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760"/>
  </bookViews>
  <sheets>
    <sheet name="дод 1.1" sheetId="8" r:id="rId1"/>
    <sheet name="дод 1.3 Свет" sheetId="1" r:id="rId2"/>
    <sheet name="дод 1.2 Трансп" sheetId="7" r:id="rId3"/>
    <sheet name="зміни в дод.1.10" sheetId="11" r:id="rId4"/>
    <sheet name="дод 1.11 Святкові " sheetId="3" r:id="rId5"/>
    <sheet name="дод 1.12 Вода" sheetId="4" r:id="rId6"/>
    <sheet name="дод 1.13 Утриман" sheetId="5" r:id="rId7"/>
    <sheet name="дод 1.18 Буд-во,рекстр рест" sheetId="6" r:id="rId8"/>
  </sheets>
  <externalReferences>
    <externalReference r:id="rId9"/>
  </externalReferences>
  <definedNames>
    <definedName name="_xlnm.Print_Area" localSheetId="0">'дод 1.1'!$B$1:$V$48</definedName>
    <definedName name="_xlnm.Print_Area" localSheetId="4">'дод 1.11 Святкові '!$A$1:$K$36</definedName>
    <definedName name="_xlnm.Print_Area" localSheetId="6">'дод 1.13 Утриман'!$A$1:$L$28</definedName>
    <definedName name="_xlnm.Print_Area" localSheetId="7">'дод 1.18 Буд-во,рекстр рест'!$A$1:$K$34</definedName>
    <definedName name="_xlnm.Print_Area" localSheetId="2">'дод 1.2 Трансп'!$A$1:$H$42</definedName>
  </definedNames>
  <calcPr calcId="125725"/>
</workbook>
</file>

<file path=xl/calcChain.xml><?xml version="1.0" encoding="utf-8"?>
<calcChain xmlns="http://schemas.openxmlformats.org/spreadsheetml/2006/main">
  <c r="D34" i="8"/>
  <c r="E16" i="6"/>
  <c r="E32" s="1"/>
  <c r="D16"/>
  <c r="J21" i="11"/>
  <c r="I21"/>
  <c r="H21"/>
  <c r="G21"/>
  <c r="F21"/>
  <c r="E21"/>
  <c r="D20"/>
  <c r="D19"/>
  <c r="D18"/>
  <c r="D17"/>
  <c r="L29" i="8"/>
  <c r="L28"/>
  <c r="L19"/>
  <c r="L18"/>
  <c r="E21" i="7"/>
  <c r="D21" i="11" l="1"/>
  <c r="V38" i="8"/>
  <c r="T38"/>
  <c r="R38"/>
  <c r="P38"/>
  <c r="O38"/>
  <c r="M38"/>
  <c r="K38"/>
  <c r="J38"/>
  <c r="H37"/>
  <c r="D37" s="1"/>
  <c r="H36"/>
  <c r="D36" s="1"/>
  <c r="L35"/>
  <c r="H35" s="1"/>
  <c r="D35" s="1"/>
  <c r="H33"/>
  <c r="D33" s="1"/>
  <c r="H32"/>
  <c r="D32" s="1"/>
  <c r="L31"/>
  <c r="H31" s="1"/>
  <c r="D31" s="1"/>
  <c r="H30"/>
  <c r="D30" s="1"/>
  <c r="H29"/>
  <c r="E29" s="1"/>
  <c r="H28"/>
  <c r="E28" s="1"/>
  <c r="H27"/>
  <c r="E27" s="1"/>
  <c r="G26"/>
  <c r="D26" s="1"/>
  <c r="S25"/>
  <c r="S38" s="1"/>
  <c r="H25"/>
  <c r="E25"/>
  <c r="D25"/>
  <c r="U24"/>
  <c r="U38" s="1"/>
  <c r="Q24"/>
  <c r="Q38" s="1"/>
  <c r="L24"/>
  <c r="L38" s="1"/>
  <c r="H23"/>
  <c r="E23" s="1"/>
  <c r="D23"/>
  <c r="H22"/>
  <c r="E22" s="1"/>
  <c r="D22"/>
  <c r="I21"/>
  <c r="H21"/>
  <c r="E21" s="1"/>
  <c r="I20"/>
  <c r="I38" s="1"/>
  <c r="H20"/>
  <c r="G20"/>
  <c r="H19"/>
  <c r="F19"/>
  <c r="B19"/>
  <c r="B20" s="1"/>
  <c r="B21" s="1"/>
  <c r="B22" s="1"/>
  <c r="B23" s="1"/>
  <c r="B24" s="1"/>
  <c r="B25" s="1"/>
  <c r="B26" s="1"/>
  <c r="B27" s="1"/>
  <c r="N18"/>
  <c r="N38" s="1"/>
  <c r="H18"/>
  <c r="F18"/>
  <c r="F38" s="1"/>
  <c r="D31" i="7"/>
  <c r="D30"/>
  <c r="D29"/>
  <c r="D28"/>
  <c r="D27"/>
  <c r="D26"/>
  <c r="D25"/>
  <c r="G24"/>
  <c r="G32" s="1"/>
  <c r="F24"/>
  <c r="F32" s="1"/>
  <c r="E24"/>
  <c r="E32" s="1"/>
  <c r="D23"/>
  <c r="D22"/>
  <c r="D21"/>
  <c r="D20"/>
  <c r="D19"/>
  <c r="A19"/>
  <c r="D18"/>
  <c r="D17"/>
  <c r="J32" i="6"/>
  <c r="I32"/>
  <c r="H32"/>
  <c r="G32"/>
  <c r="F32"/>
  <c r="D25"/>
  <c r="D31"/>
  <c r="D24"/>
  <c r="D23"/>
  <c r="D22"/>
  <c r="D21"/>
  <c r="D20"/>
  <c r="D19"/>
  <c r="D18"/>
  <c r="D17"/>
  <c r="D26"/>
  <c r="D15"/>
  <c r="D14"/>
  <c r="E19" i="5"/>
  <c r="D18"/>
  <c r="J19"/>
  <c r="I19"/>
  <c r="H19"/>
  <c r="G19"/>
  <c r="F19"/>
  <c r="D17"/>
  <c r="D19" s="1"/>
  <c r="D25" i="4"/>
  <c r="D24"/>
  <c r="F26"/>
  <c r="E26"/>
  <c r="D23"/>
  <c r="I26"/>
  <c r="H26"/>
  <c r="G26"/>
  <c r="D22"/>
  <c r="J21"/>
  <c r="J26" s="1"/>
  <c r="D21"/>
  <c r="D20"/>
  <c r="D19"/>
  <c r="D18"/>
  <c r="D17"/>
  <c r="J28" i="3"/>
  <c r="I28"/>
  <c r="H28"/>
  <c r="G28"/>
  <c r="F28"/>
  <c r="E27"/>
  <c r="D27" s="1"/>
  <c r="D26"/>
  <c r="D25"/>
  <c r="D24"/>
  <c r="D23"/>
  <c r="D22"/>
  <c r="D21"/>
  <c r="E20"/>
  <c r="D20" s="1"/>
  <c r="D19"/>
  <c r="D18"/>
  <c r="E28"/>
  <c r="I24" i="1"/>
  <c r="H24"/>
  <c r="G24"/>
  <c r="F24"/>
  <c r="D23"/>
  <c r="D22"/>
  <c r="J21"/>
  <c r="J24" s="1"/>
  <c r="E21"/>
  <c r="E24" s="1"/>
  <c r="D20"/>
  <c r="D19"/>
  <c r="D18"/>
  <c r="D17"/>
  <c r="D18" i="8" l="1"/>
  <c r="D21" i="1"/>
  <c r="D24" s="1"/>
  <c r="D24" i="7"/>
  <c r="D32" s="1"/>
  <c r="E19" i="8"/>
  <c r="G38"/>
  <c r="E26"/>
  <c r="D28"/>
  <c r="D26" i="4"/>
  <c r="D19" i="8"/>
  <c r="E20"/>
  <c r="D20"/>
  <c r="D21"/>
  <c r="D32" i="6"/>
  <c r="H24" i="8"/>
  <c r="H38" s="1"/>
  <c r="D38" s="1"/>
  <c r="D29"/>
  <c r="D27"/>
  <c r="E18"/>
  <c r="D17" i="3"/>
  <c r="D28" s="1"/>
  <c r="E24" i="8" l="1"/>
  <c r="D24"/>
  <c r="E38"/>
</calcChain>
</file>

<file path=xl/sharedStrings.xml><?xml version="1.0" encoding="utf-8"?>
<sst xmlns="http://schemas.openxmlformats.org/spreadsheetml/2006/main" count="457" uniqueCount="189">
  <si>
    <t xml:space="preserve">Додаток </t>
  </si>
  <si>
    <t>до рішення Сумської міської ради</t>
  </si>
  <si>
    <t xml:space="preserve">"Про внесення змін та доповнень до </t>
  </si>
  <si>
    <t xml:space="preserve"> програми  реформування і розвитку житлово-</t>
  </si>
  <si>
    <t xml:space="preserve">Комплексної цільової програми  реформування і </t>
  </si>
  <si>
    <t>комунального господарства міста Суми</t>
  </si>
  <si>
    <t>розвитку житлово-комунального господарства</t>
  </si>
  <si>
    <t>м.Суми на 2011 - 2014 роки (зі змінами)"</t>
  </si>
  <si>
    <t>Забезпечення функціонування мереж зовнішнього освітлення міста Суми на період до 2020 року</t>
  </si>
  <si>
    <t>тис. грн.</t>
  </si>
  <si>
    <t>№ п/п</t>
  </si>
  <si>
    <t>Найменування заходу</t>
  </si>
  <si>
    <t>Джерела фінансування</t>
  </si>
  <si>
    <t>Загальні витрати тис. грн.</t>
  </si>
  <si>
    <t>У тому числі за роками</t>
  </si>
  <si>
    <t>Відповідальний за виконання заходу</t>
  </si>
  <si>
    <t>2008 рік</t>
  </si>
  <si>
    <t>2009 рік</t>
  </si>
  <si>
    <t>2010 рік</t>
  </si>
  <si>
    <t>Технічне обслуговування та поточний ремонт системи вуличного освітлення</t>
  </si>
  <si>
    <t>Міський бюджет</t>
  </si>
  <si>
    <t>Департамент інфраструктури міста Сумської міської ради, КП ЕЗО "Міськсвітло" СМР та інші суб'єкти господарювання</t>
  </si>
  <si>
    <t>Обласний бюджет</t>
  </si>
  <si>
    <t>Капітальний ремонт електричних мереж вуличного освітлення</t>
  </si>
  <si>
    <t>Державний бюджет</t>
  </si>
  <si>
    <t>Електроенергія на вуличне освітлення</t>
  </si>
  <si>
    <t>Департамент інфраструктури міста Сумської міської ради та інші суб'єкти господарювання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</si>
  <si>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</si>
  <si>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</si>
  <si>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</si>
  <si>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Всього:</t>
  </si>
  <si>
    <t>Виконавець: Яременко Г.І.</t>
  </si>
  <si>
    <t>___________________</t>
  </si>
  <si>
    <t xml:space="preserve">цільової  програми  реформування і розвитку </t>
  </si>
  <si>
    <t xml:space="preserve">житлово-комунального господарства м.Суми </t>
  </si>
  <si>
    <t>від ____________2012 року №                   -МР</t>
  </si>
  <si>
    <t>Капітальний ремонт обєктів житлового господарства міста Суми на період до 2020 року</t>
  </si>
  <si>
    <t>Потреба коштів всього тис. грн.</t>
  </si>
  <si>
    <t xml:space="preserve">Капітальний ремонт житлового фонду, в т.ч.  </t>
  </si>
  <si>
    <t>Департамент інфраструктури міста Сумської міської ради</t>
  </si>
  <si>
    <r>
      <t>Капітальний ремонт житлового фонду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єднань співвласників багатоквартирних будинків</t>
    </r>
  </si>
  <si>
    <t>Співфінансування капітального ремонту житлового фонду ОСББ та ЖБК</t>
  </si>
  <si>
    <t>Департамент інфраструктури міста Сумської міської ради, ОСББ та ЖБК</t>
  </si>
  <si>
    <t>О.М.Лисенко</t>
  </si>
  <si>
    <t>Виконавець: Г.І. Яременко</t>
  </si>
  <si>
    <t>Забезпечення святкового оформлення міста до пам'ятних та історичних дат, культурно-мистецьких, релігійних та інших заходів міста Суми на період до 2020 року</t>
  </si>
  <si>
    <t>Святкова ілюмінація міста та її ремонт</t>
  </si>
  <si>
    <t>в тому числі капітальний ремонт покрівлі житлових будинків</t>
  </si>
  <si>
    <t>Департамент інфраструктури міста Сумської міської ради, КП "Спеціалізований комбінат" СМР та інші суб'єкти господарювання</t>
  </si>
  <si>
    <t>Святкове оформлення міста</t>
  </si>
  <si>
    <t>Департамент інфраструктури міста Сумської міської ради, КП "Спеціалізований комбінат" та інші суб'єкти господарювання</t>
  </si>
  <si>
    <t xml:space="preserve">Придбання та монтаж покажчиків вулиць, нумерації будинків міста, інформаційних дошок про втрачені об’єкти архітектури у місті </t>
  </si>
  <si>
    <t>Виготовлення та розміщення соціальної реклами, рекламних матеріалів до святкових та урочистих подій</t>
  </si>
  <si>
    <t>Демонтаж рекламних засобів, розміщених самовільно та з порушенням порядку розміщення зовнішньої реклами</t>
  </si>
  <si>
    <t>Демонтаж незаконно (самовільно) встановлених елементів благоустрою, тимчасових збірно-розбірних індивідуальних  гаражів, тимчасових  споруд для здійснення  підприємницької діяльності , побутового, соціально-культурного та іншого  призначення на території м.Суми</t>
  </si>
  <si>
    <t>Зберігання демонтованих елементів благоустрою, тимчасових збірно-розбірних індивідуальних  гаражів, тимчасових  споруд  та рекламних засобів</t>
  </si>
  <si>
    <t>Оплата  податку на земельну ділянку за адресою: м. Суми, вул. Привокзальна,4/13(каналізаційно-насосна станція)</t>
  </si>
  <si>
    <t>Забезпечення постачання та розподілу природного газу до монументу "Вічна Слава"</t>
  </si>
  <si>
    <t>Відшкодування майнової шкоди, витрат на правову допомогу  та судового збору по рішенню судів, охорона новорічних ялинок, розробка схеми теплопостачання м.Суми</t>
  </si>
  <si>
    <t>житлово-комунального господарства міста Суми</t>
  </si>
  <si>
    <t>Забезпечення функціонування водопровідно-каналізаційного господарства міста Суми на період до 2020 року</t>
  </si>
  <si>
    <t>Розробка нормативів питного водопостачання для населення м. Суми</t>
  </si>
  <si>
    <t xml:space="preserve">Забезпечення охорони водозаборів та очисних споруд </t>
  </si>
  <si>
    <t>Заміна пожежних гідрантів та оновлення покажчиків пожежних гідрантів по місту</t>
  </si>
  <si>
    <t>Виконання геофізичного дослідження свердловин</t>
  </si>
  <si>
    <t>Проведення капітального та поточного ремонту колекторів, каналізаційних та водопровідних мереж</t>
  </si>
  <si>
    <t>Капітальний ремонт по підключенню будинків №103-Б та №105 по вул. Харківській до мереж міської каналізації</t>
  </si>
  <si>
    <t>Розробка схеми оптимізації роботи системи централізованого водопостачання та водовідведення міста Суми 2018-2020 роки</t>
  </si>
  <si>
    <r>
      <t>Забезпечення функціонування об</t>
    </r>
    <r>
      <rPr>
        <b/>
        <sz val="14"/>
        <rFont val="Calibri"/>
        <family val="2"/>
        <charset val="204"/>
      </rPr>
      <t>'</t>
    </r>
    <r>
      <rPr>
        <b/>
        <sz val="14"/>
        <rFont val="Times New Roman"/>
        <family val="1"/>
        <charset val="204"/>
      </rPr>
      <t>єктів житлово-комунального господарства міста Суми на період до 2020 року</t>
    </r>
  </si>
  <si>
    <t>№ з/п</t>
  </si>
  <si>
    <t>Забезпечення належного функціонування КП «Центр догляду за тваринами» СМР</t>
  </si>
  <si>
    <t>Департамент інфраструктури міста Сумської міської ради,  КП «Центр догляду за тваринами» СМР</t>
  </si>
  <si>
    <t>Фінансова підтримка КП "Сумижилкомсервіс" СМР</t>
  </si>
  <si>
    <t>Департамент інфраструктури міста Сумської міської ради,  КП «Сумижилкомсервіс» СМР</t>
  </si>
  <si>
    <t>Будівництво огородження території першого поясу зони санітарної охорони водозабірних станцій та окремо збудованих свердловин на Сумському родовищі підземних вод на Ново-Оболонському водозаборі</t>
  </si>
  <si>
    <t>Заходи з будівництва, реставрації та реконструкції на період до 2020 року</t>
  </si>
  <si>
    <t>Розробка проектно-кошторисної документації по реконструкції (реставрації) колекторів, реконструкція (реставрація) колекторів, житлових будинків, об'єктів благоустрою, в т.ч.</t>
  </si>
  <si>
    <t>Реставрація споруди "Альтанка" в м.Суми</t>
  </si>
  <si>
    <t>Реставрація покрівлі та фасаду житлового будинку по вул. Соборна, 32 в м.Суми</t>
  </si>
  <si>
    <t>Будівництво об'єктів благоустрою</t>
  </si>
  <si>
    <t>1.1</t>
  </si>
  <si>
    <t>1.2</t>
  </si>
  <si>
    <t>1.3</t>
  </si>
  <si>
    <t xml:space="preserve">Реконструкція (санація) самотічного каналізаційного колектора Д 400-600 мм  від вул. Харківська, 30/1 по вул. Прокоф’єва до КНС-6 </t>
  </si>
  <si>
    <t xml:space="preserve">Реконструкція (санація) самотічного каналізаційного колектора Д 500 мм по вул. Замостянській від перехрестя  вул. Харківська та  вул. СКД до перехрестя вул. Черкаська та вул. Лінійна  в м. Суми </t>
  </si>
  <si>
    <t xml:space="preserve">Реконструкція (санація) самотічного каналізаційного колектора Д 600-800 мм 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</si>
  <si>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 вул. Чібісова, Новорічній до вул. Київської </t>
  </si>
  <si>
    <t>Реконструкція каналізаційного залізобетонного самотічного колектора Д=600мм, який проходить по вул.Сеченова від залізничної дороги (вул.Київська) до перехрестя вул.Слобідської та вул. Вигонопоселенській</t>
  </si>
  <si>
    <t>1.4</t>
  </si>
  <si>
    <t>1.5</t>
  </si>
  <si>
    <t>1.6</t>
  </si>
  <si>
    <t>1.7</t>
  </si>
  <si>
    <t>1.8</t>
  </si>
  <si>
    <t>1.9</t>
  </si>
  <si>
    <t xml:space="preserve">Реконструкція каналізаційного залізобетонного самотічного колектора Д=1000мм, який проходить по яру між пров. Степана Тимошенка (пров.Урицького) та вул.Панфілова </t>
  </si>
  <si>
    <t xml:space="preserve">Будівництво зливної каналізації по вул.Косівщинській, вул.Кавалерідзе, вул.Нахімова, вул. Дарвіна, вул.Жуковського, вул.Макаренка </t>
  </si>
  <si>
    <t>Будівництво каналізації фекальної по вул.Нижньолепехівській, вул.Лепехівській, вул.Ново-Лепехівській, вул.Андрія Шептицького, вул.Жуковського, вул.Косівщинській, вул.Нахімова, вул.Дарвіна</t>
  </si>
  <si>
    <t>1.10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</si>
  <si>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</si>
  <si>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</si>
  <si>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Забезпечення проведення капітального ремонту вулично-дорожньої мережі та штучних споруд</t>
  </si>
  <si>
    <t>Управління капітального будівництва та дорожнього господарства СМР, КП "Шляхрембуд" СМР та ішні суб'єкти господарювання</t>
  </si>
  <si>
    <t>Капітальний ремонт  мостів та шляхопроводів</t>
  </si>
  <si>
    <t>Забезпечення проведення поточного ремонту вулично-дорожньої мережі та штучних споруд</t>
  </si>
  <si>
    <t>Забезпечення проведення утримання вулично-дорожньої мережі та штучних споруд</t>
  </si>
  <si>
    <t>Проведення обстеження та випробування шляхопроводів та мостів по місту</t>
  </si>
  <si>
    <r>
      <t>Департамент інфраструктури міста та інші суб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>єкти господарювання</t>
    </r>
  </si>
  <si>
    <t>Забезпечення проведення поточного ремонту проїздів, тротуарів, велосипедних доріжок, внутрішньоквартальних проїзних доріг</t>
  </si>
  <si>
    <t>Департамент інфраструктури міста СМР, управління капітального будівництва та дорожнього господарства СМР,   КП "Шляхрембуд" СМР та інші суб'єкти господарювання</t>
  </si>
  <si>
    <t>Забезпечення проведення капітального ремонту  проїздів, велосипедних доріжок, внутрішньоквартальних проїзних доріг та тротуарів</t>
  </si>
  <si>
    <t>Департамент інфраструктури міста СМР, управління капітального будівництва та дорожнього господарства СМР та інші суб'єкти господарювання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</si>
  <si>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</si>
  <si>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</si>
  <si>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</si>
  <si>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</si>
  <si>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</si>
  <si>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</si>
  <si>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Забезпечення проведення ремонту та обслуговування технічних засобів регулювання дорожнім рухом</t>
  </si>
  <si>
    <t>Управління капітального будівництва та дорожнього господарства СМР, КП "Шляхрембуд" СМР та інші суб'єкти господарювання</t>
  </si>
  <si>
    <t xml:space="preserve">Забезпечення проведення ремонту мостів і шляхопроводів по місту </t>
  </si>
  <si>
    <t>Департамент інфраструктури міста СМР, управління капітального будівництва та дорожнього господарства СМР,  КП "Шляхрембуд" СМР та інші суб'єкти господарювання</t>
  </si>
  <si>
    <t>__________________</t>
  </si>
  <si>
    <t>Проведення ремонту та утримання об'єктів транспортної інфраструктури  м.Суми на період до 2020 року</t>
  </si>
  <si>
    <t>програми  реформування і розвитку житлово-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</si>
  <si>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2020 року </t>
  </si>
  <si>
    <t xml:space="preserve">Основні завдання Програми </t>
  </si>
  <si>
    <t>Обсяг ресурсів всього, тис.грн.</t>
  </si>
  <si>
    <t>в тому числі</t>
  </si>
  <si>
    <t>державний бюджет</t>
  </si>
  <si>
    <t>обласний бюджет</t>
  </si>
  <si>
    <t>міський бюджет</t>
  </si>
  <si>
    <t>інші джерела</t>
  </si>
  <si>
    <t>2013 рік</t>
  </si>
  <si>
    <t xml:space="preserve">Забезпечення функціонування мереж зовнішнього освітлення 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</si>
  <si>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</si>
  <si>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</si>
  <si>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</si>
  <si>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</si>
  <si>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</si>
  <si>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 об'єктів та елементів благоустрою </t>
  </si>
  <si>
    <t>Капітальний ремонт об'єктів житлового господарства міста Суми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</si>
  <si>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</si>
  <si>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</si>
  <si>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 xml:space="preserve">Забезпечення функціонування об'єктів житлово-комунального господарства міста Суми </t>
  </si>
  <si>
    <t>Впровадження енергозберігаючих заходів</t>
  </si>
  <si>
    <t xml:space="preserve">Забезпечення зміцнення матеріально-технічної бази підприємств комунальної форми власності міста Суми </t>
  </si>
  <si>
    <t>Створення сприятливих умов проживання населення та забезпечення надання життєво необхідних послуг</t>
  </si>
  <si>
    <t>Забезпечення надійного та безперебійного функціонування житлово-експлуатаційного господарства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</si>
  <si>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</si>
  <si>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Повернення бюджетних позичок на поворотній основі</t>
  </si>
  <si>
    <t>Цільовий фонд, утворений Сумською міською радою</t>
  </si>
  <si>
    <t>Надання бюджетних позичок на поворотній основі</t>
  </si>
  <si>
    <t xml:space="preserve">Проведення ремонту  та утримання об'єктів транспортної інфраструктури  </t>
  </si>
  <si>
    <t>1.11</t>
  </si>
  <si>
    <t>Залишок субвенції на реконструкцію багатофункціонального спортивного майданчика вул. Новомістенська, 4</t>
  </si>
  <si>
    <r>
      <t>Залишок субвенції на</t>
    </r>
    <r>
      <rPr>
        <b/>
        <sz val="14"/>
        <rFont val="Times New Roman"/>
        <family val="1"/>
        <charset val="204"/>
      </rPr>
      <t xml:space="preserve"> капітальний ремонт </t>
    </r>
    <r>
      <rPr>
        <sz val="14"/>
        <rFont val="Times New Roman"/>
        <family val="1"/>
        <charset val="204"/>
      </rPr>
      <t>внутрішньобудинкових інженерних мереж житлового будинку №4 по вул.Мендєлєєва м.Суми</t>
    </r>
  </si>
  <si>
    <t>1.12</t>
  </si>
  <si>
    <t>1.13</t>
  </si>
  <si>
    <t>Реконструкція каналізаційного залізобетонного самотічного колектора Д=600-1000мм, який проходить по вул. Пушкіна, Садова, Засумська, Ярослава Мудрого (Пролетарська) до КНС2 від вул. Степана Бандери (Баумана) до вул.Лугової</t>
  </si>
  <si>
    <t>Реконструкція відповідних технологічних вузлів та обладнання міських очисних споруд: решіток у грабельній. Адреса об'єкта: вул.Гамалія, 40, м.Суми</t>
  </si>
  <si>
    <t xml:space="preserve">                     Додаток 2</t>
  </si>
  <si>
    <t>"Про внесення змін до Комплексної цільової</t>
  </si>
  <si>
    <t>на 2018- 2020  роки, затвердженої рішенням Сумської</t>
  </si>
  <si>
    <t>міської ради від 21 грудня   2017 року №  2913-МР"</t>
  </si>
  <si>
    <t xml:space="preserve">                     Додаток 3</t>
  </si>
  <si>
    <t>"Про внесення змін доКомплексної цільової</t>
  </si>
  <si>
    <t xml:space="preserve">на 2018- 2020  роки, затвердженої рішенням Сумської </t>
  </si>
  <si>
    <t>Додаток 4</t>
  </si>
  <si>
    <t xml:space="preserve">«Про внесення змін до  Комплексної </t>
  </si>
  <si>
    <t>на  2018- 2020  роки, затвердженої рішенням Сумської</t>
  </si>
  <si>
    <t>Додаток 5</t>
  </si>
  <si>
    <t xml:space="preserve">«Про внесення змін до Комплексної </t>
  </si>
  <si>
    <t xml:space="preserve"> міської ради від 21 грудня   2017 року №  2913-МР"</t>
  </si>
  <si>
    <t xml:space="preserve"> Управління архітектури та містобудування СМР, КП "АБК", КП ЕЗО "Міськсвітло" СМР, КП "Сумижилкомсервіс" СМР та інші суб'єкти господарювання</t>
  </si>
  <si>
    <t>Додаток 6</t>
  </si>
  <si>
    <t>на 2018- 2020  роки, затвердженої рішенням сесії Сумської</t>
  </si>
  <si>
    <t>Додаток 7</t>
  </si>
  <si>
    <t xml:space="preserve">«Про внесення змін до Комплексної  </t>
  </si>
  <si>
    <t>Додаток 8</t>
  </si>
  <si>
    <t>Додаток 1</t>
  </si>
  <si>
    <t xml:space="preserve">«Про внесення змін до Комплексної цільової </t>
  </si>
  <si>
    <t xml:space="preserve"> на 2018- 2020  роки, затвердженої рішенням Сумської </t>
  </si>
  <si>
    <t>від 28 лютого 2018 року № 3093 - МР м. Суми
м. Суми
від «28» лютого 2018 року № 3093 - МР
м. Суми
від «28» лютого 2018 року № 3093 - МР
м. Суми
від 28 лютого 2018 року № 3093-МР м. Суми</t>
  </si>
  <si>
    <t>«Про внесення змін до Комплексної</t>
  </si>
  <si>
    <t xml:space="preserve">міської ради від 21 грудня   2017 року №  2913-МР» </t>
  </si>
  <si>
    <t>від 28 лютого 2018 року № 3093 - МР м. Суми</t>
  </si>
  <si>
    <t>Секретар Сумської міської ради</t>
  </si>
  <si>
    <t>А.В.Баранов</t>
  </si>
  <si>
    <t>А.В. Баранов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</si>
</sst>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"/>
    <numFmt numFmtId="166" formatCode="_(* #,##0.00_);_(* \(#,##0.00\);_(* &quot;-&quot;??_);_(@_)"/>
    <numFmt numFmtId="167" formatCode="#,##0_р_."/>
    <numFmt numFmtId="168" formatCode="#,##0.000"/>
    <numFmt numFmtId="169" formatCode="_(* #,##0.000_);_(* \(#,##0.000\);_(* &quot;-&quot;??_);_(@_)"/>
  </numFmts>
  <fonts count="1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/>
    <xf numFmtId="0" fontId="1" fillId="0" borderId="0" xfId="1" applyFont="1"/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3" xfId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0" fontId="1" fillId="2" borderId="0" xfId="1" applyFill="1"/>
    <xf numFmtId="0" fontId="3" fillId="0" borderId="3" xfId="1" applyFont="1" applyBorder="1" applyAlignment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7" fillId="0" borderId="3" xfId="1" applyFont="1" applyBorder="1" applyAlignment="1"/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1" fillId="0" borderId="0" xfId="1" applyBorder="1" applyAlignment="1"/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2" fontId="3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0" xfId="1" applyFont="1" applyAlignment="1"/>
    <xf numFmtId="0" fontId="9" fillId="0" borderId="0" xfId="1" applyFont="1" applyBorder="1" applyAlignment="1"/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65" fontId="1" fillId="0" borderId="0" xfId="1" applyNumberFormat="1"/>
    <xf numFmtId="0" fontId="4" fillId="5" borderId="1" xfId="1" applyFont="1" applyFill="1" applyBorder="1" applyAlignment="1">
      <alignment vertical="center" wrapText="1"/>
    </xf>
    <xf numFmtId="0" fontId="3" fillId="5" borderId="3" xfId="1" applyFont="1" applyFill="1" applyBorder="1" applyAlignment="1">
      <alignment horizontal="center" vertical="center" wrapText="1"/>
    </xf>
    <xf numFmtId="4" fontId="4" fillId="5" borderId="5" xfId="1" applyNumberFormat="1" applyFont="1" applyFill="1" applyBorder="1" applyAlignment="1">
      <alignment horizontal="center" vertical="center" wrapText="1"/>
    </xf>
    <xf numFmtId="4" fontId="3" fillId="5" borderId="5" xfId="1" applyNumberFormat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left" vertical="center" wrapText="1"/>
    </xf>
    <xf numFmtId="167" fontId="3" fillId="5" borderId="3" xfId="1" applyNumberFormat="1" applyFont="1" applyFill="1" applyBorder="1" applyAlignment="1">
      <alignment horizontal="left" vertical="center" wrapText="1"/>
    </xf>
    <xf numFmtId="0" fontId="7" fillId="0" borderId="3" xfId="1" applyFont="1" applyBorder="1"/>
    <xf numFmtId="4" fontId="4" fillId="0" borderId="3" xfId="1" applyNumberFormat="1" applyFont="1" applyBorder="1" applyAlignment="1">
      <alignment horizontal="center" vertical="center" wrapText="1"/>
    </xf>
    <xf numFmtId="0" fontId="1" fillId="0" borderId="0" xfId="1" applyBorder="1"/>
    <xf numFmtId="167" fontId="3" fillId="6" borderId="0" xfId="1" applyNumberFormat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1" fillId="0" borderId="0" xfId="1" applyFont="1" applyFill="1"/>
    <xf numFmtId="0" fontId="4" fillId="0" borderId="0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8" fillId="0" borderId="0" xfId="1" applyFont="1" applyFill="1" applyAlignment="1"/>
    <xf numFmtId="0" fontId="7" fillId="0" borderId="1" xfId="1" applyFont="1" applyBorder="1" applyAlignment="1">
      <alignment horizontal="center" vertical="center" wrapText="1"/>
    </xf>
    <xf numFmtId="0" fontId="3" fillId="5" borderId="5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/>
    <xf numFmtId="0" fontId="2" fillId="0" borderId="0" xfId="1" applyFont="1" applyFill="1" applyAlignment="1">
      <alignment horizontal="left"/>
    </xf>
    <xf numFmtId="4" fontId="4" fillId="5" borderId="3" xfId="1" applyNumberFormat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left" vertical="center" wrapText="1"/>
    </xf>
    <xf numFmtId="0" fontId="3" fillId="6" borderId="3" xfId="1" applyFont="1" applyFill="1" applyBorder="1" applyAlignment="1">
      <alignment horizontal="center" vertical="center" wrapText="1"/>
    </xf>
    <xf numFmtId="2" fontId="4" fillId="6" borderId="3" xfId="1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166" fontId="4" fillId="0" borderId="3" xfId="2" applyFont="1" applyBorder="1" applyAlignment="1">
      <alignment horizontal="center" vertical="center" wrapText="1"/>
    </xf>
    <xf numFmtId="166" fontId="3" fillId="5" borderId="5" xfId="2" applyFont="1" applyFill="1" applyBorder="1" applyAlignment="1">
      <alignment horizontal="center" vertical="center" wrapText="1"/>
    </xf>
    <xf numFmtId="166" fontId="3" fillId="0" borderId="5" xfId="2" applyFont="1" applyFill="1" applyBorder="1" applyAlignment="1">
      <alignment horizontal="center" vertical="center" wrapText="1"/>
    </xf>
    <xf numFmtId="166" fontId="3" fillId="0" borderId="5" xfId="2" applyFont="1" applyBorder="1" applyAlignment="1">
      <alignment horizontal="center" vertical="center" wrapText="1"/>
    </xf>
    <xf numFmtId="166" fontId="6" fillId="0" borderId="5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12" fillId="5" borderId="3" xfId="0" applyFont="1" applyFill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166" fontId="3" fillId="0" borderId="3" xfId="2" applyFont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4" fillId="0" borderId="0" xfId="1" applyFont="1" applyAlignment="1">
      <alignment horizontal="center" wrapText="1"/>
    </xf>
    <xf numFmtId="165" fontId="3" fillId="0" borderId="3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4" fontId="3" fillId="6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5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3" fillId="5" borderId="0" xfId="1" applyFont="1" applyFill="1" applyBorder="1" applyAlignment="1">
      <alignment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2" fillId="5" borderId="0" xfId="1" applyFont="1" applyFill="1"/>
    <xf numFmtId="0" fontId="2" fillId="5" borderId="0" xfId="1" applyFont="1" applyFill="1" applyAlignment="1">
      <alignment horizontal="center"/>
    </xf>
    <xf numFmtId="0" fontId="1" fillId="5" borderId="0" xfId="1" applyFill="1"/>
    <xf numFmtId="0" fontId="2" fillId="5" borderId="0" xfId="1" applyFont="1" applyFill="1" applyAlignment="1">
      <alignment horizontal="left"/>
    </xf>
    <xf numFmtId="0" fontId="3" fillId="5" borderId="0" xfId="1" applyFont="1" applyFill="1" applyAlignment="1"/>
    <xf numFmtId="0" fontId="4" fillId="5" borderId="9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vertical="center" wrapText="1"/>
    </xf>
    <xf numFmtId="0" fontId="1" fillId="5" borderId="3" xfId="1" applyFill="1" applyBorder="1"/>
    <xf numFmtId="165" fontId="1" fillId="5" borderId="0" xfId="1" applyNumberFormat="1" applyFill="1"/>
    <xf numFmtId="166" fontId="3" fillId="5" borderId="3" xfId="2" applyFont="1" applyFill="1" applyBorder="1" applyAlignment="1">
      <alignment horizontal="center" vertical="center"/>
    </xf>
    <xf numFmtId="168" fontId="3" fillId="5" borderId="3" xfId="1" applyNumberFormat="1" applyFont="1" applyFill="1" applyBorder="1" applyAlignment="1">
      <alignment horizontal="center" vertical="center" wrapText="1"/>
    </xf>
    <xf numFmtId="2" fontId="1" fillId="5" borderId="0" xfId="1" applyNumberFormat="1" applyFill="1"/>
    <xf numFmtId="0" fontId="8" fillId="5" borderId="0" xfId="1" applyFont="1" applyFill="1" applyBorder="1" applyAlignment="1">
      <alignment horizontal="center" vertical="center" wrapText="1"/>
    </xf>
    <xf numFmtId="2" fontId="8" fillId="5" borderId="0" xfId="1" applyNumberFormat="1" applyFont="1" applyFill="1" applyBorder="1" applyAlignment="1">
      <alignment horizontal="center" vertical="center" wrapText="1"/>
    </xf>
    <xf numFmtId="165" fontId="8" fillId="5" borderId="0" xfId="1" applyNumberFormat="1" applyFont="1" applyFill="1" applyBorder="1" applyAlignment="1">
      <alignment horizontal="center" vertical="center" wrapText="1"/>
    </xf>
    <xf numFmtId="2" fontId="14" fillId="5" borderId="0" xfId="1" applyNumberFormat="1" applyFont="1" applyFill="1" applyBorder="1" applyAlignment="1">
      <alignment horizontal="center" vertical="center" wrapText="1"/>
    </xf>
    <xf numFmtId="165" fontId="14" fillId="5" borderId="0" xfId="1" applyNumberFormat="1" applyFont="1" applyFill="1" applyBorder="1" applyAlignment="1">
      <alignment horizontal="center" vertical="center" wrapText="1"/>
    </xf>
    <xf numFmtId="168" fontId="15" fillId="5" borderId="0" xfId="1" applyNumberFormat="1" applyFont="1" applyFill="1"/>
    <xf numFmtId="2" fontId="3" fillId="5" borderId="0" xfId="1" applyNumberFormat="1" applyFont="1" applyFill="1" applyAlignment="1">
      <alignment horizontal="left" vertical="center" wrapText="1"/>
    </xf>
    <xf numFmtId="0" fontId="3" fillId="5" borderId="0" xfId="1" applyFont="1" applyFill="1" applyAlignment="1">
      <alignment horizontal="center" vertical="center" wrapText="1"/>
    </xf>
    <xf numFmtId="0" fontId="1" fillId="5" borderId="0" xfId="1" applyFont="1" applyFill="1"/>
    <xf numFmtId="165" fontId="2" fillId="5" borderId="0" xfId="1" applyNumberFormat="1" applyFont="1" applyFill="1" applyBorder="1" applyAlignment="1">
      <alignment horizontal="center" vertical="center" wrapText="1"/>
    </xf>
    <xf numFmtId="2" fontId="1" fillId="5" borderId="0" xfId="1" applyNumberFormat="1" applyFont="1" applyFill="1"/>
    <xf numFmtId="169" fontId="8" fillId="5" borderId="0" xfId="2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0" fontId="4" fillId="5" borderId="0" xfId="1" applyFont="1" applyFill="1" applyBorder="1" applyAlignment="1">
      <alignment horizontal="left" vertical="center" wrapText="1"/>
    </xf>
    <xf numFmtId="0" fontId="4" fillId="5" borderId="0" xfId="1" applyFont="1" applyFill="1" applyAlignment="1">
      <alignment horizontal="center"/>
    </xf>
    <xf numFmtId="166" fontId="8" fillId="5" borderId="0" xfId="2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 wrapText="1"/>
    </xf>
    <xf numFmtId="0" fontId="2" fillId="5" borderId="0" xfId="1" applyFont="1" applyFill="1" applyAlignment="1">
      <alignment horizontal="center" vertical="center" wrapText="1"/>
    </xf>
    <xf numFmtId="0" fontId="3" fillId="5" borderId="0" xfId="1" applyFont="1" applyFill="1" applyAlignment="1">
      <alignment horizontal="left" vertical="center" wrapText="1"/>
    </xf>
    <xf numFmtId="0" fontId="7" fillId="5" borderId="0" xfId="1" applyFont="1" applyFill="1"/>
    <xf numFmtId="0" fontId="2" fillId="5" borderId="0" xfId="1" applyFont="1" applyFill="1" applyAlignment="1"/>
    <xf numFmtId="4" fontId="1" fillId="5" borderId="0" xfId="1" applyNumberFormat="1" applyFill="1"/>
    <xf numFmtId="0" fontId="1" fillId="5" borderId="0" xfId="1" applyFill="1" applyAlignment="1">
      <alignment horizontal="left"/>
    </xf>
    <xf numFmtId="14" fontId="16" fillId="5" borderId="0" xfId="1" applyNumberFormat="1" applyFont="1" applyFill="1" applyAlignment="1">
      <alignment horizontal="left"/>
    </xf>
    <xf numFmtId="0" fontId="17" fillId="5" borderId="0" xfId="1" applyFont="1" applyFill="1"/>
    <xf numFmtId="0" fontId="16" fillId="0" borderId="0" xfId="1" applyFont="1"/>
    <xf numFmtId="0" fontId="3" fillId="0" borderId="0" xfId="1" applyFont="1"/>
    <xf numFmtId="0" fontId="15" fillId="0" borderId="0" xfId="1" applyFont="1"/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3" xfId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6" fontId="3" fillId="0" borderId="3" xfId="2" applyFont="1" applyFill="1" applyBorder="1" applyAlignment="1">
      <alignment horizontal="center" vertical="center" wrapText="1"/>
    </xf>
    <xf numFmtId="166" fontId="6" fillId="0" borderId="5" xfId="2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1" applyFill="1"/>
    <xf numFmtId="0" fontId="17" fillId="0" borderId="0" xfId="1" applyFont="1" applyFill="1" applyAlignment="1">
      <alignment vertical="center"/>
    </xf>
    <xf numFmtId="168" fontId="3" fillId="5" borderId="5" xfId="1" applyNumberFormat="1" applyFont="1" applyFill="1" applyBorder="1" applyAlignment="1">
      <alignment horizontal="center" vertical="center" wrapText="1"/>
    </xf>
    <xf numFmtId="168" fontId="4" fillId="5" borderId="5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Border="1" applyAlignment="1">
      <alignment horizontal="center" vertical="center" wrapText="1"/>
    </xf>
    <xf numFmtId="168" fontId="4" fillId="5" borderId="3" xfId="1" applyNumberFormat="1" applyFont="1" applyFill="1" applyBorder="1" applyAlignment="1">
      <alignment horizontal="center" vertical="center" wrapText="1"/>
    </xf>
    <xf numFmtId="168" fontId="1" fillId="5" borderId="3" xfId="1" applyNumberFormat="1" applyFill="1" applyBorder="1"/>
    <xf numFmtId="0" fontId="3" fillId="5" borderId="0" xfId="1" applyFont="1" applyFill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9" fontId="3" fillId="0" borderId="3" xfId="2" applyNumberFormat="1" applyFont="1" applyBorder="1" applyAlignment="1">
      <alignment horizontal="center" vertical="center" wrapText="1"/>
    </xf>
    <xf numFmtId="169" fontId="3" fillId="5" borderId="5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Border="1" applyAlignment="1">
      <alignment horizontal="center" vertical="center" wrapText="1"/>
    </xf>
    <xf numFmtId="166" fontId="4" fillId="5" borderId="5" xfId="2" applyFont="1" applyFill="1" applyBorder="1" applyAlignment="1">
      <alignment horizontal="center" vertical="center" wrapText="1"/>
    </xf>
    <xf numFmtId="169" fontId="4" fillId="5" borderId="5" xfId="2" applyNumberFormat="1" applyFont="1" applyFill="1" applyBorder="1" applyAlignment="1">
      <alignment horizontal="center" vertical="center" wrapText="1"/>
    </xf>
    <xf numFmtId="166" fontId="4" fillId="0" borderId="5" xfId="2" applyFont="1" applyFill="1" applyBorder="1" applyAlignment="1">
      <alignment horizontal="center" vertical="center" wrapText="1"/>
    </xf>
    <xf numFmtId="166" fontId="4" fillId="0" borderId="5" xfId="2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5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0" fontId="3" fillId="5" borderId="0" xfId="1" applyFont="1" applyFill="1"/>
    <xf numFmtId="0" fontId="2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left"/>
    </xf>
    <xf numFmtId="0" fontId="3" fillId="5" borderId="0" xfId="1" applyFont="1" applyFill="1" applyAlignment="1">
      <alignment horizontal="left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2" fillId="5" borderId="8" xfId="1" applyFont="1" applyFill="1" applyBorder="1" applyAlignment="1">
      <alignment horizontal="right"/>
    </xf>
    <xf numFmtId="0" fontId="4" fillId="5" borderId="4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6" borderId="0" xfId="1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1/Desktop/&#1087;&#1088;&#1086;&#1075;&#1088;&#1072;&#1084;&#1072;%20&#1046;&#1050;&#1043;%202018-2020/&#1076;&#1086;&#1076;&#1072;&#1090;&#1082;&#1080;%201.1-1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.1"/>
      <sheetName val="дод 1.2 Трансп"/>
      <sheetName val="дод 1.3 Свет"/>
      <sheetName val="дод 1.4  озеленення"/>
      <sheetName val="дод 1.5 Кладовща"/>
      <sheetName val="дод 1.6 сан очис"/>
      <sheetName val="дод 1.7  Пот Благуостр"/>
      <sheetName val="дод. 1.8 Тварини"/>
      <sheetName val="дод 1.9 Кап Благоустр"/>
      <sheetName val="дод  1.10 кап житло"/>
      <sheetName val="дод 1.11 Святкові "/>
      <sheetName val="дод 1.12 Вода"/>
      <sheetName val="дод 1.13 Утриман"/>
      <sheetName val="дод 1.14 Енргозбер"/>
      <sheetName val="дод 1.15 статут"/>
      <sheetName val="дод 1.16 Субвенц Краснопіл"/>
      <sheetName val="дод 1.17 паспорт дом "/>
      <sheetName val="дод 1.18 Буд-во,рекстр рест"/>
      <sheetName val="дод 1.19 Поверн  бюдж позичок"/>
      <sheetName val="дод 1.20 Надан бюдж позич 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7">
          <cell r="E17">
            <v>1000</v>
          </cell>
          <cell r="F17">
            <v>1200</v>
          </cell>
          <cell r="J17">
            <v>1400</v>
          </cell>
        </row>
      </sheetData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86"/>
  <sheetViews>
    <sheetView tabSelected="1" topLeftCell="B13" zoomScale="75" zoomScaleNormal="75" workbookViewId="0">
      <selection activeCell="C8" sqref="C8"/>
    </sheetView>
  </sheetViews>
  <sheetFormatPr defaultColWidth="9.140625" defaultRowHeight="12.75"/>
  <cols>
    <col min="1" max="1" width="9.140625" style="110" hidden="1" customWidth="1"/>
    <col min="2" max="2" width="5" style="110" customWidth="1"/>
    <col min="3" max="3" width="64.140625" style="110" customWidth="1"/>
    <col min="4" max="4" width="21.5703125" style="110" customWidth="1"/>
    <col min="5" max="5" width="13.42578125" style="110" hidden="1" customWidth="1"/>
    <col min="6" max="6" width="14.7109375" style="110" customWidth="1"/>
    <col min="7" max="7" width="12.85546875" style="110" customWidth="1"/>
    <col min="8" max="8" width="20.7109375" style="110" customWidth="1"/>
    <col min="9" max="9" width="16" style="110" customWidth="1"/>
    <col min="10" max="10" width="15.28515625" style="110" customWidth="1"/>
    <col min="11" max="11" width="15.7109375" style="110" customWidth="1"/>
    <col min="12" max="12" width="16" style="110" customWidth="1"/>
    <col min="13" max="13" width="14.140625" style="110" customWidth="1"/>
    <col min="14" max="14" width="12.42578125" style="110" hidden="1" customWidth="1"/>
    <col min="15" max="15" width="14.85546875" style="110" customWidth="1"/>
    <col min="16" max="16" width="14.28515625" style="110" customWidth="1"/>
    <col min="17" max="17" width="27.7109375" style="110" customWidth="1"/>
    <col min="18" max="18" width="16.28515625" style="110" customWidth="1"/>
    <col min="19" max="19" width="15.140625" style="110" customWidth="1"/>
    <col min="20" max="20" width="14.140625" style="110" customWidth="1"/>
    <col min="21" max="21" width="17.28515625" style="110" customWidth="1"/>
    <col min="22" max="22" width="13.85546875" style="110" customWidth="1"/>
    <col min="23" max="23" width="10.7109375" style="110" bestFit="1" customWidth="1"/>
    <col min="24" max="16384" width="9.140625" style="110"/>
  </cols>
  <sheetData>
    <row r="1" spans="2:22">
      <c r="R1" s="147"/>
    </row>
    <row r="3" spans="2:22" ht="18.75" customHeight="1">
      <c r="B3" s="108"/>
      <c r="C3" s="108"/>
      <c r="D3" s="108"/>
      <c r="E3" s="108"/>
      <c r="F3" s="108"/>
      <c r="G3" s="108"/>
      <c r="H3" s="108"/>
      <c r="I3" s="108"/>
      <c r="J3" s="109"/>
      <c r="K3" s="109"/>
      <c r="L3" s="109"/>
      <c r="M3" s="109"/>
      <c r="N3" s="109"/>
      <c r="O3" s="109"/>
      <c r="P3" s="197" t="s">
        <v>179</v>
      </c>
      <c r="Q3" s="197"/>
      <c r="R3" s="197"/>
      <c r="S3" s="197"/>
      <c r="T3" s="197"/>
      <c r="U3" s="197"/>
    </row>
    <row r="4" spans="2:22" ht="18.75" customHeight="1">
      <c r="B4" s="108"/>
      <c r="C4" s="108"/>
      <c r="D4" s="108"/>
      <c r="E4" s="108"/>
      <c r="F4" s="108"/>
      <c r="G4" s="108"/>
      <c r="H4" s="108"/>
      <c r="I4" s="108"/>
      <c r="J4" s="109"/>
      <c r="K4" s="109"/>
      <c r="L4" s="109"/>
      <c r="M4" s="109"/>
      <c r="N4" s="109"/>
      <c r="O4" s="109"/>
      <c r="P4" s="187" t="s">
        <v>180</v>
      </c>
      <c r="Q4" s="187"/>
      <c r="R4" s="187"/>
      <c r="S4" s="187"/>
      <c r="T4" s="187"/>
      <c r="U4" s="187"/>
    </row>
    <row r="5" spans="2:22" ht="18.75" customHeight="1">
      <c r="B5" s="108"/>
      <c r="C5" s="108"/>
      <c r="D5" s="108"/>
      <c r="E5" s="108"/>
      <c r="F5" s="108"/>
      <c r="G5" s="108"/>
      <c r="H5" s="108"/>
      <c r="I5" s="108"/>
      <c r="J5" s="111"/>
      <c r="K5" s="111"/>
      <c r="L5" s="111"/>
      <c r="M5" s="111"/>
      <c r="N5" s="111"/>
      <c r="O5" s="111"/>
      <c r="P5" s="187" t="s">
        <v>123</v>
      </c>
      <c r="Q5" s="187"/>
      <c r="R5" s="187"/>
      <c r="S5" s="187"/>
      <c r="T5" s="187"/>
      <c r="U5" s="187"/>
    </row>
    <row r="6" spans="2:22" ht="18.75">
      <c r="B6" s="108"/>
      <c r="C6" s="108"/>
      <c r="D6" s="108"/>
      <c r="E6" s="108"/>
      <c r="F6" s="108"/>
      <c r="G6" s="108"/>
      <c r="H6" s="108"/>
      <c r="I6" s="108"/>
      <c r="J6" s="111"/>
      <c r="K6" s="111"/>
      <c r="L6" s="111"/>
      <c r="M6" s="111"/>
      <c r="N6" s="111"/>
      <c r="O6" s="111"/>
      <c r="P6" s="187" t="s">
        <v>5</v>
      </c>
      <c r="Q6" s="187"/>
      <c r="R6" s="187"/>
      <c r="S6" s="187"/>
      <c r="T6" s="187"/>
      <c r="U6" s="187"/>
    </row>
    <row r="7" spans="2:22" ht="18.75">
      <c r="B7" s="108"/>
      <c r="C7" s="108"/>
      <c r="D7" s="108"/>
      <c r="E7" s="108"/>
      <c r="F7" s="108"/>
      <c r="G7" s="108"/>
      <c r="H7" s="108"/>
      <c r="I7" s="108"/>
      <c r="J7" s="111"/>
      <c r="K7" s="111"/>
      <c r="L7" s="111"/>
      <c r="M7" s="111"/>
      <c r="N7" s="111"/>
      <c r="O7" s="111"/>
      <c r="P7" s="197" t="s">
        <v>181</v>
      </c>
      <c r="Q7" s="197"/>
      <c r="R7" s="197"/>
      <c r="S7" s="197"/>
      <c r="T7" s="197"/>
      <c r="U7" s="197"/>
    </row>
    <row r="8" spans="2:22" ht="18.75">
      <c r="B8" s="108"/>
      <c r="C8" s="108"/>
      <c r="D8" s="108"/>
      <c r="E8" s="108"/>
      <c r="F8" s="108"/>
      <c r="G8" s="108"/>
      <c r="H8" s="108"/>
      <c r="I8" s="108"/>
      <c r="J8" s="111"/>
      <c r="K8" s="111"/>
      <c r="L8" s="111"/>
      <c r="M8" s="111"/>
      <c r="N8" s="111"/>
      <c r="O8" s="111"/>
      <c r="P8" s="198" t="s">
        <v>163</v>
      </c>
      <c r="Q8" s="198"/>
      <c r="R8" s="198"/>
      <c r="S8" s="198"/>
      <c r="T8" s="112"/>
      <c r="U8" s="112"/>
    </row>
    <row r="9" spans="2:22" ht="18.75">
      <c r="B9" s="108"/>
      <c r="C9" s="108"/>
      <c r="D9" s="108"/>
      <c r="E9" s="108"/>
      <c r="F9" s="108"/>
      <c r="G9" s="108"/>
      <c r="H9" s="108"/>
      <c r="I9" s="108"/>
      <c r="J9" s="111"/>
      <c r="K9" s="111"/>
      <c r="L9" s="111"/>
      <c r="M9" s="111"/>
      <c r="N9" s="111"/>
      <c r="O9" s="111"/>
      <c r="P9" s="189" t="s">
        <v>185</v>
      </c>
    </row>
    <row r="10" spans="2:22" ht="15.75" customHeight="1">
      <c r="B10" s="108"/>
      <c r="C10" s="108"/>
      <c r="D10" s="108"/>
      <c r="E10" s="108"/>
      <c r="F10" s="108"/>
      <c r="G10" s="108"/>
      <c r="H10" s="108"/>
      <c r="I10" s="108"/>
      <c r="J10" s="111"/>
      <c r="K10" s="111"/>
      <c r="L10" s="111"/>
      <c r="M10" s="111"/>
      <c r="N10" s="111"/>
      <c r="O10" s="111"/>
    </row>
    <row r="11" spans="2:22" ht="15.75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2:22" ht="15.75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2:22" ht="18" customHeight="1">
      <c r="B13" s="202" t="s">
        <v>124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</row>
    <row r="14" spans="2:22" ht="15.75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203"/>
      <c r="O14" s="203"/>
      <c r="P14" s="203"/>
      <c r="Q14" s="203"/>
      <c r="R14" s="203"/>
      <c r="S14" s="203"/>
      <c r="T14" s="203"/>
      <c r="U14" s="203"/>
    </row>
    <row r="15" spans="2:22" ht="19.5" customHeight="1">
      <c r="B15" s="192" t="s">
        <v>10</v>
      </c>
      <c r="C15" s="192" t="s">
        <v>125</v>
      </c>
      <c r="D15" s="194" t="s">
        <v>126</v>
      </c>
      <c r="E15" s="113"/>
      <c r="F15" s="199" t="s">
        <v>127</v>
      </c>
      <c r="G15" s="200"/>
      <c r="H15" s="200"/>
      <c r="I15" s="201"/>
      <c r="J15" s="199" t="s">
        <v>14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</row>
    <row r="16" spans="2:22" ht="21" customHeight="1">
      <c r="B16" s="204"/>
      <c r="C16" s="204"/>
      <c r="D16" s="194"/>
      <c r="E16" s="114"/>
      <c r="F16" s="192" t="s">
        <v>128</v>
      </c>
      <c r="G16" s="192" t="s">
        <v>129</v>
      </c>
      <c r="H16" s="192" t="s">
        <v>130</v>
      </c>
      <c r="I16" s="192" t="s">
        <v>131</v>
      </c>
      <c r="J16" s="199">
        <v>2018</v>
      </c>
      <c r="K16" s="200"/>
      <c r="L16" s="200"/>
      <c r="M16" s="201"/>
      <c r="N16" s="199" t="s">
        <v>132</v>
      </c>
      <c r="O16" s="194">
        <v>2019</v>
      </c>
      <c r="P16" s="194"/>
      <c r="Q16" s="194"/>
      <c r="R16" s="194"/>
      <c r="S16" s="199">
        <v>2020</v>
      </c>
      <c r="T16" s="200"/>
      <c r="U16" s="200"/>
      <c r="V16" s="201"/>
    </row>
    <row r="17" spans="2:23" ht="63.75" customHeight="1">
      <c r="B17" s="193"/>
      <c r="C17" s="193"/>
      <c r="D17" s="192"/>
      <c r="E17" s="115"/>
      <c r="F17" s="193"/>
      <c r="G17" s="193"/>
      <c r="H17" s="193"/>
      <c r="I17" s="193"/>
      <c r="J17" s="116" t="s">
        <v>128</v>
      </c>
      <c r="K17" s="116" t="s">
        <v>129</v>
      </c>
      <c r="L17" s="116" t="s">
        <v>130</v>
      </c>
      <c r="M17" s="116" t="s">
        <v>131</v>
      </c>
      <c r="N17" s="199"/>
      <c r="O17" s="116" t="s">
        <v>128</v>
      </c>
      <c r="P17" s="116" t="s">
        <v>129</v>
      </c>
      <c r="Q17" s="116" t="s">
        <v>130</v>
      </c>
      <c r="R17" s="116" t="s">
        <v>131</v>
      </c>
      <c r="S17" s="116" t="s">
        <v>128</v>
      </c>
      <c r="T17" s="116" t="s">
        <v>129</v>
      </c>
      <c r="U17" s="116" t="s">
        <v>130</v>
      </c>
      <c r="V17" s="116" t="s">
        <v>131</v>
      </c>
    </row>
    <row r="18" spans="2:23" ht="43.5" customHeight="1">
      <c r="B18" s="45">
        <v>1</v>
      </c>
      <c r="C18" s="48" t="s">
        <v>152</v>
      </c>
      <c r="D18" s="76">
        <f>F18+G18+H18+I18</f>
        <v>1069307.5</v>
      </c>
      <c r="E18" s="76">
        <f>F18+G18+H18</f>
        <v>1069307.5</v>
      </c>
      <c r="F18" s="76">
        <f>J18+O18+S18</f>
        <v>0</v>
      </c>
      <c r="G18" s="76"/>
      <c r="H18" s="76">
        <f t="shared" ref="H18:H37" si="0">L18+Q18+U18</f>
        <v>1069307.5</v>
      </c>
      <c r="I18" s="76"/>
      <c r="J18" s="101">
        <v>0</v>
      </c>
      <c r="K18" s="101"/>
      <c r="L18" s="101">
        <f>324400+2000</f>
        <v>326400</v>
      </c>
      <c r="M18" s="117"/>
      <c r="N18" s="101" t="e">
        <f>#REF!</f>
        <v>#REF!</v>
      </c>
      <c r="O18" s="101"/>
      <c r="P18" s="101"/>
      <c r="Q18" s="101">
        <v>359992</v>
      </c>
      <c r="R18" s="101"/>
      <c r="S18" s="101">
        <v>0</v>
      </c>
      <c r="T18" s="101"/>
      <c r="U18" s="101">
        <v>382915.5</v>
      </c>
      <c r="V18" s="118"/>
      <c r="W18" s="119"/>
    </row>
    <row r="19" spans="2:23" ht="37.5" customHeight="1">
      <c r="B19" s="45">
        <f>B18+1</f>
        <v>2</v>
      </c>
      <c r="C19" s="48" t="s">
        <v>133</v>
      </c>
      <c r="D19" s="76">
        <f>F19+G19+H19+I19</f>
        <v>186750</v>
      </c>
      <c r="E19" s="76">
        <f t="shared" ref="E19:E29" si="1">F19+G19+H19</f>
        <v>186750</v>
      </c>
      <c r="F19" s="76">
        <f>J19+O19+S19</f>
        <v>0</v>
      </c>
      <c r="G19" s="76"/>
      <c r="H19" s="76">
        <f t="shared" si="0"/>
        <v>186750</v>
      </c>
      <c r="I19" s="76"/>
      <c r="J19" s="101"/>
      <c r="K19" s="101"/>
      <c r="L19" s="101">
        <f>55000+750</f>
        <v>55750</v>
      </c>
      <c r="M19" s="118"/>
      <c r="N19" s="101">
        <v>4760</v>
      </c>
      <c r="O19" s="101">
        <v>0</v>
      </c>
      <c r="P19" s="101">
        <v>0</v>
      </c>
      <c r="Q19" s="101">
        <v>62000</v>
      </c>
      <c r="R19" s="101"/>
      <c r="S19" s="101"/>
      <c r="T19" s="101">
        <v>0</v>
      </c>
      <c r="U19" s="101">
        <v>69000</v>
      </c>
      <c r="V19" s="118"/>
    </row>
    <row r="20" spans="2:23" ht="70.5" customHeight="1">
      <c r="B20" s="45">
        <f t="shared" ref="B20:B27" si="2">B19+1</f>
        <v>3</v>
      </c>
      <c r="C20" s="48" t="s">
        <v>134</v>
      </c>
      <c r="D20" s="76">
        <f>F20+G20+H20+I20</f>
        <v>132158</v>
      </c>
      <c r="E20" s="76">
        <f t="shared" si="1"/>
        <v>130458</v>
      </c>
      <c r="F20" s="76"/>
      <c r="G20" s="76">
        <f>K20+P20+T20</f>
        <v>0</v>
      </c>
      <c r="H20" s="76">
        <f t="shared" si="0"/>
        <v>130458</v>
      </c>
      <c r="I20" s="76">
        <f>M20+R20+V20</f>
        <v>1700</v>
      </c>
      <c r="J20" s="101"/>
      <c r="K20" s="101"/>
      <c r="L20" s="101">
        <v>42327</v>
      </c>
      <c r="M20" s="120">
        <v>540</v>
      </c>
      <c r="N20" s="101">
        <v>13299.9</v>
      </c>
      <c r="O20" s="101"/>
      <c r="P20" s="101">
        <v>0</v>
      </c>
      <c r="Q20" s="101">
        <v>43416</v>
      </c>
      <c r="R20" s="101">
        <v>560</v>
      </c>
      <c r="S20" s="101"/>
      <c r="T20" s="101"/>
      <c r="U20" s="101">
        <v>44715</v>
      </c>
      <c r="V20" s="120">
        <v>600</v>
      </c>
    </row>
    <row r="21" spans="2:23" ht="84.75" customHeight="1">
      <c r="B21" s="45">
        <f t="shared" si="2"/>
        <v>4</v>
      </c>
      <c r="C21" s="48" t="s">
        <v>135</v>
      </c>
      <c r="D21" s="76">
        <f t="shared" ref="D21:D37" si="3">F21+G21+H21+I21</f>
        <v>68000.2</v>
      </c>
      <c r="E21" s="76">
        <f t="shared" si="1"/>
        <v>67639.199999999997</v>
      </c>
      <c r="F21" s="76"/>
      <c r="G21" s="76"/>
      <c r="H21" s="76">
        <f t="shared" si="0"/>
        <v>67639.199999999997</v>
      </c>
      <c r="I21" s="76">
        <f>M21+R21+V21</f>
        <v>361</v>
      </c>
      <c r="J21" s="101"/>
      <c r="K21" s="101"/>
      <c r="L21" s="101">
        <v>21696.7</v>
      </c>
      <c r="M21" s="120">
        <v>116</v>
      </c>
      <c r="N21" s="101">
        <v>117795.5</v>
      </c>
      <c r="O21" s="101"/>
      <c r="P21" s="101"/>
      <c r="Q21" s="101">
        <v>22613.5</v>
      </c>
      <c r="R21" s="101">
        <v>120</v>
      </c>
      <c r="S21" s="101"/>
      <c r="T21" s="101"/>
      <c r="U21" s="101">
        <v>23329</v>
      </c>
      <c r="V21" s="120">
        <v>125</v>
      </c>
    </row>
    <row r="22" spans="2:23" ht="27" customHeight="1">
      <c r="B22" s="45">
        <f t="shared" si="2"/>
        <v>5</v>
      </c>
      <c r="C22" s="48" t="s">
        <v>136</v>
      </c>
      <c r="D22" s="76">
        <f t="shared" si="3"/>
        <v>16581.400000000001</v>
      </c>
      <c r="E22" s="76">
        <f t="shared" si="1"/>
        <v>16581.400000000001</v>
      </c>
      <c r="F22" s="76"/>
      <c r="G22" s="76"/>
      <c r="H22" s="76">
        <f t="shared" si="0"/>
        <v>16581.400000000001</v>
      </c>
      <c r="I22" s="76"/>
      <c r="J22" s="101"/>
      <c r="K22" s="101"/>
      <c r="L22" s="101">
        <v>5421.4</v>
      </c>
      <c r="M22" s="118"/>
      <c r="N22" s="101">
        <v>7405.3</v>
      </c>
      <c r="O22" s="101"/>
      <c r="P22" s="101"/>
      <c r="Q22" s="101">
        <v>5500</v>
      </c>
      <c r="R22" s="101"/>
      <c r="S22" s="101"/>
      <c r="T22" s="101"/>
      <c r="U22" s="101">
        <v>5660</v>
      </c>
      <c r="V22" s="118"/>
    </row>
    <row r="23" spans="2:23" ht="51" customHeight="1">
      <c r="B23" s="45">
        <f t="shared" si="2"/>
        <v>6</v>
      </c>
      <c r="C23" s="48" t="s">
        <v>137</v>
      </c>
      <c r="D23" s="76">
        <f t="shared" si="3"/>
        <v>61905</v>
      </c>
      <c r="E23" s="76">
        <f t="shared" si="1"/>
        <v>61905</v>
      </c>
      <c r="F23" s="76"/>
      <c r="G23" s="76"/>
      <c r="H23" s="76">
        <f t="shared" si="0"/>
        <v>61905</v>
      </c>
      <c r="I23" s="76"/>
      <c r="J23" s="101"/>
      <c r="K23" s="101"/>
      <c r="L23" s="101">
        <v>20075</v>
      </c>
      <c r="M23" s="118"/>
      <c r="N23" s="101">
        <v>22035.5</v>
      </c>
      <c r="O23" s="101"/>
      <c r="P23" s="101"/>
      <c r="Q23" s="101">
        <v>20255</v>
      </c>
      <c r="R23" s="101"/>
      <c r="S23" s="101"/>
      <c r="T23" s="101"/>
      <c r="U23" s="101">
        <v>21575</v>
      </c>
      <c r="V23" s="118"/>
    </row>
    <row r="24" spans="2:23" ht="56.25" customHeight="1">
      <c r="B24" s="45">
        <f t="shared" si="2"/>
        <v>7</v>
      </c>
      <c r="C24" s="48" t="s">
        <v>138</v>
      </c>
      <c r="D24" s="76">
        <f t="shared" si="3"/>
        <v>3600</v>
      </c>
      <c r="E24" s="76">
        <f t="shared" si="1"/>
        <v>3600</v>
      </c>
      <c r="F24" s="76"/>
      <c r="G24" s="76"/>
      <c r="H24" s="76">
        <f t="shared" si="0"/>
        <v>3600</v>
      </c>
      <c r="I24" s="76"/>
      <c r="J24" s="101"/>
      <c r="K24" s="101"/>
      <c r="L24" s="101">
        <f>'[1]дод. 1.8 Тварини'!E17</f>
        <v>1000</v>
      </c>
      <c r="M24" s="118"/>
      <c r="N24" s="101">
        <v>13568.2</v>
      </c>
      <c r="O24" s="101"/>
      <c r="P24" s="101"/>
      <c r="Q24" s="101">
        <f>'[1]дод. 1.8 Тварини'!F17</f>
        <v>1200</v>
      </c>
      <c r="R24" s="101"/>
      <c r="S24" s="101"/>
      <c r="T24" s="101"/>
      <c r="U24" s="101">
        <f>'[1]дод. 1.8 Тварини'!J17</f>
        <v>1400</v>
      </c>
      <c r="V24" s="118"/>
    </row>
    <row r="25" spans="2:23" ht="50.25" customHeight="1">
      <c r="B25" s="45">
        <f t="shared" si="2"/>
        <v>8</v>
      </c>
      <c r="C25" s="48" t="s">
        <v>139</v>
      </c>
      <c r="D25" s="76">
        <f t="shared" si="3"/>
        <v>35880</v>
      </c>
      <c r="E25" s="76">
        <f t="shared" si="1"/>
        <v>35880</v>
      </c>
      <c r="F25" s="76"/>
      <c r="G25" s="76"/>
      <c r="H25" s="76">
        <f t="shared" si="0"/>
        <v>35880</v>
      </c>
      <c r="I25" s="76"/>
      <c r="J25" s="101"/>
      <c r="K25" s="101"/>
      <c r="L25" s="101">
        <v>11780</v>
      </c>
      <c r="M25" s="118"/>
      <c r="N25" s="101">
        <v>2008.9</v>
      </c>
      <c r="O25" s="101"/>
      <c r="P25" s="101"/>
      <c r="Q25" s="101">
        <v>12000</v>
      </c>
      <c r="R25" s="101"/>
      <c r="S25" s="101">
        <f>575-575</f>
        <v>0</v>
      </c>
      <c r="T25" s="101"/>
      <c r="U25" s="101">
        <v>12100</v>
      </c>
      <c r="V25" s="118"/>
    </row>
    <row r="26" spans="2:23" ht="52.5" customHeight="1">
      <c r="B26" s="45">
        <f t="shared" si="2"/>
        <v>9</v>
      </c>
      <c r="C26" s="48" t="s">
        <v>140</v>
      </c>
      <c r="D26" s="76">
        <f t="shared" si="3"/>
        <v>203160</v>
      </c>
      <c r="E26" s="76">
        <f t="shared" si="1"/>
        <v>203160</v>
      </c>
      <c r="F26" s="76">
        <v>160</v>
      </c>
      <c r="G26" s="76">
        <f>K26+P26+T26</f>
        <v>0</v>
      </c>
      <c r="H26" s="76">
        <v>203000</v>
      </c>
      <c r="I26" s="76"/>
      <c r="J26" s="101">
        <v>160</v>
      </c>
      <c r="K26" s="101"/>
      <c r="L26" s="101">
        <v>65000</v>
      </c>
      <c r="M26" s="118"/>
      <c r="N26" s="101">
        <v>882.7</v>
      </c>
      <c r="O26" s="101"/>
      <c r="P26" s="101"/>
      <c r="Q26" s="101">
        <v>68000</v>
      </c>
      <c r="R26" s="101"/>
      <c r="S26" s="101"/>
      <c r="T26" s="101"/>
      <c r="U26" s="101">
        <v>70000</v>
      </c>
      <c r="V26" s="118"/>
    </row>
    <row r="27" spans="2:23" ht="72" customHeight="1">
      <c r="B27" s="45">
        <f t="shared" si="2"/>
        <v>10</v>
      </c>
      <c r="C27" s="48" t="s">
        <v>141</v>
      </c>
      <c r="D27" s="170">
        <f t="shared" si="3"/>
        <v>12987.127</v>
      </c>
      <c r="E27" s="170">
        <f t="shared" si="1"/>
        <v>12987.127</v>
      </c>
      <c r="F27" s="170"/>
      <c r="G27" s="170"/>
      <c r="H27" s="170">
        <f t="shared" si="0"/>
        <v>12987.127</v>
      </c>
      <c r="I27" s="170"/>
      <c r="J27" s="121"/>
      <c r="K27" s="121"/>
      <c r="L27" s="121">
        <v>4152.22</v>
      </c>
      <c r="M27" s="171"/>
      <c r="N27" s="121">
        <v>1969.3</v>
      </c>
      <c r="O27" s="121"/>
      <c r="P27" s="121"/>
      <c r="Q27" s="121">
        <v>4304.8549999999996</v>
      </c>
      <c r="R27" s="121"/>
      <c r="S27" s="121"/>
      <c r="T27" s="121"/>
      <c r="U27" s="121">
        <v>4530.0519999999997</v>
      </c>
      <c r="V27" s="118"/>
    </row>
    <row r="28" spans="2:23" ht="45.75" customHeight="1">
      <c r="B28" s="45">
        <v>11</v>
      </c>
      <c r="C28" s="48" t="s">
        <v>142</v>
      </c>
      <c r="D28" s="76">
        <f t="shared" si="3"/>
        <v>28190.400000000001</v>
      </c>
      <c r="E28" s="76">
        <f t="shared" si="1"/>
        <v>28190.400000000001</v>
      </c>
      <c r="F28" s="76"/>
      <c r="G28" s="76"/>
      <c r="H28" s="76">
        <f t="shared" si="0"/>
        <v>28190.400000000001</v>
      </c>
      <c r="I28" s="76"/>
      <c r="J28" s="101"/>
      <c r="K28" s="101"/>
      <c r="L28" s="101">
        <f>7720.4+2240</f>
        <v>9960.4</v>
      </c>
      <c r="M28" s="118"/>
      <c r="N28" s="101"/>
      <c r="O28" s="101"/>
      <c r="P28" s="101"/>
      <c r="Q28" s="101">
        <v>8580</v>
      </c>
      <c r="R28" s="101"/>
      <c r="S28" s="101"/>
      <c r="T28" s="101"/>
      <c r="U28" s="101">
        <v>9650</v>
      </c>
      <c r="V28" s="118"/>
    </row>
    <row r="29" spans="2:23" ht="39" customHeight="1">
      <c r="B29" s="45">
        <v>12</v>
      </c>
      <c r="C29" s="48" t="s">
        <v>143</v>
      </c>
      <c r="D29" s="76">
        <f t="shared" si="3"/>
        <v>10874.7</v>
      </c>
      <c r="E29" s="76">
        <f t="shared" si="1"/>
        <v>10874.7</v>
      </c>
      <c r="F29" s="76"/>
      <c r="G29" s="76"/>
      <c r="H29" s="76">
        <f t="shared" si="0"/>
        <v>10874.7</v>
      </c>
      <c r="I29" s="76"/>
      <c r="J29" s="101"/>
      <c r="K29" s="101"/>
      <c r="L29" s="101">
        <f>1521.7+6103</f>
        <v>7624.7</v>
      </c>
      <c r="M29" s="118"/>
      <c r="N29" s="101"/>
      <c r="O29" s="101"/>
      <c r="P29" s="101"/>
      <c r="Q29" s="101">
        <v>1600</v>
      </c>
      <c r="R29" s="101"/>
      <c r="S29" s="101"/>
      <c r="T29" s="101"/>
      <c r="U29" s="101">
        <v>1650</v>
      </c>
      <c r="V29" s="118"/>
    </row>
    <row r="30" spans="2:23" ht="37.5" customHeight="1">
      <c r="B30" s="45">
        <v>13</v>
      </c>
      <c r="C30" s="48" t="s">
        <v>144</v>
      </c>
      <c r="D30" s="76">
        <f t="shared" si="3"/>
        <v>4500</v>
      </c>
      <c r="E30" s="76"/>
      <c r="F30" s="76"/>
      <c r="G30" s="76"/>
      <c r="H30" s="76">
        <f t="shared" si="0"/>
        <v>4500</v>
      </c>
      <c r="I30" s="76"/>
      <c r="J30" s="101"/>
      <c r="K30" s="101"/>
      <c r="L30" s="101">
        <v>1500</v>
      </c>
      <c r="M30" s="118"/>
      <c r="N30" s="101"/>
      <c r="O30" s="101"/>
      <c r="P30" s="101"/>
      <c r="Q30" s="101">
        <v>1500</v>
      </c>
      <c r="R30" s="101"/>
      <c r="S30" s="101"/>
      <c r="T30" s="101"/>
      <c r="U30" s="101">
        <v>1500</v>
      </c>
      <c r="V30" s="118"/>
    </row>
    <row r="31" spans="2:23" ht="65.25" customHeight="1">
      <c r="B31" s="45">
        <v>14</v>
      </c>
      <c r="C31" s="48" t="s">
        <v>145</v>
      </c>
      <c r="D31" s="76">
        <f t="shared" si="3"/>
        <v>127784.3</v>
      </c>
      <c r="E31" s="76"/>
      <c r="F31" s="76"/>
      <c r="G31" s="76"/>
      <c r="H31" s="76">
        <f t="shared" si="0"/>
        <v>127784.3</v>
      </c>
      <c r="I31" s="76"/>
      <c r="J31" s="101"/>
      <c r="K31" s="101"/>
      <c r="L31" s="101">
        <f>127284.3+500</f>
        <v>127784.3</v>
      </c>
      <c r="M31" s="118"/>
      <c r="N31" s="101"/>
      <c r="O31" s="101"/>
      <c r="P31" s="101"/>
      <c r="Q31" s="121"/>
      <c r="R31" s="101"/>
      <c r="S31" s="101"/>
      <c r="T31" s="101"/>
      <c r="U31" s="121"/>
      <c r="V31" s="118"/>
    </row>
    <row r="32" spans="2:23" ht="48.75" customHeight="1">
      <c r="B32" s="45">
        <v>15</v>
      </c>
      <c r="C32" s="48" t="s">
        <v>146</v>
      </c>
      <c r="D32" s="76">
        <f t="shared" si="3"/>
        <v>5940</v>
      </c>
      <c r="E32" s="76"/>
      <c r="F32" s="76"/>
      <c r="G32" s="76"/>
      <c r="H32" s="76">
        <f t="shared" si="0"/>
        <v>5940</v>
      </c>
      <c r="I32" s="76"/>
      <c r="J32" s="101"/>
      <c r="K32" s="101"/>
      <c r="L32" s="101">
        <v>1980</v>
      </c>
      <c r="M32" s="118"/>
      <c r="N32" s="101"/>
      <c r="O32" s="101"/>
      <c r="P32" s="101"/>
      <c r="Q32" s="101">
        <v>1980</v>
      </c>
      <c r="R32" s="101"/>
      <c r="S32" s="101"/>
      <c r="T32" s="101"/>
      <c r="U32" s="101">
        <v>1980</v>
      </c>
      <c r="V32" s="118"/>
    </row>
    <row r="33" spans="2:25" ht="65.25" customHeight="1">
      <c r="B33" s="45">
        <v>16</v>
      </c>
      <c r="C33" s="48" t="s">
        <v>147</v>
      </c>
      <c r="D33" s="76">
        <f t="shared" si="3"/>
        <v>3000</v>
      </c>
      <c r="E33" s="76"/>
      <c r="F33" s="76"/>
      <c r="G33" s="76"/>
      <c r="H33" s="76">
        <f t="shared" si="0"/>
        <v>3000</v>
      </c>
      <c r="I33" s="76"/>
      <c r="J33" s="101"/>
      <c r="K33" s="101"/>
      <c r="L33" s="101">
        <v>3000</v>
      </c>
      <c r="M33" s="118"/>
      <c r="N33" s="101"/>
      <c r="O33" s="101"/>
      <c r="P33" s="101"/>
      <c r="Q33" s="101"/>
      <c r="R33" s="101"/>
      <c r="S33" s="101"/>
      <c r="T33" s="101"/>
      <c r="U33" s="101"/>
      <c r="V33" s="118"/>
      <c r="Y33" s="122"/>
    </row>
    <row r="34" spans="2:25" ht="75">
      <c r="B34" s="45">
        <v>17</v>
      </c>
      <c r="C34" s="48" t="s">
        <v>148</v>
      </c>
      <c r="D34" s="76">
        <f>F34+G34+H34+I34</f>
        <v>276845.92200000002</v>
      </c>
      <c r="E34" s="76"/>
      <c r="F34" s="170">
        <v>1845.922</v>
      </c>
      <c r="G34" s="76"/>
      <c r="H34" s="76">
        <v>275000</v>
      </c>
      <c r="I34" s="76"/>
      <c r="J34" s="121">
        <v>1845.922</v>
      </c>
      <c r="K34" s="101"/>
      <c r="L34" s="101">
        <v>88000</v>
      </c>
      <c r="M34" s="118"/>
      <c r="N34" s="101"/>
      <c r="O34" s="101"/>
      <c r="P34" s="101"/>
      <c r="Q34" s="101">
        <v>92000</v>
      </c>
      <c r="R34" s="101"/>
      <c r="S34" s="101"/>
      <c r="T34" s="101"/>
      <c r="U34" s="101">
        <v>95000</v>
      </c>
      <c r="V34" s="118"/>
      <c r="Y34" s="122"/>
    </row>
    <row r="35" spans="2:25" ht="40.5" customHeight="1">
      <c r="B35" s="45">
        <v>18</v>
      </c>
      <c r="C35" s="48" t="s">
        <v>149</v>
      </c>
      <c r="D35" s="76">
        <f t="shared" si="3"/>
        <v>-2074.09</v>
      </c>
      <c r="E35" s="76"/>
      <c r="F35" s="76"/>
      <c r="G35" s="76"/>
      <c r="H35" s="76">
        <f t="shared" si="0"/>
        <v>-2074.09</v>
      </c>
      <c r="I35" s="76"/>
      <c r="J35" s="101"/>
      <c r="K35" s="101"/>
      <c r="L35" s="101">
        <f>-2079.09+5</f>
        <v>-2074.09</v>
      </c>
      <c r="M35" s="118"/>
      <c r="N35" s="101"/>
      <c r="O35" s="101"/>
      <c r="P35" s="101"/>
      <c r="Q35" s="101"/>
      <c r="R35" s="101"/>
      <c r="S35" s="101"/>
      <c r="T35" s="101"/>
      <c r="U35" s="121"/>
      <c r="V35" s="118"/>
      <c r="Y35" s="122"/>
    </row>
    <row r="36" spans="2:25" ht="39.75" hidden="1" customHeight="1">
      <c r="B36" s="45">
        <v>24</v>
      </c>
      <c r="C36" s="48" t="s">
        <v>150</v>
      </c>
      <c r="D36" s="76">
        <f t="shared" si="3"/>
        <v>0</v>
      </c>
      <c r="E36" s="76"/>
      <c r="F36" s="76"/>
      <c r="G36" s="76"/>
      <c r="H36" s="76">
        <f t="shared" si="0"/>
        <v>0</v>
      </c>
      <c r="I36" s="76"/>
      <c r="J36" s="101"/>
      <c r="K36" s="101"/>
      <c r="L36" s="101"/>
      <c r="M36" s="101"/>
      <c r="N36" s="101"/>
      <c r="O36" s="101"/>
      <c r="P36" s="101"/>
      <c r="Q36" s="101">
        <v>0</v>
      </c>
      <c r="R36" s="101"/>
      <c r="S36" s="101"/>
      <c r="T36" s="101"/>
      <c r="U36" s="121">
        <v>0</v>
      </c>
      <c r="V36" s="118"/>
      <c r="Y36" s="122"/>
    </row>
    <row r="37" spans="2:25" ht="39.75" customHeight="1">
      <c r="B37" s="45">
        <v>19</v>
      </c>
      <c r="C37" s="48" t="s">
        <v>151</v>
      </c>
      <c r="D37" s="76">
        <f t="shared" si="3"/>
        <v>74070.2</v>
      </c>
      <c r="E37" s="76"/>
      <c r="F37" s="76"/>
      <c r="G37" s="76"/>
      <c r="H37" s="76">
        <f t="shared" si="0"/>
        <v>74070.2</v>
      </c>
      <c r="I37" s="76"/>
      <c r="J37" s="101"/>
      <c r="K37" s="101"/>
      <c r="L37" s="101">
        <v>74070.2</v>
      </c>
      <c r="M37" s="101"/>
      <c r="N37" s="101"/>
      <c r="O37" s="101"/>
      <c r="P37" s="101"/>
      <c r="Q37" s="101"/>
      <c r="R37" s="101"/>
      <c r="S37" s="101"/>
      <c r="T37" s="101"/>
      <c r="U37" s="121"/>
      <c r="V37" s="118"/>
      <c r="Y37" s="122"/>
    </row>
    <row r="38" spans="2:25" ht="18.75">
      <c r="B38" s="194" t="s">
        <v>30</v>
      </c>
      <c r="C38" s="194"/>
      <c r="D38" s="76">
        <f>F38+G38+H38+I38</f>
        <v>2319460.659</v>
      </c>
      <c r="E38" s="76">
        <f>E18+E19+E20+E21+E22+E23+E24+E25+E26+E27+E28+E29+E30+E31+E32+E33+E34+E35</f>
        <v>1827333.3269999998</v>
      </c>
      <c r="F38" s="76">
        <f>F18+F19+F20+F21+F22+F23+F24+F25+F26+F27+F28+F29+F30+F31+F32+F33+F34+F35</f>
        <v>2005.922</v>
      </c>
      <c r="G38" s="76">
        <f>G18+G19+G20+G21+G22+G23+G24+G25+G26+G27+G28+G29+G30+G31+G32+G33+G34+G35</f>
        <v>0</v>
      </c>
      <c r="H38" s="76">
        <f>H18+H19+H20+H21+H22+H23+H24+H25+H26+H27+H28+H29+H30+H31+H32+H33+H34+H35+H37</f>
        <v>2315393.7370000002</v>
      </c>
      <c r="I38" s="76">
        <f t="shared" ref="I38:V38" si="4">I18+I19+I20+I21+I22+I23+I24+I25+I26+I27+I28+I29+I30+I31+I32+I33+I34+I35+I37</f>
        <v>2061</v>
      </c>
      <c r="J38" s="76">
        <f t="shared" si="4"/>
        <v>2005.922</v>
      </c>
      <c r="K38" s="76">
        <f t="shared" si="4"/>
        <v>0</v>
      </c>
      <c r="L38" s="76">
        <f t="shared" si="4"/>
        <v>865447.83000000007</v>
      </c>
      <c r="M38" s="76">
        <f t="shared" si="4"/>
        <v>656</v>
      </c>
      <c r="N38" s="76" t="e">
        <f t="shared" si="4"/>
        <v>#REF!</v>
      </c>
      <c r="O38" s="76">
        <f t="shared" si="4"/>
        <v>0</v>
      </c>
      <c r="P38" s="76">
        <f t="shared" si="4"/>
        <v>0</v>
      </c>
      <c r="Q38" s="76">
        <f t="shared" si="4"/>
        <v>704941.35499999998</v>
      </c>
      <c r="R38" s="76">
        <f t="shared" si="4"/>
        <v>680</v>
      </c>
      <c r="S38" s="76">
        <f t="shared" si="4"/>
        <v>0</v>
      </c>
      <c r="T38" s="76">
        <f t="shared" si="4"/>
        <v>0</v>
      </c>
      <c r="U38" s="76">
        <f t="shared" si="4"/>
        <v>745004.55200000003</v>
      </c>
      <c r="V38" s="76">
        <f t="shared" si="4"/>
        <v>725</v>
      </c>
    </row>
    <row r="39" spans="2:25" ht="15.75">
      <c r="B39" s="123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</row>
    <row r="40" spans="2:25" ht="15.75">
      <c r="B40" s="123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</row>
    <row r="41" spans="2:25" ht="15.75">
      <c r="B41" s="123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</row>
    <row r="42" spans="2:25" ht="16.5" customHeight="1">
      <c r="B42" s="123"/>
      <c r="C42" s="123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4"/>
      <c r="R42" s="126"/>
      <c r="S42" s="127"/>
      <c r="U42" s="128"/>
    </row>
    <row r="43" spans="2:25" ht="25.5" customHeight="1">
      <c r="B43" s="195" t="s">
        <v>186</v>
      </c>
      <c r="C43" s="195"/>
      <c r="D43" s="129"/>
      <c r="E43" s="130"/>
      <c r="F43" s="131"/>
      <c r="G43" s="130"/>
      <c r="H43" s="130"/>
      <c r="I43" s="130"/>
      <c r="J43" s="132"/>
      <c r="K43" s="132"/>
      <c r="L43" s="132"/>
      <c r="M43" s="132"/>
      <c r="N43" s="131"/>
      <c r="O43" s="131"/>
      <c r="P43" s="131"/>
      <c r="Q43" s="133"/>
      <c r="R43" s="133"/>
      <c r="S43" s="196" t="s">
        <v>187</v>
      </c>
      <c r="T43" s="196"/>
      <c r="U43" s="134"/>
      <c r="V43" s="135"/>
      <c r="W43" s="135"/>
    </row>
    <row r="44" spans="2:25" ht="25.5" customHeight="1">
      <c r="B44" s="136"/>
      <c r="C44" s="136"/>
      <c r="D44" s="129"/>
      <c r="E44" s="130"/>
      <c r="F44" s="131"/>
      <c r="G44" s="130"/>
      <c r="H44" s="130"/>
      <c r="I44" s="130"/>
      <c r="J44" s="125"/>
      <c r="K44" s="125"/>
      <c r="L44" s="125"/>
      <c r="M44" s="125"/>
      <c r="Q44" s="122"/>
      <c r="S44" s="137"/>
      <c r="T44" s="137"/>
      <c r="U44" s="138"/>
      <c r="V44" s="135"/>
      <c r="W44" s="135"/>
    </row>
    <row r="45" spans="2:25" ht="15" customHeight="1">
      <c r="B45" s="190" t="s">
        <v>31</v>
      </c>
      <c r="C45" s="190"/>
      <c r="D45" s="139"/>
      <c r="E45" s="140"/>
      <c r="F45" s="140"/>
      <c r="G45" s="108"/>
      <c r="H45" s="108"/>
      <c r="I45" s="108"/>
      <c r="J45" s="191"/>
      <c r="K45" s="191"/>
      <c r="L45" s="191"/>
      <c r="M45" s="191"/>
      <c r="N45" s="191"/>
      <c r="O45" s="191"/>
      <c r="P45" s="191"/>
      <c r="Q45" s="191"/>
      <c r="R45" s="141"/>
      <c r="S45" s="141"/>
      <c r="T45" s="142"/>
      <c r="V45" s="141"/>
    </row>
    <row r="46" spans="2:25" ht="29.25" customHeight="1">
      <c r="B46" s="143" t="s">
        <v>32</v>
      </c>
      <c r="C46" s="143"/>
      <c r="D46" s="122"/>
      <c r="E46" s="122"/>
      <c r="F46" s="122"/>
      <c r="G46" s="122"/>
      <c r="H46" s="122"/>
      <c r="I46" s="122"/>
      <c r="U46" s="144"/>
    </row>
    <row r="47" spans="2:25" hidden="1">
      <c r="B47" s="145"/>
      <c r="C47" s="146"/>
      <c r="R47" s="122"/>
      <c r="S47" s="122"/>
    </row>
    <row r="48" spans="2:25">
      <c r="B48" s="145"/>
      <c r="C48" s="145"/>
    </row>
    <row r="49" spans="2:21">
      <c r="B49" s="145"/>
      <c r="C49" s="145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  <row r="50" spans="2:21">
      <c r="B50" s="145"/>
      <c r="C50" s="145"/>
    </row>
    <row r="51" spans="2:21">
      <c r="B51" s="145"/>
      <c r="C51" s="145"/>
    </row>
    <row r="52" spans="2:21">
      <c r="B52" s="145"/>
      <c r="C52" s="145"/>
      <c r="R52" s="122"/>
      <c r="S52" s="122"/>
    </row>
    <row r="53" spans="2:21">
      <c r="B53" s="145"/>
      <c r="C53" s="145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2:21">
      <c r="B54" s="145"/>
      <c r="C54" s="145"/>
      <c r="D54" s="122"/>
      <c r="E54" s="122"/>
      <c r="F54" s="122"/>
      <c r="G54" s="122"/>
      <c r="H54" s="122"/>
      <c r="I54" s="122"/>
      <c r="R54" s="122"/>
      <c r="S54" s="122"/>
    </row>
    <row r="55" spans="2:21">
      <c r="B55" s="145"/>
      <c r="C55" s="145"/>
    </row>
    <row r="56" spans="2:21">
      <c r="B56" s="145"/>
      <c r="C56" s="145"/>
    </row>
    <row r="57" spans="2:21">
      <c r="B57" s="145"/>
      <c r="C57" s="145"/>
      <c r="R57" s="122"/>
      <c r="S57" s="122"/>
    </row>
    <row r="58" spans="2:21">
      <c r="B58" s="145"/>
      <c r="C58" s="145"/>
    </row>
    <row r="59" spans="2:21">
      <c r="B59" s="145"/>
      <c r="C59" s="145"/>
      <c r="R59" s="122"/>
      <c r="S59" s="122"/>
    </row>
    <row r="60" spans="2:21">
      <c r="B60" s="145"/>
      <c r="C60" s="145"/>
    </row>
    <row r="61" spans="2:21">
      <c r="B61" s="145"/>
      <c r="C61" s="145"/>
    </row>
    <row r="62" spans="2:21">
      <c r="B62" s="145"/>
      <c r="C62" s="145"/>
    </row>
    <row r="63" spans="2:21">
      <c r="B63" s="145"/>
      <c r="C63" s="145"/>
    </row>
    <row r="64" spans="2:21">
      <c r="B64" s="145"/>
      <c r="C64" s="145"/>
    </row>
    <row r="65" spans="2:3">
      <c r="B65" s="145"/>
      <c r="C65" s="145"/>
    </row>
    <row r="66" spans="2:3">
      <c r="B66" s="145"/>
      <c r="C66" s="145"/>
    </row>
    <row r="67" spans="2:3">
      <c r="B67" s="145"/>
      <c r="C67" s="145"/>
    </row>
    <row r="68" spans="2:3">
      <c r="B68" s="145"/>
      <c r="C68" s="145"/>
    </row>
    <row r="69" spans="2:3">
      <c r="B69" s="145"/>
      <c r="C69" s="145"/>
    </row>
    <row r="70" spans="2:3">
      <c r="B70" s="145"/>
      <c r="C70" s="145"/>
    </row>
    <row r="71" spans="2:3">
      <c r="B71" s="145"/>
      <c r="C71" s="145"/>
    </row>
    <row r="72" spans="2:3">
      <c r="B72" s="145"/>
      <c r="C72" s="145"/>
    </row>
    <row r="73" spans="2:3">
      <c r="B73" s="145"/>
      <c r="C73" s="145"/>
    </row>
    <row r="74" spans="2:3">
      <c r="B74" s="145"/>
      <c r="C74" s="145"/>
    </row>
    <row r="75" spans="2:3">
      <c r="B75" s="145"/>
      <c r="C75" s="145"/>
    </row>
    <row r="76" spans="2:3">
      <c r="B76" s="145"/>
      <c r="C76" s="145"/>
    </row>
    <row r="77" spans="2:3">
      <c r="B77" s="145"/>
      <c r="C77" s="145"/>
    </row>
    <row r="78" spans="2:3">
      <c r="B78" s="145"/>
      <c r="C78" s="145"/>
    </row>
    <row r="79" spans="2:3">
      <c r="B79" s="145"/>
      <c r="C79" s="145"/>
    </row>
    <row r="80" spans="2:3">
      <c r="B80" s="145"/>
      <c r="C80" s="145"/>
    </row>
    <row r="81" spans="2:3">
      <c r="B81" s="145"/>
      <c r="C81" s="145"/>
    </row>
    <row r="82" spans="2:3">
      <c r="B82" s="145"/>
      <c r="C82" s="145"/>
    </row>
    <row r="83" spans="2:3">
      <c r="B83" s="145"/>
      <c r="C83" s="145"/>
    </row>
    <row r="84" spans="2:3">
      <c r="B84" s="145"/>
      <c r="C84" s="145"/>
    </row>
    <row r="85" spans="2:3">
      <c r="B85" s="145"/>
      <c r="C85" s="145"/>
    </row>
    <row r="86" spans="2:3">
      <c r="B86" s="145"/>
    </row>
  </sheetData>
  <mergeCells count="23">
    <mergeCell ref="J15:V15"/>
    <mergeCell ref="S43:T43"/>
    <mergeCell ref="P7:U7"/>
    <mergeCell ref="P3:U3"/>
    <mergeCell ref="P8:S8"/>
    <mergeCell ref="H16:H17"/>
    <mergeCell ref="I16:I17"/>
    <mergeCell ref="J16:M16"/>
    <mergeCell ref="N16:N17"/>
    <mergeCell ref="O16:R16"/>
    <mergeCell ref="S16:V16"/>
    <mergeCell ref="B13:U13"/>
    <mergeCell ref="N14:U14"/>
    <mergeCell ref="B15:B17"/>
    <mergeCell ref="C15:C17"/>
    <mergeCell ref="D15:D17"/>
    <mergeCell ref="F15:I15"/>
    <mergeCell ref="B45:C45"/>
    <mergeCell ref="J45:Q45"/>
    <mergeCell ref="F16:F17"/>
    <mergeCell ref="G16:G17"/>
    <mergeCell ref="B38:C38"/>
    <mergeCell ref="B43:C43"/>
  </mergeCells>
  <printOptions horizontalCentered="1"/>
  <pageMargins left="0" right="0" top="1.1811023622047245" bottom="0" header="0" footer="0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7"/>
  <sheetViews>
    <sheetView view="pageBreakPreview" zoomScaleNormal="100" zoomScaleSheetLayoutView="100" workbookViewId="0">
      <selection activeCell="B35" sqref="B35"/>
    </sheetView>
  </sheetViews>
  <sheetFormatPr defaultColWidth="9.140625" defaultRowHeight="12.75"/>
  <cols>
    <col min="1" max="1" width="4.140625" style="1" customWidth="1"/>
    <col min="2" max="2" width="43.7109375" style="1" customWidth="1"/>
    <col min="3" max="3" width="22.7109375" style="1" customWidth="1"/>
    <col min="4" max="4" width="20" style="1" customWidth="1"/>
    <col min="5" max="5" width="15.85546875" style="1" customWidth="1"/>
    <col min="6" max="6" width="15" style="1" customWidth="1"/>
    <col min="7" max="8" width="11.5703125" style="1" hidden="1" customWidth="1"/>
    <col min="9" max="9" width="12.5703125" style="1" hidden="1" customWidth="1"/>
    <col min="10" max="10" width="12.5703125" style="1" customWidth="1"/>
    <col min="11" max="11" width="43.28515625" style="1" customWidth="1"/>
    <col min="12" max="13" width="9.140625" style="1" hidden="1" customWidth="1"/>
    <col min="14" max="14" width="9.85546875" style="1" hidden="1" customWidth="1"/>
    <col min="15" max="15" width="10.140625" style="1" customWidth="1"/>
    <col min="16" max="16384" width="9.140625" style="1"/>
  </cols>
  <sheetData>
    <row r="1" spans="1:15" ht="15.75">
      <c r="J1" s="2"/>
    </row>
    <row r="2" spans="1:15" ht="18.75">
      <c r="B2" s="2"/>
      <c r="C2" s="2"/>
      <c r="D2" s="2"/>
      <c r="E2" s="2"/>
      <c r="F2" s="156" t="s">
        <v>164</v>
      </c>
      <c r="G2" s="3"/>
      <c r="H2" s="2"/>
      <c r="I2" s="4" t="s">
        <v>0</v>
      </c>
      <c r="J2" s="4"/>
      <c r="K2" s="5"/>
      <c r="L2" s="4" t="s">
        <v>0</v>
      </c>
    </row>
    <row r="3" spans="1:15" ht="18.75">
      <c r="B3" s="2"/>
      <c r="C3" s="2"/>
      <c r="D3" s="2"/>
      <c r="E3" s="2"/>
      <c r="F3" s="212" t="s">
        <v>165</v>
      </c>
      <c r="G3" s="212"/>
      <c r="H3" s="212"/>
      <c r="I3" s="212"/>
      <c r="J3" s="212"/>
      <c r="K3" s="212"/>
      <c r="L3" s="173"/>
    </row>
    <row r="4" spans="1:15" ht="18.75" customHeight="1">
      <c r="B4" s="2"/>
      <c r="C4" s="2"/>
      <c r="D4" s="2"/>
      <c r="E4" s="2"/>
      <c r="F4" s="7" t="s">
        <v>3</v>
      </c>
      <c r="G4" s="7"/>
      <c r="H4" s="2"/>
      <c r="I4" s="178" t="s">
        <v>4</v>
      </c>
      <c r="J4" s="178"/>
      <c r="K4" s="177"/>
      <c r="L4" s="6" t="s">
        <v>1</v>
      </c>
    </row>
    <row r="5" spans="1:15" ht="23.25" customHeight="1">
      <c r="B5" s="2"/>
      <c r="C5" s="2"/>
      <c r="D5" s="2"/>
      <c r="E5" s="2"/>
      <c r="F5" s="7" t="s">
        <v>5</v>
      </c>
      <c r="G5" s="7"/>
      <c r="H5" s="2"/>
      <c r="I5" s="178" t="s">
        <v>6</v>
      </c>
      <c r="J5" s="178"/>
      <c r="K5" s="177"/>
      <c r="L5" s="6" t="s">
        <v>2</v>
      </c>
    </row>
    <row r="6" spans="1:15" ht="18.75">
      <c r="B6" s="2"/>
      <c r="C6" s="2"/>
      <c r="D6" s="2"/>
      <c r="E6" s="2"/>
      <c r="F6" s="7" t="s">
        <v>166</v>
      </c>
      <c r="L6" s="6" t="s">
        <v>4</v>
      </c>
    </row>
    <row r="7" spans="1:15" ht="18.75">
      <c r="B7" s="2"/>
      <c r="C7" s="2"/>
      <c r="D7" s="2"/>
      <c r="E7" s="2"/>
      <c r="F7" s="213" t="s">
        <v>163</v>
      </c>
      <c r="G7" s="213"/>
      <c r="H7" s="213"/>
      <c r="I7" s="213"/>
      <c r="J7" s="213"/>
      <c r="K7" s="213"/>
      <c r="L7" s="6" t="s">
        <v>6</v>
      </c>
    </row>
    <row r="8" spans="1:15" ht="18.75">
      <c r="B8" s="2"/>
      <c r="C8" s="2"/>
      <c r="D8" s="2"/>
      <c r="E8" s="2"/>
      <c r="F8" s="149" t="s">
        <v>185</v>
      </c>
      <c r="G8" s="7"/>
      <c r="H8" s="8"/>
      <c r="I8" s="178" t="s">
        <v>7</v>
      </c>
      <c r="J8" s="178"/>
      <c r="K8" s="177"/>
      <c r="L8" s="6" t="s">
        <v>7</v>
      </c>
    </row>
    <row r="9" spans="1:15" ht="15.75" customHeight="1">
      <c r="B9" s="2"/>
      <c r="C9" s="2"/>
      <c r="D9" s="2"/>
      <c r="E9" s="2"/>
      <c r="L9" s="9"/>
      <c r="M9" s="9"/>
      <c r="N9" s="9"/>
      <c r="O9" s="9"/>
    </row>
    <row r="10" spans="1:15" ht="15.75">
      <c r="B10" s="2"/>
      <c r="C10" s="2"/>
      <c r="D10" s="2"/>
      <c r="E10" s="2"/>
      <c r="G10" s="2"/>
      <c r="H10" s="2"/>
      <c r="I10" s="2"/>
      <c r="J10" s="2"/>
      <c r="K10" s="2"/>
      <c r="L10" s="2"/>
    </row>
    <row r="11" spans="1:15" ht="18.75">
      <c r="B11" s="2"/>
      <c r="C11" s="2"/>
      <c r="D11" s="2"/>
      <c r="E11" s="2"/>
      <c r="F11" s="149"/>
      <c r="G11" s="2"/>
      <c r="H11" s="2"/>
      <c r="I11" s="2"/>
      <c r="J11" s="2"/>
      <c r="K11" s="2"/>
      <c r="L11" s="2"/>
    </row>
    <row r="12" spans="1:15" ht="18.75" customHeight="1">
      <c r="B12" s="214" t="s">
        <v>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"/>
    </row>
    <row r="13" spans="1:15" ht="15.75">
      <c r="B13" s="2"/>
      <c r="C13" s="2"/>
      <c r="D13" s="215"/>
      <c r="E13" s="215"/>
      <c r="F13" s="215"/>
      <c r="G13" s="215"/>
      <c r="H13" s="215"/>
      <c r="I13" s="2"/>
      <c r="J13" s="2"/>
      <c r="K13" s="10" t="s">
        <v>9</v>
      </c>
      <c r="L13" s="2"/>
    </row>
    <row r="14" spans="1:15" ht="15.75" customHeight="1">
      <c r="A14" s="207" t="s">
        <v>10</v>
      </c>
      <c r="B14" s="207" t="s">
        <v>11</v>
      </c>
      <c r="C14" s="207" t="s">
        <v>12</v>
      </c>
      <c r="D14" s="207" t="s">
        <v>13</v>
      </c>
      <c r="E14" s="210" t="s">
        <v>14</v>
      </c>
      <c r="F14" s="210"/>
      <c r="G14" s="210"/>
      <c r="H14" s="210"/>
      <c r="I14" s="210"/>
      <c r="J14" s="210"/>
      <c r="K14" s="211" t="s">
        <v>15</v>
      </c>
      <c r="L14" s="2"/>
    </row>
    <row r="15" spans="1:15" ht="15.75" customHeight="1">
      <c r="A15" s="209"/>
      <c r="B15" s="209"/>
      <c r="C15" s="209"/>
      <c r="D15" s="209"/>
      <c r="E15" s="207">
        <v>2018</v>
      </c>
      <c r="F15" s="207">
        <v>2019</v>
      </c>
      <c r="G15" s="207" t="s">
        <v>16</v>
      </c>
      <c r="H15" s="207" t="s">
        <v>17</v>
      </c>
      <c r="I15" s="207" t="s">
        <v>18</v>
      </c>
      <c r="J15" s="211">
        <v>2020</v>
      </c>
      <c r="K15" s="211"/>
      <c r="L15" s="2"/>
    </row>
    <row r="16" spans="1:15" ht="21" customHeight="1">
      <c r="A16" s="208"/>
      <c r="B16" s="208"/>
      <c r="C16" s="208"/>
      <c r="D16" s="208"/>
      <c r="E16" s="208"/>
      <c r="F16" s="208"/>
      <c r="G16" s="208"/>
      <c r="H16" s="208"/>
      <c r="I16" s="208"/>
      <c r="J16" s="211"/>
      <c r="K16" s="211"/>
      <c r="L16" s="2"/>
    </row>
    <row r="17" spans="1:14" ht="81" customHeight="1">
      <c r="A17" s="205">
        <v>1</v>
      </c>
      <c r="B17" s="205" t="s">
        <v>19</v>
      </c>
      <c r="C17" s="11" t="s">
        <v>20</v>
      </c>
      <c r="D17" s="12">
        <f>SUM(E17:J17)</f>
        <v>66000</v>
      </c>
      <c r="E17" s="13">
        <v>20000</v>
      </c>
      <c r="F17" s="14">
        <v>22000</v>
      </c>
      <c r="G17" s="13"/>
      <c r="H17" s="13"/>
      <c r="I17" s="13"/>
      <c r="J17" s="13">
        <v>24000</v>
      </c>
      <c r="K17" s="205" t="s">
        <v>21</v>
      </c>
      <c r="L17" s="2"/>
    </row>
    <row r="18" spans="1:14" ht="37.5">
      <c r="A18" s="206"/>
      <c r="B18" s="206"/>
      <c r="C18" s="11" t="s">
        <v>22</v>
      </c>
      <c r="D18" s="12">
        <f>E18+F18+J18</f>
        <v>0</v>
      </c>
      <c r="E18" s="13"/>
      <c r="F18" s="14"/>
      <c r="G18" s="13"/>
      <c r="H18" s="13"/>
      <c r="I18" s="13"/>
      <c r="J18" s="15"/>
      <c r="K18" s="206"/>
      <c r="L18" s="2"/>
    </row>
    <row r="19" spans="1:14" ht="63" customHeight="1">
      <c r="A19" s="205">
        <v>2</v>
      </c>
      <c r="B19" s="205" t="s">
        <v>23</v>
      </c>
      <c r="C19" s="11" t="s">
        <v>20</v>
      </c>
      <c r="D19" s="12">
        <f>SUM(E19:J19)</f>
        <v>60000</v>
      </c>
      <c r="E19" s="14">
        <v>15000</v>
      </c>
      <c r="F19" s="13">
        <v>20000</v>
      </c>
      <c r="G19" s="13"/>
      <c r="H19" s="13"/>
      <c r="I19" s="13"/>
      <c r="J19" s="13">
        <v>25000</v>
      </c>
      <c r="K19" s="205" t="s">
        <v>21</v>
      </c>
      <c r="L19" s="2"/>
      <c r="N19" s="16">
        <v>441</v>
      </c>
    </row>
    <row r="20" spans="1:14" ht="37.5">
      <c r="A20" s="206"/>
      <c r="B20" s="206"/>
      <c r="C20" s="11" t="s">
        <v>24</v>
      </c>
      <c r="D20" s="12">
        <f>E20+F20+J20</f>
        <v>0</v>
      </c>
      <c r="E20" s="14"/>
      <c r="F20" s="13"/>
      <c r="G20" s="13"/>
      <c r="H20" s="13"/>
      <c r="I20" s="13"/>
      <c r="J20" s="13"/>
      <c r="K20" s="206"/>
      <c r="L20" s="2"/>
      <c r="N20" s="16"/>
    </row>
    <row r="21" spans="1:14" ht="56.25">
      <c r="A21" s="11">
        <v>3</v>
      </c>
      <c r="B21" s="11" t="s">
        <v>25</v>
      </c>
      <c r="C21" s="11" t="s">
        <v>20</v>
      </c>
      <c r="D21" s="12">
        <f>SUM(E21:J21)</f>
        <v>60750</v>
      </c>
      <c r="E21" s="14">
        <f>20000+750</f>
        <v>20750</v>
      </c>
      <c r="F21" s="13">
        <v>20000</v>
      </c>
      <c r="G21" s="13"/>
      <c r="H21" s="13"/>
      <c r="I21" s="13"/>
      <c r="J21" s="13">
        <f>12000+8000</f>
        <v>20000</v>
      </c>
      <c r="K21" s="11" t="s">
        <v>26</v>
      </c>
      <c r="L21" s="2"/>
      <c r="N21" s="16"/>
    </row>
    <row r="22" spans="1:14" ht="48" hidden="1" customHeight="1">
      <c r="A22" s="11">
        <v>4</v>
      </c>
      <c r="B22" s="17" t="s">
        <v>27</v>
      </c>
      <c r="C22" s="11" t="s">
        <v>20</v>
      </c>
      <c r="D22" s="12">
        <f>SUM(E22:J22)</f>
        <v>0</v>
      </c>
      <c r="E22" s="14"/>
      <c r="F22" s="13"/>
      <c r="G22" s="13"/>
      <c r="H22" s="13"/>
      <c r="I22" s="13"/>
      <c r="J22" s="13"/>
      <c r="K22" s="11" t="s">
        <v>28</v>
      </c>
      <c r="L22" s="2"/>
      <c r="N22" s="16"/>
    </row>
    <row r="23" spans="1:14" ht="48" hidden="1" customHeight="1">
      <c r="A23" s="11">
        <v>5</v>
      </c>
      <c r="B23" s="18" t="s">
        <v>29</v>
      </c>
      <c r="C23" s="19" t="s">
        <v>20</v>
      </c>
      <c r="D23" s="20">
        <f>SUM(E23:J23)</f>
        <v>0</v>
      </c>
      <c r="E23" s="21"/>
      <c r="F23" s="13"/>
      <c r="G23" s="13"/>
      <c r="H23" s="13"/>
      <c r="I23" s="13"/>
      <c r="J23" s="13"/>
      <c r="K23" s="11" t="s">
        <v>28</v>
      </c>
      <c r="L23" s="2"/>
      <c r="N23" s="16"/>
    </row>
    <row r="24" spans="1:14" ht="32.25" customHeight="1">
      <c r="A24" s="22"/>
      <c r="B24" s="23" t="s">
        <v>30</v>
      </c>
      <c r="C24" s="24"/>
      <c r="D24" s="12">
        <f>D17+D19+D21+D22+D23+D20+D18</f>
        <v>186750</v>
      </c>
      <c r="E24" s="25">
        <f>E17+E19+E21+E22+E23</f>
        <v>55750</v>
      </c>
      <c r="F24" s="25">
        <f>F17+F19+F21+F20+F18</f>
        <v>62000</v>
      </c>
      <c r="G24" s="25">
        <f>G17+G19+G21+G22+G23</f>
        <v>0</v>
      </c>
      <c r="H24" s="25">
        <f>H17+H19+H21+H22+H23</f>
        <v>0</v>
      </c>
      <c r="I24" s="25">
        <f>I17+I19+I21+I22+I23</f>
        <v>0</v>
      </c>
      <c r="J24" s="25">
        <f>J17+J19+J21+J22+J23+J18</f>
        <v>69000</v>
      </c>
      <c r="K24" s="26"/>
      <c r="L24" s="2"/>
    </row>
    <row r="25" spans="1:14" ht="25.5" customHeight="1">
      <c r="A25" s="27"/>
      <c r="B25" s="28"/>
      <c r="C25" s="28"/>
      <c r="D25" s="29"/>
      <c r="E25" s="30"/>
      <c r="F25" s="30"/>
      <c r="G25" s="30"/>
      <c r="H25" s="30"/>
      <c r="I25" s="30"/>
      <c r="J25" s="30"/>
      <c r="K25" s="31"/>
      <c r="L25" s="2"/>
    </row>
    <row r="26" spans="1:14" ht="26.25" customHeight="1">
      <c r="A26" s="27"/>
      <c r="B26" s="28"/>
      <c r="C26" s="28"/>
      <c r="D26" s="29"/>
      <c r="E26" s="30"/>
      <c r="F26" s="30"/>
      <c r="G26" s="30"/>
      <c r="H26" s="30"/>
      <c r="I26" s="30"/>
      <c r="J26" s="30"/>
      <c r="K26" s="31"/>
      <c r="L26" s="2"/>
    </row>
    <row r="27" spans="1:14" ht="23.25" customHeight="1">
      <c r="A27" s="27"/>
      <c r="B27" s="28"/>
      <c r="C27" s="28"/>
      <c r="D27" s="29"/>
      <c r="E27" s="30"/>
      <c r="F27" s="30"/>
      <c r="G27" s="30"/>
      <c r="H27" s="30"/>
      <c r="I27" s="30"/>
      <c r="J27" s="30"/>
      <c r="K27" s="31"/>
      <c r="L27" s="2"/>
    </row>
    <row r="28" spans="1:14" ht="26.25" customHeight="1">
      <c r="B28" s="28"/>
      <c r="C28" s="28"/>
      <c r="D28" s="29"/>
      <c r="E28" s="29"/>
      <c r="F28" s="29"/>
      <c r="G28" s="29"/>
      <c r="H28" s="29"/>
      <c r="I28" s="29"/>
      <c r="J28" s="29"/>
      <c r="K28" s="31"/>
      <c r="L28" s="2"/>
    </row>
    <row r="29" spans="1:14" ht="48" customHeight="1">
      <c r="B29" s="216" t="s">
        <v>186</v>
      </c>
      <c r="C29" s="216"/>
      <c r="D29" s="32"/>
      <c r="E29" s="33"/>
      <c r="F29" s="33"/>
      <c r="K29" s="34" t="s">
        <v>188</v>
      </c>
      <c r="L29" s="35"/>
    </row>
    <row r="30" spans="1:14" ht="48" customHeight="1">
      <c r="B30" s="32"/>
      <c r="C30" s="32"/>
      <c r="D30" s="32"/>
      <c r="E30" s="33"/>
      <c r="F30" s="33"/>
      <c r="K30" s="34"/>
      <c r="L30" s="35"/>
    </row>
    <row r="31" spans="1:14" ht="18.75">
      <c r="B31" s="217" t="s">
        <v>31</v>
      </c>
      <c r="C31" s="217"/>
      <c r="D31" s="36"/>
      <c r="E31" s="37"/>
      <c r="F31" s="37"/>
      <c r="G31" s="37"/>
      <c r="H31" s="37"/>
      <c r="I31" s="37"/>
      <c r="J31" s="37"/>
      <c r="K31" s="2"/>
    </row>
    <row r="32" spans="1:14" ht="15.75">
      <c r="B32" s="38" t="s">
        <v>32</v>
      </c>
      <c r="C32" s="38"/>
      <c r="D32" s="37"/>
      <c r="E32" s="37"/>
      <c r="F32" s="37"/>
      <c r="G32" s="37"/>
      <c r="H32" s="37"/>
      <c r="I32" s="37"/>
      <c r="J32" s="37"/>
      <c r="K32" s="2"/>
      <c r="M32" s="6"/>
    </row>
    <row r="33" spans="2:11" ht="15.75">
      <c r="B33" s="39"/>
      <c r="C33" s="40"/>
      <c r="D33" s="41"/>
      <c r="E33" s="37"/>
      <c r="F33" s="37"/>
      <c r="G33" s="37"/>
      <c r="H33" s="37"/>
      <c r="I33" s="37"/>
      <c r="J33" s="37"/>
      <c r="K33" s="2"/>
    </row>
    <row r="34" spans="2:11" ht="15.75">
      <c r="C34" s="41"/>
      <c r="D34" s="37"/>
      <c r="E34" s="37"/>
      <c r="F34" s="37"/>
      <c r="G34" s="37"/>
      <c r="H34" s="37"/>
      <c r="I34" s="37"/>
      <c r="J34" s="37"/>
    </row>
    <row r="35" spans="2:11" ht="15.75">
      <c r="C35" s="42"/>
      <c r="D35" s="37"/>
      <c r="E35" s="37"/>
      <c r="F35" s="37"/>
      <c r="G35" s="37"/>
      <c r="H35" s="37"/>
      <c r="I35" s="37"/>
      <c r="J35" s="37"/>
    </row>
    <row r="37" spans="2:11">
      <c r="H37" s="43"/>
    </row>
  </sheetData>
  <mergeCells count="24">
    <mergeCell ref="B29:C29"/>
    <mergeCell ref="B31:C31"/>
    <mergeCell ref="A17:A18"/>
    <mergeCell ref="B17:B18"/>
    <mergeCell ref="A14:A16"/>
    <mergeCell ref="B14:B16"/>
    <mergeCell ref="C14:C16"/>
    <mergeCell ref="F3:K3"/>
    <mergeCell ref="F7:K7"/>
    <mergeCell ref="B12:K12"/>
    <mergeCell ref="D13:H13"/>
    <mergeCell ref="K14:K16"/>
    <mergeCell ref="K17:K18"/>
    <mergeCell ref="A19:A20"/>
    <mergeCell ref="B19:B20"/>
    <mergeCell ref="K19:K20"/>
    <mergeCell ref="I15:I16"/>
    <mergeCell ref="E15:E16"/>
    <mergeCell ref="F15:F16"/>
    <mergeCell ref="G15:G16"/>
    <mergeCell ref="H15:H16"/>
    <mergeCell ref="D14:D16"/>
    <mergeCell ref="E14:J14"/>
    <mergeCell ref="J15:J16"/>
  </mergeCells>
  <printOptions horizontalCentered="1"/>
  <pageMargins left="0" right="0" top="1.1811023622047245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137"/>
  <sheetViews>
    <sheetView view="pageBreakPreview" topLeftCell="A33" zoomScale="78" zoomScaleNormal="100" zoomScaleSheetLayoutView="78" workbookViewId="0">
      <selection activeCell="C51" sqref="C51"/>
    </sheetView>
  </sheetViews>
  <sheetFormatPr defaultColWidth="9.140625" defaultRowHeight="12.75"/>
  <cols>
    <col min="1" max="1" width="5.7109375" style="1" customWidth="1"/>
    <col min="2" max="2" width="48.140625" style="1" customWidth="1"/>
    <col min="3" max="3" width="18.28515625" style="1" customWidth="1"/>
    <col min="4" max="4" width="19.28515625" style="1" customWidth="1"/>
    <col min="5" max="5" width="17.140625" style="1" customWidth="1"/>
    <col min="6" max="6" width="16.85546875" style="1" customWidth="1"/>
    <col min="7" max="7" width="22.28515625" style="1" customWidth="1"/>
    <col min="8" max="8" width="66.85546875" style="1" customWidth="1"/>
    <col min="9" max="10" width="9.140625" style="1" hidden="1" customWidth="1"/>
    <col min="11" max="16384" width="9.140625" style="1"/>
  </cols>
  <sheetData>
    <row r="1" spans="1:13" ht="15.75">
      <c r="H1" s="4"/>
    </row>
    <row r="2" spans="1:13" ht="18.75">
      <c r="H2" s="95" t="s">
        <v>160</v>
      </c>
      <c r="I2" s="3"/>
      <c r="J2" s="6"/>
      <c r="K2" s="6"/>
    </row>
    <row r="3" spans="1:13" ht="18.75">
      <c r="H3" s="219" t="s">
        <v>161</v>
      </c>
      <c r="I3" s="219"/>
      <c r="J3" s="176"/>
      <c r="K3" s="176"/>
    </row>
    <row r="4" spans="1:13" ht="21.75" customHeight="1">
      <c r="H4" s="219" t="s">
        <v>3</v>
      </c>
      <c r="I4" s="219"/>
      <c r="J4" s="178"/>
      <c r="K4" s="178"/>
    </row>
    <row r="5" spans="1:13" ht="18.75">
      <c r="H5" s="7" t="s">
        <v>5</v>
      </c>
      <c r="J5" s="6"/>
      <c r="K5" s="6"/>
    </row>
    <row r="6" spans="1:13" ht="18.75">
      <c r="H6" s="219" t="s">
        <v>162</v>
      </c>
      <c r="I6" s="219"/>
      <c r="J6" s="6"/>
      <c r="K6" s="6"/>
    </row>
    <row r="7" spans="1:13" ht="18.75">
      <c r="H7" s="212" t="s">
        <v>163</v>
      </c>
      <c r="I7" s="219"/>
      <c r="J7" s="9"/>
      <c r="K7" s="9"/>
      <c r="L7" s="9"/>
      <c r="M7" s="9"/>
    </row>
    <row r="8" spans="1:13" ht="18.75">
      <c r="B8" s="2"/>
      <c r="C8" s="2"/>
      <c r="D8" s="2"/>
      <c r="H8" s="149" t="s">
        <v>185</v>
      </c>
      <c r="J8" s="6"/>
      <c r="K8" s="6"/>
    </row>
    <row r="9" spans="1:13" ht="15.75" customHeight="1">
      <c r="B9" s="2"/>
      <c r="C9" s="2"/>
      <c r="D9" s="2"/>
      <c r="J9" s="9"/>
      <c r="K9" s="9"/>
      <c r="L9" s="9"/>
      <c r="M9" s="9"/>
    </row>
    <row r="10" spans="1:13" ht="15.75">
      <c r="B10" s="2"/>
      <c r="C10" s="2"/>
      <c r="D10" s="2"/>
      <c r="E10" s="2"/>
      <c r="F10" s="2"/>
      <c r="G10" s="2"/>
      <c r="H10" s="6"/>
      <c r="I10" s="6"/>
    </row>
    <row r="11" spans="1:13" ht="15.75">
      <c r="B11" s="2"/>
      <c r="C11" s="2"/>
      <c r="D11" s="2"/>
      <c r="E11" s="2"/>
      <c r="F11" s="2"/>
      <c r="G11" s="2"/>
      <c r="H11" s="6"/>
      <c r="I11" s="6"/>
    </row>
    <row r="12" spans="1:13" ht="17.25" customHeight="1">
      <c r="B12" s="214" t="s">
        <v>122</v>
      </c>
      <c r="C12" s="214"/>
      <c r="D12" s="214"/>
      <c r="E12" s="214"/>
      <c r="F12" s="214"/>
      <c r="G12" s="214"/>
      <c r="H12" s="214"/>
      <c r="I12" s="2"/>
    </row>
    <row r="13" spans="1:13" ht="13.5" customHeight="1">
      <c r="B13" s="96"/>
      <c r="C13" s="96"/>
      <c r="D13" s="96"/>
      <c r="E13" s="96"/>
      <c r="F13" s="96"/>
      <c r="G13" s="96"/>
      <c r="H13" s="96"/>
      <c r="I13" s="2"/>
    </row>
    <row r="14" spans="1:13" ht="19.5" customHeight="1">
      <c r="A14" s="207" t="s">
        <v>69</v>
      </c>
      <c r="B14" s="207" t="s">
        <v>11</v>
      </c>
      <c r="C14" s="207" t="s">
        <v>12</v>
      </c>
      <c r="D14" s="207" t="s">
        <v>13</v>
      </c>
      <c r="E14" s="211" t="s">
        <v>14</v>
      </c>
      <c r="F14" s="211"/>
      <c r="G14" s="211"/>
      <c r="H14" s="211" t="s">
        <v>15</v>
      </c>
      <c r="I14" s="2"/>
    </row>
    <row r="15" spans="1:13" ht="15.75" customHeight="1">
      <c r="A15" s="209"/>
      <c r="B15" s="209"/>
      <c r="C15" s="209"/>
      <c r="D15" s="209"/>
      <c r="E15" s="207">
        <v>2018</v>
      </c>
      <c r="F15" s="207">
        <v>2019</v>
      </c>
      <c r="G15" s="207">
        <v>2020</v>
      </c>
      <c r="H15" s="211"/>
      <c r="I15" s="2"/>
    </row>
    <row r="16" spans="1:13" ht="21" customHeight="1">
      <c r="A16" s="208"/>
      <c r="B16" s="208"/>
      <c r="C16" s="208"/>
      <c r="D16" s="208"/>
      <c r="E16" s="208"/>
      <c r="F16" s="208"/>
      <c r="G16" s="208"/>
      <c r="H16" s="211"/>
      <c r="I16" s="2"/>
    </row>
    <row r="17" spans="1:9" ht="33.75" hidden="1" customHeight="1">
      <c r="A17" s="78">
        <v>1</v>
      </c>
      <c r="B17" s="17" t="s">
        <v>98</v>
      </c>
      <c r="C17" s="11" t="s">
        <v>20</v>
      </c>
      <c r="D17" s="97" t="e">
        <f>#REF!+E17+F17+G17</f>
        <v>#REF!</v>
      </c>
      <c r="E17" s="97"/>
      <c r="F17" s="97"/>
      <c r="G17" s="97"/>
      <c r="H17" s="11" t="s">
        <v>99</v>
      </c>
      <c r="I17" s="2"/>
    </row>
    <row r="18" spans="1:9" ht="56.25">
      <c r="A18" s="78">
        <v>1</v>
      </c>
      <c r="B18" s="17" t="s">
        <v>100</v>
      </c>
      <c r="C18" s="11" t="s">
        <v>20</v>
      </c>
      <c r="D18" s="51">
        <f>E18+F18+G18</f>
        <v>164365</v>
      </c>
      <c r="E18" s="98">
        <v>50000</v>
      </c>
      <c r="F18" s="98">
        <v>55744</v>
      </c>
      <c r="G18" s="98">
        <v>58621</v>
      </c>
      <c r="H18" s="11" t="s">
        <v>101</v>
      </c>
      <c r="I18" s="2"/>
    </row>
    <row r="19" spans="1:9" ht="34.5" hidden="1" customHeight="1">
      <c r="A19" s="78">
        <f>A18+1</f>
        <v>2</v>
      </c>
      <c r="B19" s="17" t="s">
        <v>102</v>
      </c>
      <c r="C19" s="11" t="s">
        <v>20</v>
      </c>
      <c r="D19" s="51">
        <f t="shared" ref="D19:D31" si="0">E19+F19+G19</f>
        <v>0</v>
      </c>
      <c r="E19" s="98"/>
      <c r="F19" s="98"/>
      <c r="G19" s="98"/>
      <c r="H19" s="11" t="s">
        <v>99</v>
      </c>
      <c r="I19" s="2"/>
    </row>
    <row r="20" spans="1:9" ht="57" customHeight="1">
      <c r="A20" s="78">
        <v>2</v>
      </c>
      <c r="B20" s="17" t="s">
        <v>103</v>
      </c>
      <c r="C20" s="11" t="s">
        <v>20</v>
      </c>
      <c r="D20" s="51">
        <f t="shared" si="0"/>
        <v>256047.8</v>
      </c>
      <c r="E20" s="98">
        <v>77890</v>
      </c>
      <c r="F20" s="98">
        <v>86838</v>
      </c>
      <c r="G20" s="99">
        <v>91319.8</v>
      </c>
      <c r="H20" s="11" t="s">
        <v>101</v>
      </c>
      <c r="I20" s="2"/>
    </row>
    <row r="21" spans="1:9" ht="58.5" customHeight="1">
      <c r="A21" s="78">
        <v>3</v>
      </c>
      <c r="B21" s="17" t="s">
        <v>104</v>
      </c>
      <c r="C21" s="11" t="s">
        <v>20</v>
      </c>
      <c r="D21" s="51">
        <f t="shared" si="0"/>
        <v>130204.70000000001</v>
      </c>
      <c r="E21" s="98">
        <f>39000+2000</f>
        <v>41000</v>
      </c>
      <c r="F21" s="100">
        <v>43480.3</v>
      </c>
      <c r="G21" s="99">
        <v>45724.4</v>
      </c>
      <c r="H21" s="11" t="s">
        <v>101</v>
      </c>
      <c r="I21" s="2"/>
    </row>
    <row r="22" spans="1:9" ht="56.25">
      <c r="A22" s="78">
        <v>5</v>
      </c>
      <c r="B22" s="48" t="s">
        <v>105</v>
      </c>
      <c r="C22" s="45" t="s">
        <v>20</v>
      </c>
      <c r="D22" s="76">
        <f>E22+F22+G22</f>
        <v>1300</v>
      </c>
      <c r="E22" s="101">
        <v>400</v>
      </c>
      <c r="F22" s="101">
        <v>400</v>
      </c>
      <c r="G22" s="101">
        <v>500</v>
      </c>
      <c r="H22" s="11" t="s">
        <v>106</v>
      </c>
      <c r="I22" s="2"/>
    </row>
    <row r="23" spans="1:9" ht="75" customHeight="1">
      <c r="A23" s="11">
        <v>6</v>
      </c>
      <c r="B23" s="48" t="s">
        <v>107</v>
      </c>
      <c r="C23" s="45" t="s">
        <v>20</v>
      </c>
      <c r="D23" s="76">
        <f t="shared" si="0"/>
        <v>24000</v>
      </c>
      <c r="E23" s="101">
        <v>6000</v>
      </c>
      <c r="F23" s="101">
        <v>8000</v>
      </c>
      <c r="G23" s="101">
        <v>10000</v>
      </c>
      <c r="H23" s="11" t="s">
        <v>108</v>
      </c>
      <c r="I23" s="2"/>
    </row>
    <row r="24" spans="1:9" ht="76.5" customHeight="1">
      <c r="A24" s="11">
        <v>7</v>
      </c>
      <c r="B24" s="48" t="s">
        <v>109</v>
      </c>
      <c r="C24" s="45" t="s">
        <v>20</v>
      </c>
      <c r="D24" s="76">
        <f t="shared" si="0"/>
        <v>418730</v>
      </c>
      <c r="E24" s="101">
        <f>25000+100000</f>
        <v>125000</v>
      </c>
      <c r="F24" s="101">
        <f>30000+111488</f>
        <v>141488</v>
      </c>
      <c r="G24" s="101">
        <f>35000+117242</f>
        <v>152242</v>
      </c>
      <c r="H24" s="11" t="s">
        <v>110</v>
      </c>
      <c r="I24" s="2"/>
    </row>
    <row r="25" spans="1:9" ht="18" hidden="1" customHeight="1">
      <c r="A25" s="11"/>
      <c r="B25" s="17" t="s">
        <v>111</v>
      </c>
      <c r="C25" s="102"/>
      <c r="D25" s="51">
        <f t="shared" si="0"/>
        <v>0</v>
      </c>
      <c r="E25" s="98"/>
      <c r="F25" s="100"/>
      <c r="G25" s="98"/>
      <c r="H25" s="11" t="s">
        <v>112</v>
      </c>
      <c r="I25" s="2"/>
    </row>
    <row r="26" spans="1:9" ht="20.25" hidden="1" customHeight="1">
      <c r="A26" s="11"/>
      <c r="B26" s="17" t="s">
        <v>113</v>
      </c>
      <c r="C26" s="102"/>
      <c r="D26" s="51">
        <f t="shared" si="0"/>
        <v>0</v>
      </c>
      <c r="E26" s="98"/>
      <c r="F26" s="100"/>
      <c r="G26" s="98"/>
      <c r="H26" s="11" t="s">
        <v>112</v>
      </c>
      <c r="I26" s="2"/>
    </row>
    <row r="27" spans="1:9" ht="21" hidden="1" customHeight="1">
      <c r="A27" s="11"/>
      <c r="B27" s="17" t="s">
        <v>114</v>
      </c>
      <c r="C27" s="102"/>
      <c r="D27" s="51">
        <f t="shared" si="0"/>
        <v>0</v>
      </c>
      <c r="E27" s="98"/>
      <c r="F27" s="100"/>
      <c r="G27" s="98"/>
      <c r="H27" s="11" t="s">
        <v>112</v>
      </c>
      <c r="I27" s="2"/>
    </row>
    <row r="28" spans="1:9" ht="30.75" hidden="1" customHeight="1">
      <c r="A28" s="11"/>
      <c r="B28" s="17" t="s">
        <v>115</v>
      </c>
      <c r="C28" s="11" t="s">
        <v>20</v>
      </c>
      <c r="D28" s="51">
        <f t="shared" si="0"/>
        <v>0</v>
      </c>
      <c r="E28" s="98"/>
      <c r="F28" s="98"/>
      <c r="G28" s="98"/>
      <c r="H28" s="11" t="s">
        <v>112</v>
      </c>
      <c r="I28" s="2"/>
    </row>
    <row r="29" spans="1:9" ht="18" hidden="1" customHeight="1">
      <c r="A29" s="11"/>
      <c r="B29" s="17" t="s">
        <v>116</v>
      </c>
      <c r="C29" s="11" t="s">
        <v>20</v>
      </c>
      <c r="D29" s="51">
        <f t="shared" si="0"/>
        <v>0</v>
      </c>
      <c r="E29" s="98"/>
      <c r="F29" s="98"/>
      <c r="G29" s="98"/>
      <c r="H29" s="11" t="s">
        <v>112</v>
      </c>
      <c r="I29" s="2"/>
    </row>
    <row r="30" spans="1:9" ht="60" customHeight="1">
      <c r="A30" s="11">
        <v>9</v>
      </c>
      <c r="B30" s="17" t="s">
        <v>117</v>
      </c>
      <c r="C30" s="11" t="s">
        <v>20</v>
      </c>
      <c r="D30" s="51">
        <f t="shared" si="0"/>
        <v>26660</v>
      </c>
      <c r="E30" s="98">
        <v>8110</v>
      </c>
      <c r="F30" s="98">
        <v>9041.7000000000007</v>
      </c>
      <c r="G30" s="98">
        <v>9508.2999999999993</v>
      </c>
      <c r="H30" s="11" t="s">
        <v>118</v>
      </c>
      <c r="I30" s="2"/>
    </row>
    <row r="31" spans="1:9" ht="78" customHeight="1">
      <c r="A31" s="11">
        <v>11</v>
      </c>
      <c r="B31" s="48" t="s">
        <v>119</v>
      </c>
      <c r="C31" s="45" t="s">
        <v>20</v>
      </c>
      <c r="D31" s="76">
        <f t="shared" si="0"/>
        <v>48000</v>
      </c>
      <c r="E31" s="101">
        <v>18000</v>
      </c>
      <c r="F31" s="101">
        <v>15000</v>
      </c>
      <c r="G31" s="101">
        <v>15000</v>
      </c>
      <c r="H31" s="11" t="s">
        <v>120</v>
      </c>
      <c r="I31" s="2"/>
    </row>
    <row r="32" spans="1:9" ht="18.75">
      <c r="A32" s="50"/>
      <c r="B32" s="103" t="s">
        <v>30</v>
      </c>
      <c r="C32" s="103"/>
      <c r="D32" s="51">
        <f>D18+D20+D21+D22+D23+D24+D30+D31</f>
        <v>1069307.5</v>
      </c>
      <c r="E32" s="51">
        <f>E18+E20+E21+E22+E23+E24+E30+E31</f>
        <v>326400</v>
      </c>
      <c r="F32" s="51">
        <f>F18+F20+F21+F22+F23+F24+F30+F31</f>
        <v>359992</v>
      </c>
      <c r="G32" s="51">
        <f>G18+G20+G21+G22+G23+G24+G30+G31</f>
        <v>382915.49999999994</v>
      </c>
      <c r="H32" s="26"/>
      <c r="I32" s="2"/>
    </row>
    <row r="33" spans="1:11" ht="15.75">
      <c r="A33" s="52"/>
      <c r="B33" s="104"/>
      <c r="C33" s="104"/>
      <c r="D33" s="29"/>
      <c r="E33" s="29"/>
      <c r="F33" s="29"/>
      <c r="G33" s="29"/>
      <c r="H33" s="31"/>
      <c r="I33" s="2"/>
    </row>
    <row r="34" spans="1:11" ht="18.75">
      <c r="A34" s="52"/>
      <c r="B34" s="105"/>
      <c r="C34" s="104"/>
      <c r="D34" s="29"/>
      <c r="E34" s="29"/>
      <c r="F34" s="29"/>
      <c r="G34" s="29"/>
      <c r="H34" s="31"/>
      <c r="I34" s="2"/>
    </row>
    <row r="35" spans="1:11" ht="15.75">
      <c r="A35" s="52"/>
      <c r="B35" s="104"/>
      <c r="C35" s="104"/>
      <c r="D35" s="29"/>
      <c r="E35" s="29"/>
      <c r="F35" s="29"/>
      <c r="G35" s="29"/>
      <c r="H35" s="31"/>
      <c r="I35" s="2"/>
    </row>
    <row r="36" spans="1:11" ht="15.75">
      <c r="B36" s="2"/>
      <c r="C36" s="2"/>
      <c r="D36" s="2"/>
      <c r="E36" s="2"/>
      <c r="F36" s="2"/>
      <c r="G36" s="2"/>
      <c r="H36" s="2"/>
      <c r="I36" s="2"/>
    </row>
    <row r="37" spans="1:11" ht="18.75">
      <c r="B37" s="216" t="s">
        <v>186</v>
      </c>
      <c r="C37" s="216"/>
      <c r="D37" s="32"/>
      <c r="E37" s="33"/>
      <c r="F37" s="106"/>
      <c r="H37" s="107" t="s">
        <v>188</v>
      </c>
      <c r="J37" s="35"/>
      <c r="K37" s="34"/>
    </row>
    <row r="38" spans="1:11" ht="18.75">
      <c r="B38" s="32"/>
      <c r="C38" s="32"/>
      <c r="D38" s="32"/>
      <c r="E38" s="33"/>
      <c r="F38" s="106"/>
      <c r="H38" s="107"/>
      <c r="J38" s="35"/>
      <c r="K38" s="34"/>
    </row>
    <row r="39" spans="1:11" ht="18.75">
      <c r="B39" s="32"/>
      <c r="C39" s="32"/>
      <c r="D39" s="32"/>
      <c r="E39" s="33"/>
      <c r="F39" s="106"/>
      <c r="H39" s="107"/>
      <c r="J39" s="35"/>
      <c r="K39" s="34"/>
    </row>
    <row r="40" spans="1:11" ht="18.75">
      <c r="B40" s="218" t="s">
        <v>31</v>
      </c>
      <c r="C40" s="218"/>
      <c r="D40" s="36"/>
      <c r="E40" s="37"/>
      <c r="F40" s="37"/>
      <c r="G40" s="37"/>
      <c r="H40" s="37"/>
      <c r="I40" s="37"/>
      <c r="J40" s="2"/>
      <c r="K40" s="2"/>
    </row>
    <row r="41" spans="1:11" ht="28.5" customHeight="1">
      <c r="B41" s="38" t="s">
        <v>121</v>
      </c>
      <c r="C41" s="38"/>
      <c r="D41" s="37"/>
      <c r="E41" s="37"/>
      <c r="F41" s="37"/>
      <c r="G41" s="37"/>
      <c r="H41" s="37"/>
      <c r="I41" s="37"/>
      <c r="J41" s="2"/>
      <c r="K41" s="2"/>
    </row>
    <row r="42" spans="1:11" ht="15.75">
      <c r="B42" s="2"/>
      <c r="C42" s="2"/>
      <c r="D42" s="2"/>
      <c r="E42" s="2"/>
      <c r="F42" s="2"/>
      <c r="G42" s="2"/>
      <c r="H42" s="2"/>
      <c r="I42" s="2"/>
    </row>
    <row r="43" spans="1:11" ht="15.75">
      <c r="B43" s="2"/>
      <c r="C43" s="2"/>
      <c r="D43" s="2"/>
      <c r="E43" s="2"/>
      <c r="F43" s="2"/>
      <c r="G43" s="2"/>
      <c r="H43" s="2"/>
      <c r="I43" s="2"/>
    </row>
    <row r="44" spans="1:11" ht="15.75">
      <c r="B44" s="2"/>
      <c r="C44" s="2"/>
      <c r="D44" s="2"/>
      <c r="E44" s="2"/>
      <c r="F44" s="2"/>
      <c r="G44" s="2"/>
      <c r="H44" s="2"/>
      <c r="I44" s="2"/>
    </row>
    <row r="45" spans="1:11" ht="15.75">
      <c r="B45" s="2"/>
      <c r="C45" s="2"/>
      <c r="D45" s="2"/>
      <c r="E45" s="2"/>
      <c r="F45" s="2"/>
      <c r="G45" s="2"/>
      <c r="H45" s="2"/>
      <c r="I45" s="2"/>
    </row>
    <row r="46" spans="1:11" ht="15.75">
      <c r="B46" s="2"/>
      <c r="C46" s="2"/>
      <c r="D46" s="2"/>
      <c r="E46" s="2"/>
      <c r="F46" s="2"/>
      <c r="G46" s="2"/>
      <c r="H46" s="2"/>
      <c r="I46" s="2"/>
    </row>
    <row r="47" spans="1:11" ht="15.75">
      <c r="B47" s="2"/>
      <c r="C47" s="2"/>
      <c r="D47" s="2"/>
      <c r="E47" s="2"/>
      <c r="F47" s="2"/>
      <c r="G47" s="2"/>
      <c r="H47" s="2"/>
      <c r="I47" s="2"/>
    </row>
    <row r="48" spans="1:11" ht="15.75">
      <c r="B48" s="2"/>
      <c r="C48" s="2"/>
      <c r="D48" s="2"/>
      <c r="E48" s="2"/>
      <c r="F48" s="2"/>
      <c r="G48" s="2"/>
      <c r="H48" s="2"/>
      <c r="I48" s="2"/>
    </row>
    <row r="49" spans="2:9" ht="15.75">
      <c r="B49" s="2"/>
      <c r="C49" s="2"/>
      <c r="D49" s="2"/>
      <c r="E49" s="2"/>
      <c r="F49" s="2"/>
      <c r="G49" s="2"/>
      <c r="H49" s="2"/>
      <c r="I49" s="2"/>
    </row>
    <row r="50" spans="2:9" ht="15.75">
      <c r="B50" s="2"/>
      <c r="C50" s="2"/>
      <c r="D50" s="2"/>
      <c r="E50" s="2"/>
      <c r="F50" s="2"/>
      <c r="G50" s="2"/>
      <c r="H50" s="2"/>
      <c r="I50" s="2"/>
    </row>
    <row r="51" spans="2:9" ht="15.75">
      <c r="B51" s="2"/>
      <c r="C51" s="2"/>
      <c r="D51" s="2"/>
      <c r="E51" s="2"/>
      <c r="F51" s="2"/>
      <c r="G51" s="2"/>
      <c r="H51" s="2"/>
      <c r="I51" s="2"/>
    </row>
    <row r="52" spans="2:9" ht="15.75">
      <c r="B52" s="2"/>
      <c r="C52" s="2"/>
      <c r="D52" s="2"/>
      <c r="E52" s="2"/>
      <c r="F52" s="2"/>
      <c r="G52" s="2"/>
      <c r="H52" s="2"/>
      <c r="I52" s="2"/>
    </row>
    <row r="53" spans="2:9" ht="15.75">
      <c r="B53" s="2"/>
      <c r="C53" s="2"/>
      <c r="D53" s="2"/>
      <c r="E53" s="2"/>
      <c r="F53" s="2"/>
      <c r="G53" s="2"/>
      <c r="H53" s="2"/>
      <c r="I53" s="2"/>
    </row>
    <row r="54" spans="2:9" ht="15.75">
      <c r="B54" s="2"/>
      <c r="C54" s="2"/>
      <c r="D54" s="2"/>
      <c r="E54" s="2"/>
      <c r="F54" s="2"/>
      <c r="G54" s="2"/>
      <c r="H54" s="2"/>
      <c r="I54" s="2"/>
    </row>
    <row r="55" spans="2:9" ht="15.75">
      <c r="B55" s="2"/>
      <c r="C55" s="2"/>
      <c r="D55" s="2"/>
      <c r="E55" s="2"/>
      <c r="F55" s="2"/>
      <c r="G55" s="2"/>
      <c r="H55" s="2"/>
      <c r="I55" s="2"/>
    </row>
    <row r="56" spans="2:9" ht="15.75">
      <c r="B56" s="2"/>
      <c r="C56" s="2"/>
      <c r="D56" s="2"/>
      <c r="E56" s="2"/>
      <c r="F56" s="2"/>
      <c r="G56" s="2"/>
      <c r="H56" s="2"/>
      <c r="I56" s="2"/>
    </row>
    <row r="57" spans="2:9" ht="15.75">
      <c r="B57" s="2"/>
      <c r="C57" s="2"/>
      <c r="D57" s="2"/>
      <c r="E57" s="2"/>
      <c r="F57" s="2"/>
      <c r="G57" s="2"/>
      <c r="H57" s="2"/>
      <c r="I57" s="2"/>
    </row>
    <row r="58" spans="2:9" ht="15.75">
      <c r="B58" s="2"/>
      <c r="C58" s="2"/>
      <c r="D58" s="2"/>
      <c r="E58" s="2"/>
      <c r="F58" s="2"/>
      <c r="G58" s="2"/>
      <c r="H58" s="2"/>
      <c r="I58" s="2"/>
    </row>
    <row r="59" spans="2:9" ht="15.75">
      <c r="B59" s="2"/>
      <c r="C59" s="2"/>
      <c r="D59" s="2"/>
      <c r="E59" s="2"/>
      <c r="F59" s="2"/>
      <c r="G59" s="2"/>
      <c r="H59" s="2"/>
      <c r="I59" s="2"/>
    </row>
    <row r="60" spans="2:9" ht="15.75">
      <c r="B60" s="2"/>
      <c r="C60" s="2"/>
      <c r="D60" s="2"/>
      <c r="E60" s="2"/>
      <c r="F60" s="2"/>
      <c r="G60" s="2"/>
      <c r="H60" s="2"/>
      <c r="I60" s="2"/>
    </row>
    <row r="61" spans="2:9" ht="15.75">
      <c r="B61" s="2"/>
      <c r="C61" s="2"/>
      <c r="D61" s="2"/>
      <c r="E61" s="2"/>
      <c r="F61" s="2"/>
      <c r="G61" s="2"/>
      <c r="H61" s="2"/>
      <c r="I61" s="2"/>
    </row>
    <row r="62" spans="2:9" ht="15.75">
      <c r="B62" s="2"/>
      <c r="C62" s="2"/>
      <c r="D62" s="2"/>
      <c r="E62" s="2"/>
      <c r="F62" s="2"/>
      <c r="G62" s="2"/>
      <c r="H62" s="2"/>
      <c r="I62" s="2"/>
    </row>
    <row r="63" spans="2:9" ht="15.75">
      <c r="B63" s="2"/>
      <c r="C63" s="2"/>
      <c r="D63" s="2"/>
      <c r="E63" s="2"/>
      <c r="F63" s="2"/>
      <c r="G63" s="2"/>
      <c r="H63" s="2"/>
      <c r="I63" s="2"/>
    </row>
    <row r="64" spans="2:9" ht="15.75">
      <c r="B64" s="2"/>
      <c r="C64" s="2"/>
      <c r="D64" s="2"/>
      <c r="E64" s="2"/>
      <c r="F64" s="2"/>
      <c r="G64" s="2"/>
      <c r="H64" s="2"/>
      <c r="I64" s="2"/>
    </row>
    <row r="65" spans="2:9" ht="15.75">
      <c r="B65" s="2"/>
      <c r="C65" s="2"/>
      <c r="D65" s="2"/>
      <c r="E65" s="2"/>
      <c r="F65" s="2"/>
      <c r="G65" s="2"/>
      <c r="H65" s="2"/>
      <c r="I65" s="2"/>
    </row>
    <row r="66" spans="2:9" ht="15.75">
      <c r="B66" s="2"/>
      <c r="C66" s="2"/>
      <c r="D66" s="2"/>
      <c r="E66" s="2"/>
      <c r="F66" s="2"/>
      <c r="G66" s="2"/>
      <c r="H66" s="2"/>
      <c r="I66" s="2"/>
    </row>
    <row r="67" spans="2:9" ht="15.75">
      <c r="B67" s="2"/>
      <c r="C67" s="2"/>
      <c r="D67" s="2"/>
      <c r="E67" s="2"/>
      <c r="F67" s="2"/>
      <c r="G67" s="2"/>
      <c r="H67" s="2"/>
      <c r="I67" s="2"/>
    </row>
    <row r="68" spans="2:9" ht="15.75">
      <c r="B68" s="2"/>
      <c r="C68" s="2"/>
      <c r="D68" s="2"/>
      <c r="E68" s="2"/>
      <c r="F68" s="2"/>
      <c r="G68" s="2"/>
      <c r="H68" s="2"/>
      <c r="I68" s="2"/>
    </row>
    <row r="69" spans="2:9" ht="15.75">
      <c r="B69" s="2"/>
      <c r="C69" s="2"/>
      <c r="D69" s="2"/>
      <c r="E69" s="2"/>
      <c r="F69" s="2"/>
      <c r="G69" s="2"/>
      <c r="H69" s="2"/>
      <c r="I69" s="2"/>
    </row>
    <row r="70" spans="2:9" ht="15.75">
      <c r="B70" s="2"/>
      <c r="C70" s="2"/>
      <c r="D70" s="2"/>
      <c r="E70" s="2"/>
      <c r="F70" s="2"/>
      <c r="G70" s="2"/>
      <c r="H70" s="2"/>
      <c r="I70" s="2"/>
    </row>
    <row r="71" spans="2:9" ht="15.75">
      <c r="B71" s="2"/>
      <c r="C71" s="2"/>
      <c r="D71" s="2"/>
      <c r="E71" s="2"/>
      <c r="F71" s="2"/>
      <c r="G71" s="2"/>
      <c r="H71" s="2"/>
      <c r="I71" s="2"/>
    </row>
    <row r="72" spans="2:9" ht="15.75">
      <c r="B72" s="2"/>
      <c r="C72" s="2"/>
      <c r="D72" s="2"/>
      <c r="E72" s="2"/>
      <c r="F72" s="2"/>
      <c r="G72" s="2"/>
      <c r="H72" s="2"/>
      <c r="I72" s="2"/>
    </row>
    <row r="73" spans="2:9" ht="15.75">
      <c r="B73" s="2"/>
      <c r="C73" s="2"/>
      <c r="D73" s="2"/>
      <c r="E73" s="2"/>
      <c r="F73" s="2"/>
      <c r="G73" s="2"/>
      <c r="H73" s="2"/>
      <c r="I73" s="2"/>
    </row>
    <row r="74" spans="2:9" ht="15.75">
      <c r="B74" s="2"/>
      <c r="C74" s="2"/>
      <c r="D74" s="2"/>
      <c r="E74" s="2"/>
      <c r="F74" s="2"/>
      <c r="G74" s="2"/>
      <c r="H74" s="2"/>
      <c r="I74" s="2"/>
    </row>
    <row r="75" spans="2:9" ht="15.75">
      <c r="B75" s="2"/>
      <c r="C75" s="2"/>
      <c r="D75" s="2"/>
      <c r="E75" s="2"/>
      <c r="F75" s="2"/>
      <c r="G75" s="2"/>
      <c r="H75" s="2"/>
      <c r="I75" s="2"/>
    </row>
    <row r="76" spans="2:9" ht="15.75">
      <c r="B76" s="2"/>
      <c r="C76" s="2"/>
      <c r="D76" s="2"/>
      <c r="E76" s="2"/>
      <c r="F76" s="2"/>
      <c r="G76" s="2"/>
      <c r="H76" s="2"/>
      <c r="I76" s="2"/>
    </row>
    <row r="77" spans="2:9" ht="15.75">
      <c r="B77" s="2"/>
      <c r="C77" s="2"/>
      <c r="D77" s="2"/>
      <c r="E77" s="2"/>
      <c r="F77" s="2"/>
      <c r="G77" s="2"/>
      <c r="H77" s="2"/>
      <c r="I77" s="2"/>
    </row>
    <row r="78" spans="2:9" ht="15.75">
      <c r="B78" s="2"/>
      <c r="C78" s="2"/>
      <c r="D78" s="2"/>
      <c r="E78" s="2"/>
      <c r="F78" s="2"/>
      <c r="G78" s="2"/>
      <c r="H78" s="2"/>
      <c r="I78" s="2"/>
    </row>
    <row r="79" spans="2:9" ht="15.75">
      <c r="B79" s="2"/>
      <c r="C79" s="2"/>
      <c r="D79" s="2"/>
      <c r="E79" s="2"/>
      <c r="F79" s="2"/>
      <c r="G79" s="2"/>
      <c r="H79" s="2"/>
      <c r="I79" s="2"/>
    </row>
    <row r="80" spans="2:9" ht="15.75">
      <c r="B80" s="2"/>
      <c r="C80" s="2"/>
      <c r="D80" s="2"/>
      <c r="E80" s="2"/>
      <c r="F80" s="2"/>
      <c r="G80" s="2"/>
      <c r="H80" s="2"/>
      <c r="I80" s="2"/>
    </row>
    <row r="81" spans="2:9" ht="15.75">
      <c r="B81" s="2"/>
      <c r="C81" s="2"/>
      <c r="D81" s="2"/>
      <c r="E81" s="2"/>
      <c r="F81" s="2"/>
      <c r="G81" s="2"/>
      <c r="H81" s="2"/>
      <c r="I81" s="2"/>
    </row>
    <row r="82" spans="2:9" ht="15.75">
      <c r="B82" s="2"/>
      <c r="C82" s="2"/>
      <c r="D82" s="2"/>
      <c r="E82" s="2"/>
      <c r="F82" s="2"/>
      <c r="G82" s="2"/>
      <c r="H82" s="2"/>
      <c r="I82" s="2"/>
    </row>
    <row r="83" spans="2:9" ht="15.75">
      <c r="B83" s="2"/>
      <c r="C83" s="2"/>
      <c r="D83" s="2"/>
      <c r="E83" s="2"/>
      <c r="F83" s="2"/>
      <c r="G83" s="2"/>
      <c r="H83" s="2"/>
      <c r="I83" s="2"/>
    </row>
    <row r="84" spans="2:9" ht="15.75">
      <c r="B84" s="2"/>
      <c r="C84" s="2"/>
      <c r="D84" s="2"/>
      <c r="E84" s="2"/>
      <c r="F84" s="2"/>
      <c r="G84" s="2"/>
      <c r="H84" s="2"/>
      <c r="I84" s="2"/>
    </row>
    <row r="85" spans="2:9" ht="15.75">
      <c r="B85" s="2"/>
      <c r="C85" s="2"/>
      <c r="D85" s="2"/>
      <c r="E85" s="2"/>
      <c r="F85" s="2"/>
      <c r="G85" s="2"/>
      <c r="H85" s="2"/>
      <c r="I85" s="2"/>
    </row>
    <row r="86" spans="2:9" ht="15.75">
      <c r="B86" s="2"/>
      <c r="C86" s="2"/>
      <c r="D86" s="2"/>
      <c r="E86" s="2"/>
      <c r="F86" s="2"/>
      <c r="G86" s="2"/>
      <c r="H86" s="2"/>
      <c r="I86" s="2"/>
    </row>
    <row r="87" spans="2:9" ht="15.75">
      <c r="B87" s="2"/>
      <c r="C87" s="2"/>
      <c r="D87" s="2"/>
      <c r="E87" s="2"/>
      <c r="F87" s="2"/>
      <c r="G87" s="2"/>
      <c r="H87" s="2"/>
      <c r="I87" s="2"/>
    </row>
    <row r="88" spans="2:9" ht="15.75">
      <c r="B88" s="2"/>
      <c r="C88" s="2"/>
      <c r="D88" s="2"/>
      <c r="E88" s="2"/>
      <c r="F88" s="2"/>
      <c r="G88" s="2"/>
      <c r="H88" s="2"/>
      <c r="I88" s="2"/>
    </row>
    <row r="89" spans="2:9" ht="15.75">
      <c r="B89" s="2"/>
      <c r="C89" s="2"/>
      <c r="D89" s="2"/>
      <c r="E89" s="2"/>
      <c r="F89" s="2"/>
      <c r="G89" s="2"/>
      <c r="H89" s="2"/>
      <c r="I89" s="2"/>
    </row>
    <row r="90" spans="2:9" ht="15.75">
      <c r="B90" s="2"/>
      <c r="C90" s="2"/>
      <c r="D90" s="2"/>
      <c r="E90" s="2"/>
      <c r="F90" s="2"/>
      <c r="G90" s="2"/>
      <c r="H90" s="2"/>
      <c r="I90" s="2"/>
    </row>
    <row r="91" spans="2:9" ht="15.75">
      <c r="B91" s="2"/>
      <c r="C91" s="2"/>
      <c r="D91" s="2"/>
      <c r="E91" s="2"/>
      <c r="F91" s="2"/>
      <c r="G91" s="2"/>
      <c r="H91" s="2"/>
      <c r="I91" s="2"/>
    </row>
    <row r="92" spans="2:9" ht="15.75">
      <c r="B92" s="2"/>
      <c r="C92" s="2"/>
      <c r="D92" s="2"/>
      <c r="E92" s="2"/>
      <c r="F92" s="2"/>
      <c r="G92" s="2"/>
      <c r="H92" s="2"/>
      <c r="I92" s="2"/>
    </row>
    <row r="93" spans="2:9" ht="15.75">
      <c r="B93" s="2"/>
      <c r="C93" s="2"/>
      <c r="D93" s="2"/>
      <c r="E93" s="2"/>
      <c r="F93" s="2"/>
      <c r="G93" s="2"/>
      <c r="H93" s="2"/>
      <c r="I93" s="2"/>
    </row>
    <row r="94" spans="2:9" ht="15.75">
      <c r="B94" s="2"/>
      <c r="C94" s="2"/>
      <c r="D94" s="2"/>
      <c r="E94" s="2"/>
      <c r="F94" s="2"/>
      <c r="G94" s="2"/>
      <c r="H94" s="2"/>
      <c r="I94" s="2"/>
    </row>
    <row r="95" spans="2:9" ht="15.75">
      <c r="B95" s="2"/>
      <c r="C95" s="2"/>
      <c r="D95" s="2"/>
      <c r="E95" s="2"/>
      <c r="F95" s="2"/>
      <c r="G95" s="2"/>
      <c r="H95" s="2"/>
      <c r="I95" s="2"/>
    </row>
    <row r="96" spans="2:9" ht="15.75">
      <c r="B96" s="2"/>
      <c r="C96" s="2"/>
      <c r="D96" s="2"/>
      <c r="E96" s="2"/>
      <c r="F96" s="2"/>
      <c r="G96" s="2"/>
      <c r="H96" s="2"/>
      <c r="I96" s="2"/>
    </row>
    <row r="97" spans="2:9" ht="15.75">
      <c r="B97" s="2"/>
      <c r="C97" s="2"/>
      <c r="D97" s="2"/>
      <c r="E97" s="2"/>
      <c r="F97" s="2"/>
      <c r="G97" s="2"/>
      <c r="H97" s="2"/>
      <c r="I97" s="2"/>
    </row>
    <row r="98" spans="2:9" ht="15.75">
      <c r="B98" s="2"/>
      <c r="C98" s="2"/>
      <c r="D98" s="2"/>
      <c r="E98" s="2"/>
      <c r="F98" s="2"/>
      <c r="G98" s="2"/>
      <c r="H98" s="2"/>
      <c r="I98" s="2"/>
    </row>
    <row r="99" spans="2:9" ht="15.75">
      <c r="B99" s="2"/>
      <c r="C99" s="2"/>
      <c r="D99" s="2"/>
      <c r="E99" s="2"/>
      <c r="F99" s="2"/>
      <c r="G99" s="2"/>
      <c r="H99" s="2"/>
      <c r="I99" s="2"/>
    </row>
    <row r="100" spans="2:9" ht="15.75">
      <c r="B100" s="2"/>
      <c r="C100" s="2"/>
      <c r="D100" s="2"/>
      <c r="E100" s="2"/>
      <c r="F100" s="2"/>
      <c r="G100" s="2"/>
      <c r="H100" s="2"/>
      <c r="I100" s="2"/>
    </row>
    <row r="101" spans="2:9" ht="15.75">
      <c r="B101" s="2"/>
      <c r="C101" s="2"/>
      <c r="D101" s="2"/>
      <c r="E101" s="2"/>
      <c r="F101" s="2"/>
      <c r="G101" s="2"/>
      <c r="H101" s="2"/>
      <c r="I101" s="2"/>
    </row>
    <row r="102" spans="2:9" ht="15.75">
      <c r="B102" s="2"/>
      <c r="C102" s="2"/>
      <c r="D102" s="2"/>
      <c r="E102" s="2"/>
      <c r="F102" s="2"/>
      <c r="G102" s="2"/>
      <c r="H102" s="2"/>
      <c r="I102" s="2"/>
    </row>
    <row r="103" spans="2:9" ht="15.75">
      <c r="B103" s="2"/>
      <c r="C103" s="2"/>
      <c r="D103" s="2"/>
      <c r="E103" s="2"/>
      <c r="F103" s="2"/>
      <c r="G103" s="2"/>
      <c r="H103" s="2"/>
      <c r="I103" s="2"/>
    </row>
    <row r="104" spans="2:9" ht="15.75">
      <c r="B104" s="2"/>
      <c r="C104" s="2"/>
      <c r="D104" s="2"/>
      <c r="E104" s="2"/>
      <c r="F104" s="2"/>
      <c r="G104" s="2"/>
      <c r="H104" s="2"/>
      <c r="I104" s="2"/>
    </row>
    <row r="105" spans="2:9" ht="15.75">
      <c r="B105" s="2"/>
      <c r="C105" s="2"/>
      <c r="D105" s="2"/>
      <c r="E105" s="2"/>
      <c r="F105" s="2"/>
      <c r="G105" s="2"/>
      <c r="H105" s="2"/>
      <c r="I105" s="2"/>
    </row>
    <row r="106" spans="2:9" ht="15.75">
      <c r="B106" s="2"/>
      <c r="C106" s="2"/>
      <c r="D106" s="2"/>
      <c r="E106" s="2"/>
      <c r="F106" s="2"/>
      <c r="G106" s="2"/>
      <c r="H106" s="2"/>
      <c r="I106" s="2"/>
    </row>
    <row r="107" spans="2:9" ht="15.75">
      <c r="B107" s="2"/>
      <c r="C107" s="2"/>
      <c r="D107" s="2"/>
      <c r="E107" s="2"/>
      <c r="F107" s="2"/>
      <c r="G107" s="2"/>
      <c r="H107" s="2"/>
      <c r="I107" s="2"/>
    </row>
    <row r="108" spans="2:9" ht="15.75">
      <c r="B108" s="2"/>
      <c r="C108" s="2"/>
      <c r="D108" s="2"/>
      <c r="E108" s="2"/>
      <c r="F108" s="2"/>
      <c r="G108" s="2"/>
      <c r="H108" s="2"/>
      <c r="I108" s="2"/>
    </row>
    <row r="109" spans="2:9" ht="15.75">
      <c r="B109" s="2"/>
      <c r="C109" s="2"/>
      <c r="D109" s="2"/>
      <c r="E109" s="2"/>
      <c r="F109" s="2"/>
      <c r="G109" s="2"/>
      <c r="H109" s="2"/>
      <c r="I109" s="2"/>
    </row>
    <row r="110" spans="2:9" ht="15.75">
      <c r="B110" s="2"/>
      <c r="C110" s="2"/>
      <c r="D110" s="2"/>
      <c r="E110" s="2"/>
      <c r="F110" s="2"/>
      <c r="G110" s="2"/>
      <c r="H110" s="2"/>
      <c r="I110" s="2"/>
    </row>
    <row r="111" spans="2:9" ht="15.75">
      <c r="B111" s="2"/>
      <c r="C111" s="2"/>
      <c r="D111" s="2"/>
      <c r="E111" s="2"/>
      <c r="F111" s="2"/>
      <c r="G111" s="2"/>
      <c r="H111" s="2"/>
      <c r="I111" s="2"/>
    </row>
    <row r="112" spans="2:9" ht="15.75">
      <c r="B112" s="2"/>
      <c r="C112" s="2"/>
      <c r="D112" s="2"/>
      <c r="E112" s="2"/>
      <c r="F112" s="2"/>
      <c r="G112" s="2"/>
      <c r="H112" s="2"/>
      <c r="I112" s="2"/>
    </row>
    <row r="113" spans="2:9" ht="15.75">
      <c r="B113" s="2"/>
      <c r="C113" s="2"/>
      <c r="D113" s="2"/>
      <c r="E113" s="2"/>
      <c r="F113" s="2"/>
      <c r="G113" s="2"/>
      <c r="H113" s="2"/>
      <c r="I113" s="2"/>
    </row>
    <row r="114" spans="2:9" ht="15.75">
      <c r="B114" s="2"/>
      <c r="C114" s="2"/>
      <c r="D114" s="2"/>
      <c r="E114" s="2"/>
      <c r="F114" s="2"/>
      <c r="G114" s="2"/>
      <c r="H114" s="2"/>
      <c r="I114" s="2"/>
    </row>
    <row r="115" spans="2:9" ht="15.75">
      <c r="B115" s="2"/>
      <c r="C115" s="2"/>
      <c r="D115" s="2"/>
      <c r="E115" s="2"/>
      <c r="F115" s="2"/>
      <c r="G115" s="2"/>
      <c r="H115" s="2"/>
      <c r="I115" s="2"/>
    </row>
    <row r="116" spans="2:9" ht="15.75">
      <c r="B116" s="2"/>
      <c r="C116" s="2"/>
      <c r="D116" s="2"/>
      <c r="E116" s="2"/>
      <c r="F116" s="2"/>
      <c r="G116" s="2"/>
      <c r="H116" s="2"/>
      <c r="I116" s="2"/>
    </row>
    <row r="117" spans="2:9" ht="15.75">
      <c r="B117" s="2"/>
      <c r="C117" s="2"/>
      <c r="D117" s="2"/>
      <c r="E117" s="2"/>
      <c r="F117" s="2"/>
      <c r="G117" s="2"/>
      <c r="H117" s="2"/>
      <c r="I117" s="2"/>
    </row>
    <row r="118" spans="2:9" ht="15.75">
      <c r="B118" s="2"/>
      <c r="C118" s="2"/>
      <c r="D118" s="2"/>
      <c r="E118" s="2"/>
      <c r="F118" s="2"/>
      <c r="G118" s="2"/>
      <c r="H118" s="2"/>
      <c r="I118" s="2"/>
    </row>
    <row r="119" spans="2:9" ht="15.75">
      <c r="B119" s="2"/>
      <c r="C119" s="2"/>
      <c r="D119" s="2"/>
      <c r="E119" s="2"/>
      <c r="F119" s="2"/>
      <c r="G119" s="2"/>
      <c r="H119" s="2"/>
      <c r="I119" s="2"/>
    </row>
    <row r="120" spans="2:9" ht="15.75">
      <c r="B120" s="2"/>
      <c r="C120" s="2"/>
      <c r="D120" s="2"/>
      <c r="E120" s="2"/>
      <c r="F120" s="2"/>
      <c r="G120" s="2"/>
      <c r="H120" s="2"/>
      <c r="I120" s="2"/>
    </row>
    <row r="121" spans="2:9" ht="15.75">
      <c r="B121" s="2"/>
      <c r="C121" s="2"/>
      <c r="D121" s="2"/>
      <c r="E121" s="2"/>
      <c r="F121" s="2"/>
      <c r="G121" s="2"/>
      <c r="H121" s="2"/>
      <c r="I121" s="2"/>
    </row>
    <row r="122" spans="2:9" ht="15.75">
      <c r="B122" s="2"/>
      <c r="C122" s="2"/>
      <c r="D122" s="2"/>
      <c r="E122" s="2"/>
      <c r="F122" s="2"/>
      <c r="G122" s="2"/>
      <c r="H122" s="2"/>
      <c r="I122" s="2"/>
    </row>
    <row r="123" spans="2:9" ht="15.75">
      <c r="B123" s="2"/>
      <c r="C123" s="2"/>
      <c r="D123" s="2"/>
      <c r="E123" s="2"/>
      <c r="F123" s="2"/>
      <c r="G123" s="2"/>
      <c r="H123" s="2"/>
      <c r="I123" s="2"/>
    </row>
    <row r="124" spans="2:9" ht="15.75">
      <c r="B124" s="2"/>
      <c r="C124" s="2"/>
      <c r="D124" s="2"/>
      <c r="E124" s="2"/>
      <c r="F124" s="2"/>
      <c r="G124" s="2"/>
      <c r="H124" s="2"/>
      <c r="I124" s="2"/>
    </row>
    <row r="125" spans="2:9" ht="15.75">
      <c r="B125" s="2"/>
      <c r="C125" s="2"/>
      <c r="D125" s="2"/>
      <c r="E125" s="2"/>
      <c r="F125" s="2"/>
      <c r="G125" s="2"/>
      <c r="H125" s="2"/>
      <c r="I125" s="2"/>
    </row>
    <row r="126" spans="2:9" ht="15.75">
      <c r="B126" s="2"/>
      <c r="C126" s="2"/>
      <c r="D126" s="2"/>
      <c r="E126" s="2"/>
      <c r="F126" s="2"/>
      <c r="G126" s="2"/>
      <c r="H126" s="2"/>
      <c r="I126" s="2"/>
    </row>
    <row r="127" spans="2:9" ht="15.75">
      <c r="B127" s="2"/>
      <c r="C127" s="2"/>
      <c r="D127" s="2"/>
      <c r="E127" s="2"/>
      <c r="F127" s="2"/>
      <c r="G127" s="2"/>
      <c r="H127" s="2"/>
      <c r="I127" s="2"/>
    </row>
    <row r="128" spans="2:9" ht="15.75">
      <c r="B128" s="2"/>
      <c r="C128" s="2"/>
      <c r="D128" s="2"/>
      <c r="E128" s="2"/>
      <c r="F128" s="2"/>
      <c r="G128" s="2"/>
      <c r="H128" s="2"/>
      <c r="I128" s="2"/>
    </row>
    <row r="129" spans="2:9" ht="15.75">
      <c r="B129" s="2"/>
      <c r="C129" s="2"/>
      <c r="D129" s="2"/>
      <c r="E129" s="2"/>
      <c r="F129" s="2"/>
      <c r="G129" s="2"/>
      <c r="H129" s="2"/>
      <c r="I129" s="2"/>
    </row>
    <row r="130" spans="2:9" ht="15.75">
      <c r="B130" s="2"/>
      <c r="C130" s="2"/>
      <c r="D130" s="2"/>
      <c r="E130" s="2"/>
      <c r="F130" s="2"/>
      <c r="G130" s="2"/>
      <c r="H130" s="2"/>
      <c r="I130" s="2"/>
    </row>
    <row r="131" spans="2:9" ht="15.75">
      <c r="B131" s="2"/>
      <c r="C131" s="2"/>
      <c r="D131" s="2"/>
      <c r="E131" s="2"/>
      <c r="F131" s="2"/>
      <c r="G131" s="2"/>
      <c r="H131" s="2"/>
      <c r="I131" s="2"/>
    </row>
    <row r="132" spans="2:9" ht="15.75">
      <c r="B132" s="2"/>
      <c r="C132" s="2"/>
      <c r="D132" s="2"/>
      <c r="E132" s="2"/>
      <c r="F132" s="2"/>
      <c r="G132" s="2"/>
      <c r="H132" s="2"/>
      <c r="I132" s="2"/>
    </row>
    <row r="133" spans="2:9" ht="15.75">
      <c r="B133" s="2"/>
      <c r="C133" s="2"/>
      <c r="D133" s="2"/>
      <c r="E133" s="2"/>
      <c r="F133" s="2"/>
      <c r="G133" s="2"/>
      <c r="H133" s="2"/>
      <c r="I133" s="2"/>
    </row>
    <row r="134" spans="2:9" ht="15.75">
      <c r="B134" s="2"/>
      <c r="C134" s="2"/>
      <c r="D134" s="2"/>
      <c r="E134" s="2"/>
      <c r="F134" s="2"/>
      <c r="G134" s="2"/>
      <c r="H134" s="2"/>
      <c r="I134" s="2"/>
    </row>
    <row r="135" spans="2:9" ht="15.75">
      <c r="B135" s="2"/>
      <c r="C135" s="2"/>
      <c r="D135" s="2"/>
      <c r="E135" s="2"/>
      <c r="F135" s="2"/>
      <c r="G135" s="2"/>
      <c r="H135" s="2"/>
      <c r="I135" s="2"/>
    </row>
    <row r="136" spans="2:9" ht="15.75">
      <c r="B136" s="2"/>
      <c r="C136" s="2"/>
      <c r="D136" s="2"/>
      <c r="E136" s="2"/>
      <c r="F136" s="2"/>
      <c r="G136" s="2"/>
      <c r="H136" s="2"/>
      <c r="I136" s="2"/>
    </row>
    <row r="137" spans="2:9" ht="15.75">
      <c r="B137" s="2"/>
      <c r="C137" s="2"/>
      <c r="D137" s="2"/>
      <c r="E137" s="2"/>
      <c r="F137" s="2"/>
      <c r="G137" s="2"/>
      <c r="H137" s="2"/>
      <c r="I137" s="2"/>
    </row>
  </sheetData>
  <mergeCells count="16">
    <mergeCell ref="A14:A16"/>
    <mergeCell ref="B14:B16"/>
    <mergeCell ref="C14:C16"/>
    <mergeCell ref="D14:D16"/>
    <mergeCell ref="E14:G14"/>
    <mergeCell ref="B40:C40"/>
    <mergeCell ref="H3:I3"/>
    <mergeCell ref="H4:I4"/>
    <mergeCell ref="H6:I6"/>
    <mergeCell ref="H7:I7"/>
    <mergeCell ref="B12:H12"/>
    <mergeCell ref="H14:H16"/>
    <mergeCell ref="E15:E16"/>
    <mergeCell ref="F15:F16"/>
    <mergeCell ref="G15:G16"/>
    <mergeCell ref="B37:C37"/>
  </mergeCells>
  <printOptions horizontalCentered="1"/>
  <pageMargins left="0" right="0" top="1.3779527559055118" bottom="0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Normal="100" workbookViewId="0">
      <selection activeCell="D7" sqref="D7"/>
    </sheetView>
  </sheetViews>
  <sheetFormatPr defaultColWidth="9.140625" defaultRowHeight="12.75"/>
  <cols>
    <col min="1" max="1" width="5.5703125" style="1" customWidth="1"/>
    <col min="2" max="2" width="50" style="1" bestFit="1" customWidth="1"/>
    <col min="3" max="3" width="20" style="1" customWidth="1"/>
    <col min="4" max="4" width="19.5703125" style="1" customWidth="1"/>
    <col min="5" max="5" width="17" style="1" customWidth="1"/>
    <col min="6" max="6" width="17.85546875" style="1" customWidth="1"/>
    <col min="7" max="8" width="11.5703125" style="1" hidden="1" customWidth="1"/>
    <col min="9" max="9" width="12.5703125" style="1" hidden="1" customWidth="1"/>
    <col min="10" max="10" width="13.5703125" style="1" customWidth="1"/>
    <col min="11" max="11" width="53.5703125" style="1" customWidth="1"/>
    <col min="12" max="12" width="14.85546875" style="1" customWidth="1"/>
    <col min="13" max="16384" width="9.140625" style="1"/>
  </cols>
  <sheetData>
    <row r="1" spans="1:11" ht="15.75">
      <c r="J1" s="220"/>
      <c r="K1" s="220"/>
    </row>
    <row r="2" spans="1:11" ht="18.75">
      <c r="B2" s="2"/>
      <c r="C2" s="2"/>
      <c r="D2" s="2"/>
      <c r="E2" s="2"/>
      <c r="F2" s="2"/>
      <c r="G2" s="2"/>
      <c r="H2" s="2"/>
      <c r="I2" s="154" t="s">
        <v>0</v>
      </c>
      <c r="J2" s="221" t="s">
        <v>167</v>
      </c>
      <c r="K2" s="221"/>
    </row>
    <row r="3" spans="1:11" ht="18.75">
      <c r="B3" s="2"/>
      <c r="C3" s="2"/>
      <c r="D3" s="2"/>
      <c r="E3" s="2"/>
      <c r="F3" s="2"/>
      <c r="G3" s="2"/>
      <c r="H3" s="2"/>
      <c r="I3" s="173"/>
      <c r="J3" s="156" t="s">
        <v>168</v>
      </c>
      <c r="K3" s="172"/>
    </row>
    <row r="4" spans="1:11" ht="18.75">
      <c r="B4" s="2"/>
      <c r="C4" s="2"/>
      <c r="D4" s="2"/>
      <c r="E4" s="2"/>
      <c r="F4" s="2"/>
      <c r="G4" s="2"/>
      <c r="H4" s="2"/>
      <c r="I4" s="155" t="s">
        <v>1</v>
      </c>
      <c r="J4" s="152" t="s">
        <v>33</v>
      </c>
      <c r="K4" s="188"/>
    </row>
    <row r="5" spans="1:11" ht="18.75">
      <c r="B5" s="2"/>
      <c r="C5" s="2"/>
      <c r="D5" s="2"/>
      <c r="E5" s="2"/>
      <c r="F5" s="2"/>
      <c r="G5" s="2"/>
      <c r="H5" s="2"/>
      <c r="I5" s="155" t="s">
        <v>2</v>
      </c>
      <c r="J5" s="152" t="s">
        <v>34</v>
      </c>
      <c r="K5" s="152"/>
    </row>
    <row r="6" spans="1:11" ht="18.75">
      <c r="B6" s="2"/>
      <c r="C6" s="2"/>
      <c r="D6" s="2"/>
      <c r="E6" s="2"/>
      <c r="F6" s="2"/>
      <c r="G6" s="2"/>
      <c r="H6" s="2"/>
      <c r="I6" s="155" t="s">
        <v>4</v>
      </c>
      <c r="J6" s="156" t="s">
        <v>169</v>
      </c>
      <c r="K6" s="152"/>
    </row>
    <row r="7" spans="1:11" ht="18.75">
      <c r="B7" s="2"/>
      <c r="C7" s="2"/>
      <c r="D7" s="2"/>
      <c r="E7" s="2"/>
      <c r="F7" s="2"/>
      <c r="G7" s="2"/>
      <c r="H7" s="2"/>
      <c r="I7" s="155" t="s">
        <v>6</v>
      </c>
      <c r="J7" s="212" t="s">
        <v>163</v>
      </c>
      <c r="K7" s="219"/>
    </row>
    <row r="8" spans="1:11" ht="18.75">
      <c r="B8" s="2"/>
      <c r="C8" s="2"/>
      <c r="D8" s="2"/>
      <c r="E8" s="2"/>
      <c r="F8" s="2"/>
      <c r="G8" s="2"/>
      <c r="H8" s="8"/>
      <c r="I8" s="155" t="s">
        <v>7</v>
      </c>
      <c r="J8" s="149" t="s">
        <v>185</v>
      </c>
      <c r="K8" s="152"/>
    </row>
    <row r="9" spans="1:11" ht="15.75" customHeight="1">
      <c r="B9" s="2"/>
      <c r="C9" s="2"/>
      <c r="D9" s="2"/>
      <c r="E9" s="2"/>
      <c r="F9" s="2"/>
      <c r="G9" s="2"/>
      <c r="H9" s="8"/>
      <c r="I9" s="155" t="s">
        <v>35</v>
      </c>
    </row>
    <row r="10" spans="1:11" ht="18.75">
      <c r="B10" s="2"/>
      <c r="C10" s="2"/>
      <c r="D10" s="2"/>
      <c r="E10" s="2"/>
      <c r="F10" s="2"/>
      <c r="G10" s="2"/>
      <c r="H10" s="2"/>
      <c r="I10" s="2"/>
      <c r="J10" s="149"/>
      <c r="K10" s="2"/>
    </row>
    <row r="11" spans="1:11" ht="18.75">
      <c r="B11" s="2"/>
      <c r="C11" s="2"/>
      <c r="D11" s="2"/>
      <c r="E11" s="2"/>
      <c r="F11" s="2"/>
      <c r="G11" s="2"/>
      <c r="H11" s="2"/>
      <c r="I11" s="2"/>
      <c r="J11" s="149"/>
      <c r="K11" s="2"/>
    </row>
    <row r="12" spans="1:11" ht="18.75">
      <c r="B12" s="214" t="s">
        <v>36</v>
      </c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15.75">
      <c r="B13" s="2"/>
      <c r="C13" s="2"/>
      <c r="D13" s="215"/>
      <c r="E13" s="215"/>
      <c r="F13" s="215"/>
      <c r="G13" s="215"/>
      <c r="H13" s="215"/>
      <c r="I13" s="2"/>
      <c r="J13" s="2"/>
      <c r="K13" s="2"/>
    </row>
    <row r="14" spans="1:11" ht="18.75">
      <c r="A14" s="226" t="s">
        <v>10</v>
      </c>
      <c r="B14" s="207" t="s">
        <v>11</v>
      </c>
      <c r="C14" s="207" t="s">
        <v>12</v>
      </c>
      <c r="D14" s="207" t="s">
        <v>37</v>
      </c>
      <c r="E14" s="210" t="s">
        <v>14</v>
      </c>
      <c r="F14" s="210"/>
      <c r="G14" s="210"/>
      <c r="H14" s="210"/>
      <c r="I14" s="210"/>
      <c r="J14" s="229"/>
      <c r="K14" s="211" t="s">
        <v>15</v>
      </c>
    </row>
    <row r="15" spans="1:11" ht="17.25" customHeight="1">
      <c r="A15" s="227"/>
      <c r="B15" s="209"/>
      <c r="C15" s="209"/>
      <c r="D15" s="209"/>
      <c r="E15" s="207">
        <v>2018</v>
      </c>
      <c r="F15" s="207">
        <v>2019</v>
      </c>
      <c r="G15" s="207" t="s">
        <v>16</v>
      </c>
      <c r="H15" s="207" t="s">
        <v>17</v>
      </c>
      <c r="I15" s="207" t="s">
        <v>18</v>
      </c>
      <c r="J15" s="211">
        <v>2020</v>
      </c>
      <c r="K15" s="211"/>
    </row>
    <row r="16" spans="1:11" ht="27" customHeight="1">
      <c r="A16" s="228"/>
      <c r="B16" s="208"/>
      <c r="C16" s="208"/>
      <c r="D16" s="208"/>
      <c r="E16" s="208"/>
      <c r="F16" s="208"/>
      <c r="G16" s="208"/>
      <c r="H16" s="208"/>
      <c r="I16" s="208"/>
      <c r="J16" s="211"/>
      <c r="K16" s="211"/>
    </row>
    <row r="17" spans="1:11" ht="37.5">
      <c r="A17" s="222">
        <v>1</v>
      </c>
      <c r="B17" s="44" t="s">
        <v>38</v>
      </c>
      <c r="C17" s="45" t="s">
        <v>20</v>
      </c>
      <c r="D17" s="46">
        <f>E17+F17+J17</f>
        <v>143000</v>
      </c>
      <c r="E17" s="47">
        <v>45000</v>
      </c>
      <c r="F17" s="47">
        <v>48000</v>
      </c>
      <c r="G17" s="47"/>
      <c r="H17" s="47"/>
      <c r="I17" s="47"/>
      <c r="J17" s="47">
        <v>50000</v>
      </c>
      <c r="K17" s="222" t="s">
        <v>39</v>
      </c>
    </row>
    <row r="18" spans="1:11" ht="75">
      <c r="A18" s="223"/>
      <c r="B18" s="157" t="s">
        <v>155</v>
      </c>
      <c r="C18" s="45" t="s">
        <v>24</v>
      </c>
      <c r="D18" s="46">
        <f>E18+F18+J18</f>
        <v>160</v>
      </c>
      <c r="E18" s="47">
        <v>160</v>
      </c>
      <c r="F18" s="47"/>
      <c r="G18" s="47"/>
      <c r="H18" s="47"/>
      <c r="I18" s="47"/>
      <c r="J18" s="47"/>
      <c r="K18" s="224"/>
    </row>
    <row r="19" spans="1:11" ht="56.25">
      <c r="A19" s="45">
        <v>2</v>
      </c>
      <c r="B19" s="48" t="s">
        <v>40</v>
      </c>
      <c r="C19" s="45" t="s">
        <v>20</v>
      </c>
      <c r="D19" s="46">
        <f>E19+F19+J19</f>
        <v>42000</v>
      </c>
      <c r="E19" s="47">
        <v>15000</v>
      </c>
      <c r="F19" s="47">
        <v>14000</v>
      </c>
      <c r="G19" s="47"/>
      <c r="H19" s="47"/>
      <c r="I19" s="47"/>
      <c r="J19" s="47">
        <v>13000</v>
      </c>
      <c r="K19" s="45" t="s">
        <v>39</v>
      </c>
    </row>
    <row r="20" spans="1:11" ht="37.5">
      <c r="A20" s="45">
        <v>3</v>
      </c>
      <c r="B20" s="49" t="s">
        <v>41</v>
      </c>
      <c r="C20" s="45" t="s">
        <v>20</v>
      </c>
      <c r="D20" s="46">
        <f>E20+F20+J20</f>
        <v>18000</v>
      </c>
      <c r="E20" s="47">
        <v>5000</v>
      </c>
      <c r="F20" s="47">
        <v>6000</v>
      </c>
      <c r="G20" s="47"/>
      <c r="H20" s="47"/>
      <c r="I20" s="47"/>
      <c r="J20" s="47">
        <v>7000</v>
      </c>
      <c r="K20" s="45" t="s">
        <v>42</v>
      </c>
    </row>
    <row r="21" spans="1:11" ht="18.75">
      <c r="A21" s="50"/>
      <c r="B21" s="151" t="s">
        <v>30</v>
      </c>
      <c r="C21" s="151"/>
      <c r="D21" s="51">
        <f>D20+D19+D18+D17</f>
        <v>203160</v>
      </c>
      <c r="E21" s="51">
        <f t="shared" ref="E21:I21" si="0">E20+E19+E18+E17</f>
        <v>65160</v>
      </c>
      <c r="F21" s="51">
        <f t="shared" si="0"/>
        <v>68000</v>
      </c>
      <c r="G21" s="51">
        <f t="shared" si="0"/>
        <v>0</v>
      </c>
      <c r="H21" s="51">
        <f t="shared" si="0"/>
        <v>0</v>
      </c>
      <c r="I21" s="51">
        <f t="shared" si="0"/>
        <v>0</v>
      </c>
      <c r="J21" s="51">
        <f>J20+J19+J18+J17</f>
        <v>70000</v>
      </c>
      <c r="K21" s="26"/>
    </row>
    <row r="22" spans="1:11" ht="18.75">
      <c r="A22" s="52"/>
      <c r="B22" s="53"/>
      <c r="C22" s="28"/>
      <c r="D22" s="29"/>
      <c r="E22" s="29"/>
      <c r="F22" s="29"/>
      <c r="G22" s="29"/>
      <c r="H22" s="29"/>
      <c r="I22" s="29"/>
      <c r="J22" s="29"/>
      <c r="K22" s="31"/>
    </row>
    <row r="23" spans="1:11" ht="15.75">
      <c r="A23" s="52"/>
      <c r="B23" s="28"/>
      <c r="C23" s="28"/>
      <c r="D23" s="29"/>
      <c r="E23" s="29"/>
      <c r="F23" s="29"/>
      <c r="G23" s="29"/>
      <c r="H23" s="29"/>
      <c r="I23" s="29"/>
      <c r="J23" s="29"/>
      <c r="K23" s="31"/>
    </row>
    <row r="24" spans="1:11" ht="15.75">
      <c r="B24" s="28"/>
      <c r="C24" s="28"/>
      <c r="D24" s="29"/>
      <c r="E24" s="29"/>
      <c r="F24" s="29"/>
      <c r="G24" s="29"/>
      <c r="H24" s="29"/>
      <c r="I24" s="29"/>
      <c r="J24" s="29"/>
      <c r="K24" s="31"/>
    </row>
    <row r="25" spans="1:11" ht="18.75">
      <c r="B25" s="54"/>
      <c r="C25" s="55"/>
      <c r="E25" s="29"/>
      <c r="F25" s="29"/>
      <c r="G25" s="29"/>
      <c r="H25" s="29"/>
      <c r="I25" s="29"/>
      <c r="J25" s="29"/>
      <c r="K25" s="55"/>
    </row>
    <row r="26" spans="1:11" ht="18.75">
      <c r="A26" s="56"/>
      <c r="B26" s="57" t="s">
        <v>186</v>
      </c>
      <c r="C26" s="57"/>
      <c r="D26" s="56"/>
      <c r="E26" s="57"/>
      <c r="F26" s="225" t="s">
        <v>188</v>
      </c>
      <c r="G26" s="225"/>
      <c r="H26" s="225"/>
      <c r="I26" s="225"/>
      <c r="J26" s="225"/>
      <c r="K26" s="58"/>
    </row>
    <row r="27" spans="1:11" ht="18.75">
      <c r="A27" s="56"/>
      <c r="B27" s="57"/>
      <c r="C27" s="57"/>
      <c r="D27" s="56"/>
      <c r="E27" s="57"/>
      <c r="F27" s="153"/>
      <c r="G27" s="153"/>
      <c r="H27" s="153"/>
      <c r="I27" s="153"/>
      <c r="J27" s="153"/>
      <c r="K27" s="58"/>
    </row>
    <row r="28" spans="1:11" ht="18.75">
      <c r="A28" s="56"/>
      <c r="B28" s="60" t="s">
        <v>44</v>
      </c>
      <c r="C28" s="60"/>
      <c r="D28" s="56"/>
      <c r="E28" s="61"/>
      <c r="F28" s="62"/>
      <c r="G28" s="62"/>
      <c r="H28" s="62"/>
      <c r="I28" s="62"/>
      <c r="J28" s="62"/>
      <c r="K28" s="63"/>
    </row>
    <row r="29" spans="1:11" ht="30.75" customHeight="1">
      <c r="A29" s="56"/>
      <c r="B29" s="64" t="s">
        <v>32</v>
      </c>
      <c r="C29" s="56"/>
      <c r="D29" s="64"/>
      <c r="E29" s="62"/>
      <c r="F29" s="62"/>
      <c r="G29" s="62"/>
      <c r="H29" s="62"/>
      <c r="I29" s="62"/>
      <c r="J29" s="62"/>
      <c r="K29" s="63"/>
    </row>
    <row r="30" spans="1:11" ht="15.75">
      <c r="B30" s="39"/>
      <c r="C30" s="40"/>
      <c r="D30" s="41"/>
      <c r="E30" s="37"/>
      <c r="F30" s="37"/>
      <c r="G30" s="37"/>
      <c r="H30" s="37"/>
      <c r="I30" s="37"/>
      <c r="J30" s="2"/>
      <c r="K30" s="2"/>
    </row>
    <row r="31" spans="1:11" ht="15.75">
      <c r="C31" s="41"/>
      <c r="D31" s="37"/>
      <c r="E31" s="37"/>
      <c r="F31" s="37"/>
      <c r="G31" s="37"/>
      <c r="H31" s="37"/>
      <c r="I31" s="37"/>
      <c r="J31" s="37"/>
    </row>
    <row r="32" spans="1:11" ht="15.75">
      <c r="C32" s="42"/>
      <c r="D32" s="37"/>
      <c r="E32" s="37"/>
      <c r="F32" s="37"/>
      <c r="G32" s="37"/>
      <c r="H32" s="37"/>
      <c r="I32" s="37"/>
      <c r="J32" s="37"/>
    </row>
    <row r="34" spans="8:8">
      <c r="H34" s="43"/>
    </row>
  </sheetData>
  <mergeCells count="20">
    <mergeCell ref="I15:I16"/>
    <mergeCell ref="J15:J16"/>
    <mergeCell ref="A17:A18"/>
    <mergeCell ref="K17:K18"/>
    <mergeCell ref="F26:J26"/>
    <mergeCell ref="A14:A16"/>
    <mergeCell ref="B14:B16"/>
    <mergeCell ref="C14:C16"/>
    <mergeCell ref="D14:D16"/>
    <mergeCell ref="E14:J14"/>
    <mergeCell ref="K14:K16"/>
    <mergeCell ref="E15:E16"/>
    <mergeCell ref="F15:F16"/>
    <mergeCell ref="G15:G16"/>
    <mergeCell ref="H15:H16"/>
    <mergeCell ref="D13:H13"/>
    <mergeCell ref="J1:K1"/>
    <mergeCell ref="J2:K2"/>
    <mergeCell ref="J7:K7"/>
    <mergeCell ref="B12:K12"/>
  </mergeCells>
  <pageMargins left="0.7" right="0.7" top="0.75" bottom="0.75" header="0.3" footer="0.3"/>
  <pageSetup paperSize="9" scale="6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2"/>
  <sheetViews>
    <sheetView view="pageBreakPreview" topLeftCell="A25" zoomScale="80" zoomScaleNormal="100" zoomScaleSheetLayoutView="80" workbookViewId="0">
      <selection activeCell="F35" sqref="F35"/>
    </sheetView>
  </sheetViews>
  <sheetFormatPr defaultColWidth="9.140625" defaultRowHeight="12.75"/>
  <cols>
    <col min="1" max="1" width="5.5703125" style="1" customWidth="1"/>
    <col min="2" max="2" width="53.5703125" style="1" customWidth="1"/>
    <col min="3" max="3" width="18" style="1" customWidth="1"/>
    <col min="4" max="5" width="19" style="1" customWidth="1"/>
    <col min="6" max="6" width="17.7109375" style="1" customWidth="1"/>
    <col min="7" max="8" width="11.5703125" style="1" hidden="1" customWidth="1"/>
    <col min="9" max="9" width="12.5703125" style="1" hidden="1" customWidth="1"/>
    <col min="10" max="10" width="17.42578125" style="1" customWidth="1"/>
    <col min="11" max="11" width="53" style="1" customWidth="1"/>
    <col min="12" max="13" width="9.140625" style="1" hidden="1" customWidth="1"/>
    <col min="14" max="14" width="9.85546875" style="1" customWidth="1"/>
    <col min="15" max="15" width="10.140625" style="1" customWidth="1"/>
    <col min="16" max="16384" width="9.140625" style="1"/>
  </cols>
  <sheetData>
    <row r="1" spans="1:15">
      <c r="K1" s="148"/>
    </row>
    <row r="2" spans="1:15" ht="18.75">
      <c r="B2" s="2"/>
      <c r="C2" s="2"/>
      <c r="D2" s="2"/>
      <c r="E2" s="2"/>
      <c r="F2" s="2"/>
      <c r="G2" s="2"/>
      <c r="H2" s="2"/>
      <c r="I2" s="4" t="s">
        <v>0</v>
      </c>
      <c r="J2" s="230" t="s">
        <v>170</v>
      </c>
      <c r="K2" s="230"/>
      <c r="L2" s="4" t="s">
        <v>0</v>
      </c>
    </row>
    <row r="3" spans="1:15" ht="18.75">
      <c r="B3" s="2"/>
      <c r="C3" s="2"/>
      <c r="D3" s="2"/>
      <c r="E3" s="2"/>
      <c r="F3" s="2"/>
      <c r="G3" s="2"/>
      <c r="H3" s="2"/>
      <c r="I3" s="173"/>
      <c r="J3" s="156" t="s">
        <v>171</v>
      </c>
      <c r="K3" s="175"/>
      <c r="L3" s="173"/>
    </row>
    <row r="4" spans="1:15" ht="18.75">
      <c r="B4" s="2"/>
      <c r="C4" s="2"/>
      <c r="D4" s="2"/>
      <c r="E4" s="2"/>
      <c r="F4" s="2"/>
      <c r="G4" s="2"/>
      <c r="H4" s="2"/>
      <c r="I4" s="6" t="s">
        <v>1</v>
      </c>
      <c r="J4" s="3" t="s">
        <v>33</v>
      </c>
      <c r="K4" s="188"/>
      <c r="L4" s="6" t="s">
        <v>1</v>
      </c>
    </row>
    <row r="5" spans="1:15" ht="18.75">
      <c r="B5" s="2"/>
      <c r="C5" s="2"/>
      <c r="D5" s="2"/>
      <c r="E5" s="2"/>
      <c r="F5" s="2"/>
      <c r="G5" s="2"/>
      <c r="H5" s="2"/>
      <c r="I5" s="6" t="s">
        <v>2</v>
      </c>
      <c r="J5" s="3" t="s">
        <v>34</v>
      </c>
      <c r="K5" s="3"/>
      <c r="L5" s="6" t="s">
        <v>2</v>
      </c>
    </row>
    <row r="6" spans="1:15" ht="18.75">
      <c r="B6" s="2"/>
      <c r="C6" s="2"/>
      <c r="D6" s="2"/>
      <c r="E6" s="2"/>
      <c r="F6" s="2"/>
      <c r="G6" s="2"/>
      <c r="H6" s="2"/>
      <c r="I6" s="6" t="s">
        <v>4</v>
      </c>
      <c r="J6" s="156" t="s">
        <v>169</v>
      </c>
      <c r="K6" s="3"/>
      <c r="L6" s="6" t="s">
        <v>4</v>
      </c>
    </row>
    <row r="7" spans="1:15" ht="18.75">
      <c r="B7" s="2"/>
      <c r="C7" s="2"/>
      <c r="D7" s="2"/>
      <c r="E7" s="2"/>
      <c r="F7" s="2"/>
      <c r="G7" s="2"/>
      <c r="H7" s="2"/>
      <c r="I7" s="6" t="s">
        <v>6</v>
      </c>
      <c r="J7" s="212" t="s">
        <v>172</v>
      </c>
      <c r="K7" s="219"/>
      <c r="L7" s="6" t="s">
        <v>6</v>
      </c>
    </row>
    <row r="8" spans="1:15" ht="18.75">
      <c r="B8" s="2"/>
      <c r="C8" s="2"/>
      <c r="D8" s="2"/>
      <c r="E8" s="2"/>
      <c r="F8" s="2"/>
      <c r="G8" s="2"/>
      <c r="H8" s="8"/>
      <c r="I8" s="6" t="s">
        <v>7</v>
      </c>
      <c r="J8" s="149" t="s">
        <v>185</v>
      </c>
      <c r="K8" s="3"/>
      <c r="L8" s="6" t="s">
        <v>7</v>
      </c>
    </row>
    <row r="9" spans="1:15" ht="15.75" customHeight="1">
      <c r="B9" s="2"/>
      <c r="C9" s="2"/>
      <c r="D9" s="2"/>
      <c r="E9" s="2"/>
      <c r="F9" s="2"/>
      <c r="G9" s="2"/>
      <c r="H9" s="8"/>
      <c r="I9" s="6" t="s">
        <v>35</v>
      </c>
      <c r="L9" s="9"/>
      <c r="M9" s="9"/>
      <c r="N9" s="9"/>
      <c r="O9" s="9"/>
    </row>
    <row r="10" spans="1:15" ht="18.75">
      <c r="B10" s="2"/>
      <c r="C10" s="2"/>
      <c r="D10" s="2"/>
      <c r="E10" s="2"/>
      <c r="F10" s="2"/>
      <c r="G10" s="2"/>
      <c r="H10" s="2"/>
      <c r="I10" s="2"/>
      <c r="J10" s="149"/>
      <c r="K10" s="2"/>
      <c r="L10" s="2"/>
    </row>
    <row r="11" spans="1:15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5" ht="36" customHeight="1">
      <c r="B12" s="214" t="s">
        <v>45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"/>
    </row>
    <row r="13" spans="1:15" ht="15.75">
      <c r="B13" s="2"/>
      <c r="C13" s="2"/>
      <c r="D13" s="215"/>
      <c r="E13" s="215"/>
      <c r="F13" s="215"/>
      <c r="G13" s="215"/>
      <c r="H13" s="215"/>
      <c r="I13" s="2"/>
      <c r="J13" s="2"/>
      <c r="K13" s="2"/>
      <c r="L13" s="2"/>
    </row>
    <row r="14" spans="1:15" ht="15.75" customHeight="1">
      <c r="A14" s="226" t="s">
        <v>10</v>
      </c>
      <c r="B14" s="207" t="s">
        <v>11</v>
      </c>
      <c r="C14" s="207" t="s">
        <v>12</v>
      </c>
      <c r="D14" s="207" t="s">
        <v>37</v>
      </c>
      <c r="E14" s="210" t="s">
        <v>14</v>
      </c>
      <c r="F14" s="210"/>
      <c r="G14" s="210"/>
      <c r="H14" s="210"/>
      <c r="I14" s="210"/>
      <c r="J14" s="229"/>
      <c r="K14" s="211" t="s">
        <v>15</v>
      </c>
      <c r="L14" s="2"/>
    </row>
    <row r="15" spans="1:15" ht="15.75">
      <c r="A15" s="227"/>
      <c r="B15" s="209"/>
      <c r="C15" s="209"/>
      <c r="D15" s="209"/>
      <c r="E15" s="207">
        <v>2018</v>
      </c>
      <c r="F15" s="207">
        <v>2019</v>
      </c>
      <c r="G15" s="207" t="s">
        <v>16</v>
      </c>
      <c r="H15" s="207" t="s">
        <v>17</v>
      </c>
      <c r="I15" s="207" t="s">
        <v>18</v>
      </c>
      <c r="J15" s="211">
        <v>2020</v>
      </c>
      <c r="K15" s="211"/>
      <c r="L15" s="2"/>
    </row>
    <row r="16" spans="1:15" ht="21.75" customHeight="1">
      <c r="A16" s="228"/>
      <c r="B16" s="208"/>
      <c r="C16" s="208"/>
      <c r="D16" s="208"/>
      <c r="E16" s="208"/>
      <c r="F16" s="208"/>
      <c r="G16" s="208"/>
      <c r="H16" s="208"/>
      <c r="I16" s="208"/>
      <c r="J16" s="211"/>
      <c r="K16" s="211"/>
      <c r="L16" s="2"/>
    </row>
    <row r="17" spans="1:12" ht="64.5" customHeight="1">
      <c r="A17" s="65">
        <v>1</v>
      </c>
      <c r="B17" s="66" t="s">
        <v>46</v>
      </c>
      <c r="C17" s="45" t="s">
        <v>20</v>
      </c>
      <c r="D17" s="46">
        <f t="shared" ref="D17:D24" si="0">E17+F17+J17</f>
        <v>6000</v>
      </c>
      <c r="E17" s="158">
        <v>2000</v>
      </c>
      <c r="F17" s="47">
        <v>2000</v>
      </c>
      <c r="G17" s="47"/>
      <c r="H17" s="47"/>
      <c r="I17" s="47"/>
      <c r="J17" s="47">
        <v>2000</v>
      </c>
      <c r="K17" s="45" t="s">
        <v>21</v>
      </c>
      <c r="L17" s="2"/>
    </row>
    <row r="18" spans="1:12" ht="75" hidden="1">
      <c r="A18" s="65"/>
      <c r="B18" s="66" t="s">
        <v>47</v>
      </c>
      <c r="C18" s="45" t="s">
        <v>20</v>
      </c>
      <c r="D18" s="46">
        <f t="shared" si="0"/>
        <v>0</v>
      </c>
      <c r="E18" s="47"/>
      <c r="F18" s="47"/>
      <c r="G18" s="47"/>
      <c r="H18" s="47"/>
      <c r="I18" s="47"/>
      <c r="J18" s="47"/>
      <c r="K18" s="45" t="s">
        <v>48</v>
      </c>
      <c r="L18" s="2"/>
    </row>
    <row r="19" spans="1:12" ht="62.25" customHeight="1">
      <c r="A19" s="67">
        <v>2</v>
      </c>
      <c r="B19" s="66" t="s">
        <v>49</v>
      </c>
      <c r="C19" s="45" t="s">
        <v>20</v>
      </c>
      <c r="D19" s="46">
        <f t="shared" si="0"/>
        <v>2400</v>
      </c>
      <c r="E19" s="47">
        <v>700</v>
      </c>
      <c r="F19" s="47">
        <v>800</v>
      </c>
      <c r="G19" s="47"/>
      <c r="H19" s="47"/>
      <c r="I19" s="47"/>
      <c r="J19" s="47">
        <v>900</v>
      </c>
      <c r="K19" s="45" t="s">
        <v>50</v>
      </c>
      <c r="L19" s="2"/>
    </row>
    <row r="20" spans="1:12" ht="75">
      <c r="A20" s="67">
        <v>3</v>
      </c>
      <c r="B20" s="66" t="s">
        <v>51</v>
      </c>
      <c r="C20" s="45" t="s">
        <v>20</v>
      </c>
      <c r="D20" s="46">
        <f t="shared" si="0"/>
        <v>813</v>
      </c>
      <c r="E20" s="47">
        <f>250-87</f>
        <v>163</v>
      </c>
      <c r="F20" s="47">
        <v>300</v>
      </c>
      <c r="G20" s="47"/>
      <c r="H20" s="47"/>
      <c r="I20" s="47"/>
      <c r="J20" s="47">
        <v>350</v>
      </c>
      <c r="K20" s="45" t="s">
        <v>26</v>
      </c>
      <c r="L20" s="2"/>
    </row>
    <row r="21" spans="1:12" ht="69" customHeight="1">
      <c r="A21" s="67">
        <v>4</v>
      </c>
      <c r="B21" s="66" t="s">
        <v>52</v>
      </c>
      <c r="C21" s="45" t="s">
        <v>20</v>
      </c>
      <c r="D21" s="168">
        <f t="shared" si="0"/>
        <v>670.60500000000002</v>
      </c>
      <c r="E21" s="158">
        <v>209</v>
      </c>
      <c r="F21" s="167">
        <v>224.07499999999999</v>
      </c>
      <c r="G21" s="47"/>
      <c r="H21" s="47"/>
      <c r="I21" s="47"/>
      <c r="J21" s="47">
        <v>237.53</v>
      </c>
      <c r="K21" s="222" t="s">
        <v>173</v>
      </c>
      <c r="L21" s="2"/>
    </row>
    <row r="22" spans="1:12" ht="56.25">
      <c r="A22" s="68">
        <v>5</v>
      </c>
      <c r="B22" s="66" t="s">
        <v>53</v>
      </c>
      <c r="C22" s="45" t="s">
        <v>20</v>
      </c>
      <c r="D22" s="46">
        <f t="shared" si="0"/>
        <v>329.55</v>
      </c>
      <c r="E22" s="47">
        <v>103.38</v>
      </c>
      <c r="F22" s="47">
        <v>111.18</v>
      </c>
      <c r="G22" s="47"/>
      <c r="H22" s="47"/>
      <c r="I22" s="47"/>
      <c r="J22" s="47">
        <v>114.99</v>
      </c>
      <c r="K22" s="224"/>
      <c r="L22" s="2"/>
    </row>
    <row r="23" spans="1:12" ht="150">
      <c r="A23" s="69">
        <v>6</v>
      </c>
      <c r="B23" s="48" t="s">
        <v>54</v>
      </c>
      <c r="C23" s="45" t="s">
        <v>20</v>
      </c>
      <c r="D23" s="46">
        <f t="shared" si="0"/>
        <v>1375.58</v>
      </c>
      <c r="E23" s="47">
        <v>428.84</v>
      </c>
      <c r="F23" s="47">
        <v>459.4</v>
      </c>
      <c r="G23" s="47"/>
      <c r="H23" s="47"/>
      <c r="I23" s="47"/>
      <c r="J23" s="47">
        <v>487.34</v>
      </c>
      <c r="K23" s="222" t="s">
        <v>173</v>
      </c>
      <c r="L23" s="2"/>
    </row>
    <row r="24" spans="1:12" ht="75">
      <c r="A24" s="67">
        <v>7</v>
      </c>
      <c r="B24" s="48" t="s">
        <v>55</v>
      </c>
      <c r="C24" s="45" t="s">
        <v>20</v>
      </c>
      <c r="D24" s="168">
        <f t="shared" si="0"/>
        <v>847.39200000000005</v>
      </c>
      <c r="E24" s="47">
        <v>264</v>
      </c>
      <c r="F24" s="47">
        <v>283.2</v>
      </c>
      <c r="G24" s="47"/>
      <c r="H24" s="47"/>
      <c r="I24" s="47"/>
      <c r="J24" s="167">
        <v>300.19200000000001</v>
      </c>
      <c r="K24" s="224"/>
      <c r="L24" s="2"/>
    </row>
    <row r="25" spans="1:12" ht="75.75" customHeight="1">
      <c r="A25" s="69">
        <v>8</v>
      </c>
      <c r="B25" s="48" t="s">
        <v>56</v>
      </c>
      <c r="C25" s="45" t="s">
        <v>20</v>
      </c>
      <c r="D25" s="46">
        <f>E25+F25+J25</f>
        <v>37</v>
      </c>
      <c r="E25" s="47">
        <v>10</v>
      </c>
      <c r="F25" s="47">
        <v>12</v>
      </c>
      <c r="G25" s="47"/>
      <c r="H25" s="47"/>
      <c r="I25" s="47"/>
      <c r="J25" s="47">
        <v>15</v>
      </c>
      <c r="K25" s="45" t="s">
        <v>39</v>
      </c>
      <c r="L25" s="2"/>
    </row>
    <row r="26" spans="1:12" ht="56.25">
      <c r="A26" s="69">
        <v>9</v>
      </c>
      <c r="B26" s="48" t="s">
        <v>57</v>
      </c>
      <c r="C26" s="45" t="s">
        <v>20</v>
      </c>
      <c r="D26" s="46">
        <f>E26+F26+J26</f>
        <v>210</v>
      </c>
      <c r="E26" s="47">
        <v>65</v>
      </c>
      <c r="F26" s="47">
        <v>70</v>
      </c>
      <c r="G26" s="47"/>
      <c r="H26" s="47"/>
      <c r="I26" s="47"/>
      <c r="J26" s="47">
        <v>75</v>
      </c>
      <c r="K26" s="70" t="s">
        <v>39</v>
      </c>
      <c r="L26" s="2"/>
    </row>
    <row r="27" spans="1:12" ht="93.75">
      <c r="A27" s="69">
        <v>10</v>
      </c>
      <c r="B27" s="48" t="s">
        <v>58</v>
      </c>
      <c r="C27" s="45" t="s">
        <v>20</v>
      </c>
      <c r="D27" s="46">
        <f>E27+F27+J27</f>
        <v>304</v>
      </c>
      <c r="E27" s="47">
        <f>42+80+87</f>
        <v>209</v>
      </c>
      <c r="F27" s="47">
        <v>45</v>
      </c>
      <c r="G27" s="47"/>
      <c r="H27" s="47"/>
      <c r="I27" s="47"/>
      <c r="J27" s="47">
        <v>50</v>
      </c>
      <c r="K27" s="70" t="s">
        <v>39</v>
      </c>
      <c r="L27" s="2"/>
    </row>
    <row r="28" spans="1:12" ht="32.25" customHeight="1">
      <c r="A28" s="50"/>
      <c r="B28" s="23" t="s">
        <v>30</v>
      </c>
      <c r="C28" s="24"/>
      <c r="D28" s="169">
        <f t="shared" ref="D28:J28" si="1">D17+D19+D20+D21+D22+D23+D24+D25+D26+D27</f>
        <v>12987.126999999999</v>
      </c>
      <c r="E28" s="51">
        <f t="shared" si="1"/>
        <v>4152.22</v>
      </c>
      <c r="F28" s="169">
        <f t="shared" si="1"/>
        <v>4304.8549999999996</v>
      </c>
      <c r="G28" s="169">
        <f t="shared" si="1"/>
        <v>0</v>
      </c>
      <c r="H28" s="169">
        <f t="shared" si="1"/>
        <v>0</v>
      </c>
      <c r="I28" s="169">
        <f t="shared" si="1"/>
        <v>0</v>
      </c>
      <c r="J28" s="169">
        <f t="shared" si="1"/>
        <v>4530.0519999999997</v>
      </c>
      <c r="K28" s="26"/>
      <c r="L28" s="2"/>
    </row>
    <row r="29" spans="1:12" ht="32.25" customHeight="1">
      <c r="A29" s="52"/>
      <c r="B29" s="28"/>
      <c r="C29" s="28"/>
      <c r="D29" s="71"/>
      <c r="E29" s="71"/>
      <c r="F29" s="71"/>
      <c r="G29" s="71"/>
      <c r="H29" s="71"/>
      <c r="I29" s="71"/>
      <c r="J29" s="71"/>
      <c r="K29" s="31"/>
      <c r="L29" s="2"/>
    </row>
    <row r="30" spans="1:12" ht="21.75" customHeight="1">
      <c r="A30" s="52"/>
      <c r="B30" s="28"/>
      <c r="C30" s="28"/>
      <c r="D30" s="71"/>
      <c r="E30" s="71"/>
      <c r="F30" s="71"/>
      <c r="G30" s="71"/>
      <c r="H30" s="71"/>
      <c r="I30" s="71"/>
      <c r="J30" s="71"/>
      <c r="K30" s="31"/>
      <c r="L30" s="2"/>
    </row>
    <row r="31" spans="1:12" ht="15.75">
      <c r="B31" s="28"/>
      <c r="C31" s="28"/>
      <c r="D31" s="29"/>
      <c r="E31" s="29"/>
      <c r="F31" s="29"/>
      <c r="G31" s="29"/>
      <c r="H31" s="29"/>
      <c r="I31" s="29"/>
      <c r="J31" s="29"/>
      <c r="K31" s="31"/>
      <c r="L31" s="2"/>
    </row>
    <row r="32" spans="1:12" ht="15.75" hidden="1">
      <c r="B32" s="28"/>
      <c r="C32" s="28"/>
      <c r="D32" s="29"/>
      <c r="E32" s="29"/>
      <c r="F32" s="29"/>
      <c r="G32" s="29"/>
      <c r="H32" s="29"/>
      <c r="I32" s="29"/>
      <c r="J32" s="29"/>
      <c r="K32" s="31"/>
      <c r="L32" s="2"/>
    </row>
    <row r="33" spans="2:14" ht="18.75">
      <c r="B33" s="54"/>
      <c r="C33" s="55"/>
      <c r="E33" s="29"/>
      <c r="F33" s="29"/>
      <c r="G33" s="29"/>
      <c r="H33" s="29"/>
      <c r="I33" s="29"/>
      <c r="J33" s="29"/>
      <c r="K33" s="55"/>
      <c r="L33" s="2"/>
    </row>
    <row r="34" spans="2:14" s="56" customFormat="1" ht="18.75" customHeight="1">
      <c r="B34" s="57" t="s">
        <v>186</v>
      </c>
      <c r="C34" s="57"/>
      <c r="E34" s="57"/>
      <c r="F34" s="225" t="s">
        <v>188</v>
      </c>
      <c r="G34" s="225"/>
      <c r="H34" s="225"/>
      <c r="I34" s="225"/>
      <c r="J34" s="225"/>
      <c r="K34" s="58"/>
      <c r="L34" s="72" t="s">
        <v>43</v>
      </c>
      <c r="M34" s="58"/>
    </row>
    <row r="35" spans="2:14" s="56" customFormat="1" ht="18.75" customHeight="1">
      <c r="B35" s="57"/>
      <c r="C35" s="57"/>
      <c r="E35" s="57"/>
      <c r="F35" s="59"/>
      <c r="G35" s="59"/>
      <c r="H35" s="59"/>
      <c r="I35" s="59"/>
      <c r="J35" s="59"/>
      <c r="K35" s="58"/>
      <c r="L35" s="72"/>
      <c r="M35" s="58"/>
    </row>
    <row r="36" spans="2:14" s="56" customFormat="1" ht="41.25" customHeight="1">
      <c r="B36" s="73" t="s">
        <v>44</v>
      </c>
      <c r="C36" s="60"/>
      <c r="E36" s="61"/>
      <c r="F36" s="62"/>
      <c r="G36" s="62"/>
      <c r="H36" s="62"/>
      <c r="I36" s="62"/>
      <c r="J36" s="62"/>
      <c r="K36" s="63"/>
      <c r="L36" s="63"/>
    </row>
    <row r="37" spans="2:14" s="56" customFormat="1" ht="42" customHeight="1">
      <c r="B37" s="74"/>
      <c r="D37" s="64"/>
      <c r="E37" s="62"/>
      <c r="F37" s="62"/>
      <c r="G37" s="62"/>
      <c r="H37" s="62"/>
      <c r="I37" s="62"/>
      <c r="J37" s="62"/>
      <c r="K37" s="63"/>
      <c r="L37" s="63"/>
      <c r="N37" s="75"/>
    </row>
    <row r="38" spans="2:14" ht="15.75">
      <c r="B38" s="39"/>
      <c r="C38" s="40"/>
      <c r="D38" s="41"/>
      <c r="E38" s="37"/>
      <c r="F38" s="37"/>
      <c r="G38" s="37"/>
      <c r="H38" s="37"/>
      <c r="I38" s="37"/>
      <c r="J38" s="2"/>
      <c r="K38" s="2"/>
    </row>
    <row r="39" spans="2:14" ht="15.75">
      <c r="C39" s="41"/>
      <c r="D39" s="37"/>
      <c r="E39" s="37"/>
      <c r="F39" s="37"/>
      <c r="G39" s="37"/>
      <c r="H39" s="37"/>
      <c r="I39" s="37"/>
      <c r="J39" s="37"/>
    </row>
    <row r="40" spans="2:14" ht="15.75">
      <c r="C40" s="42"/>
      <c r="D40" s="37"/>
      <c r="E40" s="37"/>
      <c r="F40" s="37"/>
      <c r="G40" s="37"/>
      <c r="H40" s="37"/>
      <c r="I40" s="37"/>
      <c r="J40" s="37"/>
    </row>
    <row r="42" spans="2:14">
      <c r="H42" s="43"/>
    </row>
  </sheetData>
  <mergeCells count="19">
    <mergeCell ref="J2:K2"/>
    <mergeCell ref="J7:K7"/>
    <mergeCell ref="B12:K12"/>
    <mergeCell ref="D13:H13"/>
    <mergeCell ref="A14:A16"/>
    <mergeCell ref="B14:B16"/>
    <mergeCell ref="C14:C16"/>
    <mergeCell ref="D14:D16"/>
    <mergeCell ref="E14:J14"/>
    <mergeCell ref="F34:J34"/>
    <mergeCell ref="K14:K16"/>
    <mergeCell ref="E15:E16"/>
    <mergeCell ref="F15:F16"/>
    <mergeCell ref="G15:G16"/>
    <mergeCell ref="H15:H16"/>
    <mergeCell ref="I15:I16"/>
    <mergeCell ref="J15:J16"/>
    <mergeCell ref="K21:K22"/>
    <mergeCell ref="K23:K24"/>
  </mergeCells>
  <printOptions horizontalCentered="1"/>
  <pageMargins left="0" right="0" top="1.1811023622047245" bottom="0" header="0" footer="0"/>
  <pageSetup paperSize="9" scale="72" fitToHeight="2" orientation="landscape" r:id="rId1"/>
  <headerFooter alignWithMargins="0"/>
  <rowBreaks count="1" manualBreakCount="1">
    <brk id="3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3"/>
  <sheetViews>
    <sheetView view="pageBreakPreview" topLeftCell="A7" zoomScale="83" zoomScaleNormal="100" zoomScaleSheetLayoutView="83" workbookViewId="0">
      <selection activeCell="K32" sqref="K32"/>
    </sheetView>
  </sheetViews>
  <sheetFormatPr defaultColWidth="9.140625" defaultRowHeight="12.75"/>
  <cols>
    <col min="1" max="1" width="5.28515625" style="1" customWidth="1"/>
    <col min="2" max="2" width="46.140625" style="1" customWidth="1"/>
    <col min="3" max="3" width="17.5703125" style="1" customWidth="1"/>
    <col min="4" max="4" width="22" style="1" customWidth="1"/>
    <col min="5" max="5" width="17.42578125" style="1" customWidth="1"/>
    <col min="6" max="6" width="18.28515625" style="1" customWidth="1"/>
    <col min="7" max="8" width="11.5703125" style="1" hidden="1" customWidth="1"/>
    <col min="9" max="9" width="12.5703125" style="1" hidden="1" customWidth="1"/>
    <col min="10" max="10" width="14.42578125" style="1" customWidth="1"/>
    <col min="11" max="11" width="43.28515625" style="1" customWidth="1"/>
    <col min="12" max="16384" width="9.140625" style="1"/>
  </cols>
  <sheetData>
    <row r="1" spans="1:11">
      <c r="K1" s="148"/>
    </row>
    <row r="2" spans="1:11" ht="18.75">
      <c r="B2" s="2"/>
      <c r="C2" s="2"/>
      <c r="D2" s="2"/>
      <c r="E2" s="2"/>
      <c r="F2" s="2"/>
      <c r="G2" s="2"/>
      <c r="H2" s="2"/>
      <c r="I2" s="4" t="s">
        <v>0</v>
      </c>
      <c r="J2" s="230" t="s">
        <v>174</v>
      </c>
      <c r="K2" s="230"/>
    </row>
    <row r="3" spans="1:11" ht="18.75">
      <c r="B3" s="2"/>
      <c r="C3" s="2"/>
      <c r="D3" s="2"/>
      <c r="E3" s="2"/>
      <c r="F3" s="2"/>
      <c r="G3" s="2"/>
      <c r="H3" s="2"/>
      <c r="I3" s="173"/>
      <c r="J3" s="156" t="s">
        <v>168</v>
      </c>
      <c r="K3" s="175"/>
    </row>
    <row r="4" spans="1:11" ht="18.75">
      <c r="B4" s="2"/>
      <c r="C4" s="2"/>
      <c r="D4" s="2"/>
      <c r="E4" s="2"/>
      <c r="F4" s="2"/>
      <c r="G4" s="2"/>
      <c r="H4" s="2"/>
      <c r="I4" s="6" t="s">
        <v>1</v>
      </c>
      <c r="J4" s="156" t="s">
        <v>33</v>
      </c>
      <c r="K4" s="188"/>
    </row>
    <row r="5" spans="1:11" ht="18.75">
      <c r="B5" s="2"/>
      <c r="C5" s="2"/>
      <c r="D5" s="2"/>
      <c r="E5" s="2"/>
      <c r="F5" s="2"/>
      <c r="G5" s="2"/>
      <c r="H5" s="2"/>
      <c r="I5" s="6" t="s">
        <v>2</v>
      </c>
      <c r="J5" s="3" t="s">
        <v>59</v>
      </c>
      <c r="K5" s="3"/>
    </row>
    <row r="6" spans="1:11" ht="18.75">
      <c r="B6" s="2"/>
      <c r="C6" s="2"/>
      <c r="D6" s="2"/>
      <c r="E6" s="2"/>
      <c r="F6" s="2"/>
      <c r="G6" s="2"/>
      <c r="H6" s="2"/>
      <c r="I6" s="6" t="s">
        <v>4</v>
      </c>
      <c r="J6" s="156" t="s">
        <v>175</v>
      </c>
      <c r="K6" s="3"/>
    </row>
    <row r="7" spans="1:11" ht="18.75">
      <c r="B7" s="2"/>
      <c r="C7" s="2"/>
      <c r="D7" s="2"/>
      <c r="E7" s="2"/>
      <c r="F7" s="2"/>
      <c r="G7" s="2"/>
      <c r="H7" s="2"/>
      <c r="I7" s="6" t="s">
        <v>6</v>
      </c>
      <c r="J7" s="212" t="s">
        <v>163</v>
      </c>
      <c r="K7" s="219"/>
    </row>
    <row r="8" spans="1:11" ht="18.75">
      <c r="B8" s="2"/>
      <c r="C8" s="2"/>
      <c r="D8" s="2"/>
      <c r="E8" s="2"/>
      <c r="F8" s="2"/>
      <c r="G8" s="2"/>
      <c r="H8" s="8"/>
      <c r="I8" s="6" t="s">
        <v>7</v>
      </c>
      <c r="J8" s="149" t="s">
        <v>185</v>
      </c>
      <c r="K8" s="3"/>
    </row>
    <row r="9" spans="1:11" ht="15.75" customHeight="1">
      <c r="B9" s="2"/>
      <c r="C9" s="2"/>
      <c r="D9" s="2"/>
      <c r="E9" s="2"/>
      <c r="F9" s="2"/>
      <c r="G9" s="2"/>
      <c r="H9" s="8"/>
      <c r="I9" s="6" t="s">
        <v>35</v>
      </c>
    </row>
    <row r="10" spans="1:11" ht="18.75">
      <c r="B10" s="2"/>
      <c r="C10" s="2"/>
      <c r="D10" s="2"/>
      <c r="E10" s="2"/>
      <c r="F10" s="2"/>
      <c r="G10" s="2"/>
      <c r="H10" s="2"/>
      <c r="I10" s="2"/>
      <c r="J10" s="149"/>
      <c r="K10" s="2"/>
    </row>
    <row r="11" spans="1:11" ht="15.7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.75">
      <c r="B12" s="214" t="s">
        <v>60</v>
      </c>
      <c r="C12" s="214"/>
      <c r="D12" s="214"/>
      <c r="E12" s="214"/>
      <c r="F12" s="214"/>
      <c r="G12" s="214"/>
      <c r="H12" s="214"/>
      <c r="I12" s="214"/>
      <c r="J12" s="214"/>
      <c r="K12" s="214"/>
    </row>
    <row r="13" spans="1:11" ht="15.75">
      <c r="B13" s="2"/>
      <c r="C13" s="2"/>
      <c r="D13" s="215"/>
      <c r="E13" s="215"/>
      <c r="F13" s="215"/>
      <c r="G13" s="215"/>
      <c r="H13" s="215"/>
      <c r="I13" s="2"/>
      <c r="J13" s="2"/>
      <c r="K13" s="10"/>
    </row>
    <row r="14" spans="1:11" ht="18.75">
      <c r="A14" s="207" t="s">
        <v>10</v>
      </c>
      <c r="B14" s="207" t="s">
        <v>11</v>
      </c>
      <c r="C14" s="207" t="s">
        <v>12</v>
      </c>
      <c r="D14" s="207" t="s">
        <v>13</v>
      </c>
      <c r="E14" s="210" t="s">
        <v>14</v>
      </c>
      <c r="F14" s="210"/>
      <c r="G14" s="210"/>
      <c r="H14" s="210"/>
      <c r="I14" s="210"/>
      <c r="J14" s="229"/>
      <c r="K14" s="211" t="s">
        <v>15</v>
      </c>
    </row>
    <row r="15" spans="1:11">
      <c r="A15" s="209"/>
      <c r="B15" s="209"/>
      <c r="C15" s="209"/>
      <c r="D15" s="209"/>
      <c r="E15" s="207">
        <v>2018</v>
      </c>
      <c r="F15" s="207">
        <v>2019</v>
      </c>
      <c r="G15" s="207" t="s">
        <v>16</v>
      </c>
      <c r="H15" s="207" t="s">
        <v>17</v>
      </c>
      <c r="I15" s="207" t="s">
        <v>18</v>
      </c>
      <c r="J15" s="211">
        <v>2020</v>
      </c>
      <c r="K15" s="211"/>
    </row>
    <row r="16" spans="1:11" ht="22.5" customHeight="1">
      <c r="A16" s="208"/>
      <c r="B16" s="208"/>
      <c r="C16" s="208"/>
      <c r="D16" s="208"/>
      <c r="E16" s="208"/>
      <c r="F16" s="208"/>
      <c r="G16" s="208"/>
      <c r="H16" s="208"/>
      <c r="I16" s="208"/>
      <c r="J16" s="211"/>
      <c r="K16" s="211"/>
    </row>
    <row r="17" spans="1:11" ht="75">
      <c r="A17" s="11">
        <v>1</v>
      </c>
      <c r="B17" s="48" t="s">
        <v>61</v>
      </c>
      <c r="C17" s="45" t="s">
        <v>20</v>
      </c>
      <c r="D17" s="76">
        <f t="shared" ref="D17:D22" si="0">SUM(E17:J17)</f>
        <v>70</v>
      </c>
      <c r="E17" s="47">
        <v>70</v>
      </c>
      <c r="F17" s="47"/>
      <c r="G17" s="47"/>
      <c r="H17" s="47"/>
      <c r="I17" s="47"/>
      <c r="J17" s="47"/>
      <c r="K17" s="11" t="s">
        <v>28</v>
      </c>
    </row>
    <row r="18" spans="1:11" ht="75">
      <c r="A18" s="11">
        <v>2</v>
      </c>
      <c r="B18" s="48" t="s">
        <v>62</v>
      </c>
      <c r="C18" s="45" t="s">
        <v>20</v>
      </c>
      <c r="D18" s="76">
        <f t="shared" si="0"/>
        <v>19500</v>
      </c>
      <c r="E18" s="47">
        <v>6000</v>
      </c>
      <c r="F18" s="47">
        <v>6500</v>
      </c>
      <c r="G18" s="47"/>
      <c r="H18" s="47"/>
      <c r="I18" s="47"/>
      <c r="J18" s="47">
        <v>7000</v>
      </c>
      <c r="K18" s="11" t="s">
        <v>28</v>
      </c>
    </row>
    <row r="19" spans="1:11" ht="75">
      <c r="A19" s="11">
        <v>3</v>
      </c>
      <c r="B19" s="48" t="s">
        <v>63</v>
      </c>
      <c r="C19" s="45" t="s">
        <v>20</v>
      </c>
      <c r="D19" s="76">
        <f t="shared" si="0"/>
        <v>150.4</v>
      </c>
      <c r="E19" s="47">
        <v>150.4</v>
      </c>
      <c r="F19" s="47"/>
      <c r="G19" s="47"/>
      <c r="H19" s="47"/>
      <c r="I19" s="47"/>
      <c r="J19" s="47"/>
      <c r="K19" s="11" t="s">
        <v>28</v>
      </c>
    </row>
    <row r="20" spans="1:11" ht="75">
      <c r="A20" s="11">
        <v>4</v>
      </c>
      <c r="B20" s="48" t="s">
        <v>64</v>
      </c>
      <c r="C20" s="45" t="s">
        <v>20</v>
      </c>
      <c r="D20" s="76">
        <f t="shared" si="0"/>
        <v>380</v>
      </c>
      <c r="E20" s="47">
        <v>100</v>
      </c>
      <c r="F20" s="47">
        <v>130</v>
      </c>
      <c r="G20" s="47"/>
      <c r="H20" s="47"/>
      <c r="I20" s="47"/>
      <c r="J20" s="47">
        <v>150</v>
      </c>
      <c r="K20" s="11" t="s">
        <v>28</v>
      </c>
    </row>
    <row r="21" spans="1:11" ht="75">
      <c r="A21" s="11">
        <v>5</v>
      </c>
      <c r="B21" s="48" t="s">
        <v>29</v>
      </c>
      <c r="C21" s="45" t="s">
        <v>20</v>
      </c>
      <c r="D21" s="76">
        <f t="shared" si="0"/>
        <v>1350</v>
      </c>
      <c r="E21" s="47">
        <v>400</v>
      </c>
      <c r="F21" s="47">
        <v>450</v>
      </c>
      <c r="G21" s="47"/>
      <c r="H21" s="47"/>
      <c r="I21" s="47"/>
      <c r="J21" s="47">
        <f>200+100+200</f>
        <v>500</v>
      </c>
      <c r="K21" s="11" t="s">
        <v>28</v>
      </c>
    </row>
    <row r="22" spans="1:11" ht="75">
      <c r="A22" s="11">
        <v>8</v>
      </c>
      <c r="B22" s="48" t="s">
        <v>65</v>
      </c>
      <c r="C22" s="45" t="s">
        <v>20</v>
      </c>
      <c r="D22" s="76">
        <f t="shared" si="0"/>
        <v>4500</v>
      </c>
      <c r="E22" s="47">
        <v>1000</v>
      </c>
      <c r="F22" s="47">
        <v>1500</v>
      </c>
      <c r="G22" s="47"/>
      <c r="H22" s="47"/>
      <c r="I22" s="47"/>
      <c r="J22" s="47">
        <v>2000</v>
      </c>
      <c r="K22" s="11" t="s">
        <v>28</v>
      </c>
    </row>
    <row r="23" spans="1:11" ht="75">
      <c r="A23" s="11">
        <v>9</v>
      </c>
      <c r="B23" s="48" t="s">
        <v>66</v>
      </c>
      <c r="C23" s="45" t="s">
        <v>20</v>
      </c>
      <c r="D23" s="76">
        <f>E23+F23+J23</f>
        <v>50</v>
      </c>
      <c r="E23" s="47">
        <v>50</v>
      </c>
      <c r="F23" s="47"/>
      <c r="G23" s="47"/>
      <c r="H23" s="47"/>
      <c r="I23" s="47"/>
      <c r="J23" s="47"/>
      <c r="K23" s="11" t="s">
        <v>28</v>
      </c>
    </row>
    <row r="24" spans="1:11" ht="75">
      <c r="A24" s="11">
        <v>10</v>
      </c>
      <c r="B24" s="48" t="s">
        <v>67</v>
      </c>
      <c r="C24" s="45" t="s">
        <v>20</v>
      </c>
      <c r="D24" s="76">
        <f>E24+F24+J24</f>
        <v>790</v>
      </c>
      <c r="E24" s="47">
        <v>790</v>
      </c>
      <c r="F24" s="47"/>
      <c r="G24" s="47"/>
      <c r="H24" s="47"/>
      <c r="I24" s="47"/>
      <c r="J24" s="47"/>
      <c r="K24" s="11" t="s">
        <v>28</v>
      </c>
    </row>
    <row r="25" spans="1:11" ht="112.5">
      <c r="A25" s="11">
        <v>11</v>
      </c>
      <c r="B25" s="48" t="s">
        <v>74</v>
      </c>
      <c r="C25" s="45" t="s">
        <v>20</v>
      </c>
      <c r="D25" s="76">
        <f>E25+F25+J25</f>
        <v>1400</v>
      </c>
      <c r="E25" s="47">
        <v>1400</v>
      </c>
      <c r="F25" s="47"/>
      <c r="G25" s="47"/>
      <c r="H25" s="47"/>
      <c r="I25" s="47"/>
      <c r="J25" s="47"/>
      <c r="K25" s="11" t="s">
        <v>28</v>
      </c>
    </row>
    <row r="26" spans="1:11" ht="18.75">
      <c r="A26" s="22"/>
      <c r="B26" s="23" t="s">
        <v>30</v>
      </c>
      <c r="C26" s="24"/>
      <c r="D26" s="51">
        <f>D17+D18+D19+D20+D21+D22+D23+D24+D25</f>
        <v>28190.400000000001</v>
      </c>
      <c r="E26" s="51">
        <f>E17+E18+E19+E20+E21+E22+E23+E24+E25</f>
        <v>9960.4</v>
      </c>
      <c r="F26" s="51">
        <f>F17+F18+F19+F20+F21+F22+F23+F24+F25</f>
        <v>8580</v>
      </c>
      <c r="G26" s="51">
        <f t="shared" ref="G26:I26" si="1">G17+G18+G19+G20+G21+G22</f>
        <v>0</v>
      </c>
      <c r="H26" s="51">
        <f t="shared" si="1"/>
        <v>0</v>
      </c>
      <c r="I26" s="51">
        <f t="shared" si="1"/>
        <v>0</v>
      </c>
      <c r="J26" s="51">
        <f>J17+J18+J19+J20+J21+J22+J23+J24+J25</f>
        <v>9650</v>
      </c>
      <c r="K26" s="26"/>
    </row>
    <row r="27" spans="1:11" ht="15.75">
      <c r="A27" s="27"/>
      <c r="B27" s="28"/>
      <c r="C27" s="28"/>
      <c r="D27" s="29"/>
      <c r="E27" s="29"/>
      <c r="F27" s="29"/>
      <c r="G27" s="29"/>
      <c r="H27" s="29"/>
      <c r="I27" s="29"/>
      <c r="J27" s="29"/>
      <c r="K27" s="31"/>
    </row>
    <row r="28" spans="1:11" ht="15.75">
      <c r="A28" s="27"/>
      <c r="B28" s="28"/>
      <c r="C28" s="28"/>
      <c r="D28" s="29"/>
      <c r="E28" s="29"/>
      <c r="F28" s="29"/>
      <c r="G28" s="29"/>
      <c r="H28" s="29"/>
      <c r="I28" s="29"/>
      <c r="J28" s="29"/>
      <c r="K28" s="31"/>
    </row>
    <row r="29" spans="1:11" ht="15.75">
      <c r="A29" s="27"/>
      <c r="B29" s="28"/>
      <c r="C29" s="28"/>
      <c r="D29" s="29"/>
      <c r="E29" s="29"/>
      <c r="F29" s="29"/>
      <c r="G29" s="29"/>
      <c r="H29" s="29"/>
      <c r="I29" s="29"/>
      <c r="J29" s="29"/>
      <c r="K29" s="31"/>
    </row>
    <row r="30" spans="1:11" ht="15.75">
      <c r="B30" s="28"/>
      <c r="C30" s="28"/>
      <c r="D30" s="29"/>
      <c r="E30" s="29"/>
      <c r="F30" s="29"/>
      <c r="G30" s="29"/>
      <c r="H30" s="29"/>
      <c r="I30" s="29"/>
      <c r="J30" s="29"/>
      <c r="K30" s="31"/>
    </row>
    <row r="31" spans="1:11" ht="18.75">
      <c r="B31" s="216" t="s">
        <v>186</v>
      </c>
      <c r="C31" s="216"/>
      <c r="D31" s="32"/>
      <c r="E31" s="33"/>
      <c r="F31" s="33"/>
      <c r="J31" s="35"/>
      <c r="K31" s="34" t="s">
        <v>188</v>
      </c>
    </row>
    <row r="32" spans="1:11" ht="18.75">
      <c r="B32" s="32"/>
      <c r="C32" s="32"/>
      <c r="D32" s="32"/>
      <c r="E32" s="33"/>
      <c r="F32" s="33"/>
      <c r="J32" s="35"/>
      <c r="K32" s="34"/>
    </row>
    <row r="33" spans="2:11" ht="18.75">
      <c r="B33" s="32"/>
      <c r="C33" s="32"/>
      <c r="D33" s="32"/>
      <c r="E33" s="33"/>
      <c r="F33" s="33"/>
      <c r="J33" s="35"/>
      <c r="K33" s="34"/>
    </row>
    <row r="34" spans="2:11" ht="18.75">
      <c r="B34" s="32"/>
      <c r="C34" s="32"/>
      <c r="D34" s="32"/>
      <c r="E34" s="33"/>
      <c r="F34" s="33"/>
      <c r="J34" s="35"/>
      <c r="K34" s="34"/>
    </row>
    <row r="35" spans="2:11" ht="18.75">
      <c r="B35" s="32"/>
      <c r="C35" s="32"/>
      <c r="D35" s="32"/>
      <c r="E35" s="33"/>
      <c r="F35" s="33"/>
      <c r="J35" s="35"/>
      <c r="K35" s="34"/>
    </row>
    <row r="36" spans="2:11" ht="18.75">
      <c r="B36" s="32"/>
      <c r="C36" s="32"/>
      <c r="D36" s="32"/>
      <c r="E36" s="33"/>
      <c r="F36" s="33"/>
      <c r="J36" s="35"/>
      <c r="K36" s="34"/>
    </row>
    <row r="37" spans="2:11" ht="18.75">
      <c r="B37" s="217" t="s">
        <v>31</v>
      </c>
      <c r="C37" s="217"/>
      <c r="D37" s="36"/>
      <c r="E37" s="37"/>
      <c r="F37" s="37"/>
      <c r="G37" s="37"/>
      <c r="H37" s="37"/>
      <c r="I37" s="37"/>
      <c r="J37" s="2"/>
      <c r="K37" s="2"/>
    </row>
    <row r="38" spans="2:11" ht="15.75">
      <c r="B38" s="38" t="s">
        <v>32</v>
      </c>
      <c r="C38" s="38"/>
      <c r="D38" s="37"/>
      <c r="E38" s="37"/>
      <c r="F38" s="37"/>
      <c r="G38" s="37"/>
      <c r="H38" s="37"/>
      <c r="I38" s="37"/>
      <c r="J38" s="2"/>
      <c r="K38" s="2"/>
    </row>
    <row r="39" spans="2:11" ht="15.75">
      <c r="B39" s="39"/>
      <c r="C39" s="40"/>
      <c r="D39" s="41"/>
      <c r="E39" s="37"/>
      <c r="F39" s="37"/>
      <c r="G39" s="37"/>
      <c r="H39" s="37"/>
      <c r="I39" s="37"/>
      <c r="J39" s="2"/>
      <c r="K39" s="2"/>
    </row>
    <row r="40" spans="2:11" ht="15.75">
      <c r="C40" s="41"/>
      <c r="D40" s="37"/>
      <c r="E40" s="37"/>
      <c r="F40" s="37"/>
      <c r="G40" s="37"/>
      <c r="H40" s="37"/>
      <c r="I40" s="37"/>
      <c r="J40" s="37"/>
    </row>
    <row r="41" spans="2:11" ht="15.75">
      <c r="C41" s="42"/>
      <c r="D41" s="37"/>
      <c r="E41" s="37"/>
      <c r="F41" s="37"/>
      <c r="G41" s="37"/>
      <c r="H41" s="37"/>
      <c r="I41" s="37"/>
      <c r="J41" s="37"/>
    </row>
    <row r="43" spans="2:11">
      <c r="H43" s="43"/>
    </row>
  </sheetData>
  <mergeCells count="18">
    <mergeCell ref="J2:K2"/>
    <mergeCell ref="J7:K7"/>
    <mergeCell ref="B12:K12"/>
    <mergeCell ref="D13:H13"/>
    <mergeCell ref="A14:A16"/>
    <mergeCell ref="B14:B16"/>
    <mergeCell ref="C14:C16"/>
    <mergeCell ref="D14:D16"/>
    <mergeCell ref="E14:J14"/>
    <mergeCell ref="B31:C31"/>
    <mergeCell ref="B37:C37"/>
    <mergeCell ref="K14:K16"/>
    <mergeCell ref="E15:E16"/>
    <mergeCell ref="F15:F16"/>
    <mergeCell ref="G15:G16"/>
    <mergeCell ref="H15:H16"/>
    <mergeCell ref="I15:I16"/>
    <mergeCell ref="J15:J16"/>
  </mergeCells>
  <printOptions horizontalCentered="1"/>
  <pageMargins left="0" right="0" top="1.1811023622047245" bottom="0" header="0" footer="0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"/>
  <sheetViews>
    <sheetView view="pageBreakPreview" zoomScale="76" zoomScaleNormal="100" zoomScaleSheetLayoutView="76" workbookViewId="0">
      <selection activeCell="K25" sqref="K25"/>
    </sheetView>
  </sheetViews>
  <sheetFormatPr defaultColWidth="9.140625" defaultRowHeight="12.75"/>
  <cols>
    <col min="1" max="1" width="6.140625" style="1" customWidth="1"/>
    <col min="2" max="2" width="38.28515625" style="1" customWidth="1"/>
    <col min="3" max="3" width="19.85546875" style="1" customWidth="1"/>
    <col min="4" max="4" width="17.28515625" style="1" customWidth="1"/>
    <col min="5" max="5" width="19.5703125" style="1" customWidth="1"/>
    <col min="6" max="6" width="19.7109375" style="1" customWidth="1"/>
    <col min="7" max="9" width="9.140625" style="1" hidden="1" customWidth="1"/>
    <col min="10" max="10" width="19.5703125" style="1" customWidth="1"/>
    <col min="11" max="11" width="39.85546875" style="1" customWidth="1"/>
    <col min="12" max="16384" width="9.140625" style="1"/>
  </cols>
  <sheetData>
    <row r="1" spans="1:13" ht="15.75">
      <c r="J1" s="2"/>
    </row>
    <row r="2" spans="1:13" ht="18.75">
      <c r="B2" s="2"/>
      <c r="C2" s="2"/>
      <c r="D2" s="2"/>
      <c r="E2" s="2"/>
      <c r="F2" s="2"/>
      <c r="G2" s="2"/>
      <c r="H2" s="2"/>
      <c r="I2" s="4" t="s">
        <v>0</v>
      </c>
      <c r="J2" s="221" t="s">
        <v>176</v>
      </c>
      <c r="K2" s="221"/>
      <c r="L2" s="4"/>
    </row>
    <row r="3" spans="1:13" ht="18.75">
      <c r="B3" s="2"/>
      <c r="C3" s="2"/>
      <c r="D3" s="2"/>
      <c r="E3" s="2"/>
      <c r="F3" s="2"/>
      <c r="G3" s="2"/>
      <c r="H3" s="2"/>
      <c r="I3" s="173"/>
      <c r="J3" s="156" t="s">
        <v>177</v>
      </c>
      <c r="K3" s="174"/>
      <c r="L3" s="173"/>
    </row>
    <row r="4" spans="1:13" ht="18.75">
      <c r="B4" s="2"/>
      <c r="C4" s="2"/>
      <c r="D4" s="2"/>
      <c r="E4" s="2"/>
      <c r="F4" s="2"/>
      <c r="G4" s="2"/>
      <c r="H4" s="2"/>
      <c r="I4" s="6" t="s">
        <v>1</v>
      </c>
      <c r="J4" s="3" t="s">
        <v>33</v>
      </c>
      <c r="K4" s="188"/>
      <c r="L4" s="6"/>
    </row>
    <row r="5" spans="1:13" ht="18.75">
      <c r="B5" s="2"/>
      <c r="C5" s="2"/>
      <c r="D5" s="2"/>
      <c r="E5" s="2"/>
      <c r="F5" s="2"/>
      <c r="G5" s="2"/>
      <c r="H5" s="2"/>
      <c r="I5" s="6" t="s">
        <v>2</v>
      </c>
      <c r="J5" s="3" t="s">
        <v>59</v>
      </c>
      <c r="K5" s="3"/>
      <c r="L5" s="6"/>
    </row>
    <row r="6" spans="1:13" ht="18.75">
      <c r="B6" s="2"/>
      <c r="C6" s="2"/>
      <c r="D6" s="2"/>
      <c r="E6" s="2"/>
      <c r="F6" s="2"/>
      <c r="G6" s="2"/>
      <c r="H6" s="2"/>
      <c r="I6" s="6" t="s">
        <v>4</v>
      </c>
      <c r="J6" s="156" t="s">
        <v>166</v>
      </c>
      <c r="K6" s="3"/>
      <c r="L6" s="6"/>
    </row>
    <row r="7" spans="1:13" ht="18.75">
      <c r="B7" s="2"/>
      <c r="C7" s="2"/>
      <c r="D7" s="2"/>
      <c r="E7" s="2"/>
      <c r="F7" s="2"/>
      <c r="G7" s="2"/>
      <c r="H7" s="2"/>
      <c r="I7" s="6" t="s">
        <v>6</v>
      </c>
      <c r="J7" s="212" t="s">
        <v>163</v>
      </c>
      <c r="K7" s="219"/>
      <c r="L7" s="6"/>
    </row>
    <row r="8" spans="1:13" ht="18.75">
      <c r="B8" s="2"/>
      <c r="C8" s="2"/>
      <c r="D8" s="2"/>
      <c r="E8" s="2"/>
      <c r="F8" s="2"/>
      <c r="G8" s="2"/>
      <c r="H8" s="8"/>
      <c r="I8" s="6" t="s">
        <v>7</v>
      </c>
      <c r="J8" s="149" t="s">
        <v>185</v>
      </c>
      <c r="K8" s="3"/>
      <c r="L8" s="6"/>
    </row>
    <row r="9" spans="1:13" ht="21" customHeight="1">
      <c r="B9" s="2"/>
      <c r="C9" s="2"/>
      <c r="D9" s="2"/>
      <c r="E9" s="2"/>
      <c r="F9" s="2"/>
      <c r="G9" s="2"/>
      <c r="H9" s="8"/>
      <c r="I9" s="6" t="s">
        <v>35</v>
      </c>
      <c r="L9" s="9"/>
      <c r="M9" s="9"/>
    </row>
    <row r="10" spans="1:13" ht="24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5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ht="18.75">
      <c r="A12" s="214" t="s">
        <v>68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"/>
    </row>
    <row r="13" spans="1:13" ht="15.75">
      <c r="B13" s="2"/>
      <c r="C13" s="2"/>
      <c r="D13" s="215"/>
      <c r="E13" s="215"/>
      <c r="F13" s="215"/>
      <c r="G13" s="215"/>
      <c r="H13" s="215"/>
      <c r="I13" s="2"/>
      <c r="J13" s="2"/>
      <c r="K13" s="2"/>
      <c r="L13" s="2"/>
    </row>
    <row r="14" spans="1:13" ht="18.75">
      <c r="A14" s="207" t="s">
        <v>69</v>
      </c>
      <c r="B14" s="207" t="s">
        <v>11</v>
      </c>
      <c r="C14" s="207" t="s">
        <v>12</v>
      </c>
      <c r="D14" s="207" t="s">
        <v>13</v>
      </c>
      <c r="E14" s="210" t="s">
        <v>14</v>
      </c>
      <c r="F14" s="210"/>
      <c r="G14" s="210"/>
      <c r="H14" s="210"/>
      <c r="I14" s="210"/>
      <c r="J14" s="229"/>
      <c r="K14" s="211" t="s">
        <v>15</v>
      </c>
      <c r="L14" s="2"/>
    </row>
    <row r="15" spans="1:13" ht="15.75">
      <c r="A15" s="209"/>
      <c r="B15" s="209"/>
      <c r="C15" s="209"/>
      <c r="D15" s="209"/>
      <c r="E15" s="207">
        <v>2018</v>
      </c>
      <c r="F15" s="207">
        <v>2019</v>
      </c>
      <c r="G15" s="207" t="s">
        <v>16</v>
      </c>
      <c r="H15" s="207" t="s">
        <v>17</v>
      </c>
      <c r="I15" s="207" t="s">
        <v>18</v>
      </c>
      <c r="J15" s="211">
        <v>2020</v>
      </c>
      <c r="K15" s="211"/>
      <c r="L15" s="2"/>
    </row>
    <row r="16" spans="1:13" ht="15.75">
      <c r="A16" s="208"/>
      <c r="B16" s="208"/>
      <c r="C16" s="208"/>
      <c r="D16" s="208"/>
      <c r="E16" s="208"/>
      <c r="F16" s="208"/>
      <c r="G16" s="208"/>
      <c r="H16" s="208"/>
      <c r="I16" s="208"/>
      <c r="J16" s="211"/>
      <c r="K16" s="211"/>
      <c r="L16" s="2"/>
    </row>
    <row r="17" spans="1:13" ht="75">
      <c r="A17" s="11">
        <v>1</v>
      </c>
      <c r="B17" s="77" t="s">
        <v>70</v>
      </c>
      <c r="C17" s="78" t="s">
        <v>20</v>
      </c>
      <c r="D17" s="79">
        <f>F17+E17+J17</f>
        <v>4771.7</v>
      </c>
      <c r="E17" s="80">
        <v>1521.7</v>
      </c>
      <c r="F17" s="81">
        <v>1600</v>
      </c>
      <c r="G17" s="81"/>
      <c r="H17" s="81"/>
      <c r="I17" s="81"/>
      <c r="J17" s="81">
        <v>1650</v>
      </c>
      <c r="K17" s="11" t="s">
        <v>71</v>
      </c>
      <c r="L17" s="2"/>
    </row>
    <row r="18" spans="1:13" ht="56.25">
      <c r="A18" s="11">
        <v>2</v>
      </c>
      <c r="B18" s="77" t="s">
        <v>72</v>
      </c>
      <c r="C18" s="78" t="s">
        <v>20</v>
      </c>
      <c r="D18" s="79">
        <f>E18+F18+J18</f>
        <v>6103</v>
      </c>
      <c r="E18" s="80">
        <v>6103</v>
      </c>
      <c r="F18" s="81"/>
      <c r="G18" s="81"/>
      <c r="H18" s="81"/>
      <c r="I18" s="81"/>
      <c r="J18" s="81"/>
      <c r="K18" s="11" t="s">
        <v>73</v>
      </c>
      <c r="L18" s="2"/>
    </row>
    <row r="19" spans="1:13" ht="18.75">
      <c r="A19" s="22"/>
      <c r="B19" s="23" t="s">
        <v>30</v>
      </c>
      <c r="C19" s="24"/>
      <c r="D19" s="82">
        <f>D17+D18</f>
        <v>10874.7</v>
      </c>
      <c r="E19" s="82">
        <f>E17+E18</f>
        <v>7624.7</v>
      </c>
      <c r="F19" s="82">
        <f t="shared" ref="F19:J19" si="0">F17</f>
        <v>1600</v>
      </c>
      <c r="G19" s="82">
        <f t="shared" si="0"/>
        <v>0</v>
      </c>
      <c r="H19" s="82">
        <f t="shared" si="0"/>
        <v>0</v>
      </c>
      <c r="I19" s="82">
        <f t="shared" si="0"/>
        <v>0</v>
      </c>
      <c r="J19" s="82">
        <f t="shared" si="0"/>
        <v>1650</v>
      </c>
      <c r="K19" s="26"/>
      <c r="L19" s="2"/>
    </row>
    <row r="20" spans="1:13" ht="15.7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31"/>
      <c r="L20" s="2"/>
    </row>
    <row r="21" spans="1:13" ht="15.75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31"/>
      <c r="L21" s="2"/>
    </row>
    <row r="22" spans="1:13" ht="15.75">
      <c r="B22" s="28"/>
      <c r="C22" s="28"/>
      <c r="D22" s="29"/>
      <c r="E22" s="29"/>
      <c r="F22" s="29"/>
      <c r="G22" s="29"/>
      <c r="H22" s="29"/>
      <c r="I22" s="29"/>
      <c r="J22" s="29"/>
      <c r="K22" s="31"/>
      <c r="L22" s="2"/>
    </row>
    <row r="23" spans="1:13" ht="18.75">
      <c r="B23" s="54"/>
      <c r="C23" s="55"/>
      <c r="E23" s="29"/>
      <c r="F23" s="29"/>
      <c r="G23" s="29"/>
      <c r="H23" s="29"/>
      <c r="I23" s="29"/>
      <c r="J23" s="29"/>
      <c r="K23" s="55"/>
      <c r="L23" s="2"/>
    </row>
    <row r="24" spans="1:13" ht="18.75">
      <c r="B24" s="216" t="s">
        <v>186</v>
      </c>
      <c r="C24" s="216"/>
      <c r="D24" s="32"/>
      <c r="E24" s="33"/>
      <c r="F24" s="33"/>
      <c r="J24" s="35"/>
      <c r="K24" s="34" t="s">
        <v>188</v>
      </c>
      <c r="L24" s="35"/>
    </row>
    <row r="25" spans="1:13" ht="18.75">
      <c r="B25" s="32"/>
      <c r="C25" s="32"/>
      <c r="D25" s="32"/>
      <c r="E25" s="33"/>
      <c r="F25" s="33"/>
      <c r="J25" s="35"/>
      <c r="K25" s="34"/>
      <c r="L25" s="35"/>
    </row>
    <row r="26" spans="1:13" ht="18.75">
      <c r="B26" s="32"/>
      <c r="C26" s="32"/>
      <c r="D26" s="32"/>
      <c r="E26" s="33"/>
      <c r="F26" s="33"/>
      <c r="J26" s="35"/>
      <c r="K26" s="34"/>
      <c r="L26" s="35"/>
    </row>
    <row r="27" spans="1:13" ht="18.75">
      <c r="B27" s="217" t="s">
        <v>31</v>
      </c>
      <c r="C27" s="217"/>
      <c r="D27" s="36"/>
      <c r="E27" s="37"/>
      <c r="F27" s="37"/>
      <c r="G27" s="37"/>
      <c r="H27" s="37"/>
      <c r="I27" s="37"/>
      <c r="J27" s="2"/>
      <c r="K27" s="2"/>
    </row>
    <row r="28" spans="1:13" ht="33" customHeight="1">
      <c r="B28" s="38" t="s">
        <v>32</v>
      </c>
      <c r="C28" s="38"/>
      <c r="D28" s="37"/>
      <c r="E28" s="37"/>
      <c r="F28" s="37"/>
      <c r="G28" s="37"/>
      <c r="H28" s="37"/>
      <c r="I28" s="37"/>
      <c r="J28" s="2"/>
      <c r="K28" s="2"/>
      <c r="M28" s="6"/>
    </row>
    <row r="29" spans="1:13" ht="15.75">
      <c r="B29" s="39"/>
      <c r="C29" s="40"/>
      <c r="D29" s="41"/>
      <c r="E29" s="37"/>
      <c r="F29" s="37"/>
      <c r="G29" s="37"/>
      <c r="H29" s="37"/>
      <c r="I29" s="37"/>
      <c r="J29" s="2"/>
      <c r="K29" s="2"/>
    </row>
    <row r="30" spans="1:13" ht="15.75">
      <c r="C30" s="41"/>
      <c r="D30" s="37"/>
      <c r="E30" s="37"/>
      <c r="F30" s="37"/>
      <c r="G30" s="37"/>
      <c r="H30" s="37"/>
      <c r="I30" s="37"/>
      <c r="J30" s="37"/>
    </row>
    <row r="31" spans="1:13" ht="15.75">
      <c r="C31" s="42"/>
      <c r="D31" s="37"/>
      <c r="E31" s="37"/>
      <c r="F31" s="37"/>
      <c r="G31" s="37"/>
      <c r="H31" s="37"/>
      <c r="I31" s="37"/>
      <c r="J31" s="37"/>
    </row>
    <row r="33" spans="8:8">
      <c r="H33" s="43"/>
    </row>
  </sheetData>
  <mergeCells count="18">
    <mergeCell ref="J2:K2"/>
    <mergeCell ref="J7:K7"/>
    <mergeCell ref="A12:K12"/>
    <mergeCell ref="D13:H13"/>
    <mergeCell ref="A14:A16"/>
    <mergeCell ref="B14:B16"/>
    <mergeCell ref="C14:C16"/>
    <mergeCell ref="D14:D16"/>
    <mergeCell ref="E14:J14"/>
    <mergeCell ref="B24:C24"/>
    <mergeCell ref="B27:C27"/>
    <mergeCell ref="K14:K16"/>
    <mergeCell ref="E15:E16"/>
    <mergeCell ref="F15:F16"/>
    <mergeCell ref="G15:G16"/>
    <mergeCell ref="H15:H16"/>
    <mergeCell ref="I15:I16"/>
    <mergeCell ref="J15:J16"/>
  </mergeCells>
  <printOptions horizontalCentered="1"/>
  <pageMargins left="0" right="0" top="1.1811023622047245" bottom="0" header="0" footer="0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42"/>
  <sheetViews>
    <sheetView view="pageBreakPreview" zoomScale="60" zoomScaleNormal="84" workbookViewId="0">
      <selection activeCell="B36" sqref="B36"/>
    </sheetView>
  </sheetViews>
  <sheetFormatPr defaultColWidth="9.140625" defaultRowHeight="12.75"/>
  <cols>
    <col min="1" max="1" width="8.5703125" style="1" bestFit="1" customWidth="1"/>
    <col min="2" max="2" width="51.28515625" style="1" customWidth="1"/>
    <col min="3" max="3" width="22.42578125" style="1" customWidth="1"/>
    <col min="4" max="4" width="19.85546875" style="1" customWidth="1"/>
    <col min="5" max="5" width="17.7109375" style="1" customWidth="1"/>
    <col min="6" max="6" width="16.85546875" style="1" customWidth="1"/>
    <col min="7" max="8" width="11.5703125" style="1" hidden="1" customWidth="1"/>
    <col min="9" max="9" width="12.5703125" style="1" hidden="1" customWidth="1"/>
    <col min="10" max="10" width="17.7109375" style="1" customWidth="1"/>
    <col min="11" max="11" width="47.42578125" style="1" customWidth="1"/>
    <col min="12" max="13" width="9.140625" style="1" hidden="1" customWidth="1"/>
    <col min="14" max="14" width="9.85546875" style="1" customWidth="1"/>
    <col min="15" max="15" width="10.140625" style="1" customWidth="1"/>
    <col min="16" max="16384" width="9.140625" style="1"/>
  </cols>
  <sheetData>
    <row r="1" spans="1:12" ht="15">
      <c r="J1" s="150"/>
    </row>
    <row r="2" spans="1:12" ht="18.75">
      <c r="B2" s="2"/>
      <c r="C2" s="2"/>
      <c r="D2" s="2"/>
      <c r="E2" s="2"/>
      <c r="F2" s="2"/>
      <c r="G2" s="2"/>
      <c r="H2" s="2"/>
      <c r="I2" s="4" t="s">
        <v>0</v>
      </c>
      <c r="J2" s="221" t="s">
        <v>178</v>
      </c>
      <c r="K2" s="221"/>
      <c r="L2" s="4" t="s">
        <v>0</v>
      </c>
    </row>
    <row r="3" spans="1:12" ht="18.75">
      <c r="B3" s="2"/>
      <c r="C3" s="2"/>
      <c r="D3" s="2"/>
      <c r="E3" s="2"/>
      <c r="F3" s="2"/>
      <c r="G3" s="2"/>
      <c r="H3" s="2"/>
      <c r="I3" s="173"/>
      <c r="J3" s="186" t="s">
        <v>183</v>
      </c>
      <c r="K3" s="186"/>
      <c r="L3" s="173"/>
    </row>
    <row r="4" spans="1:12" ht="18.75">
      <c r="B4" s="2"/>
      <c r="C4" s="2"/>
      <c r="D4" s="2"/>
      <c r="E4" s="2"/>
      <c r="F4" s="2"/>
      <c r="G4" s="2"/>
      <c r="H4" s="2"/>
      <c r="I4" s="6" t="s">
        <v>1</v>
      </c>
      <c r="J4" s="186" t="s">
        <v>33</v>
      </c>
      <c r="K4" s="186"/>
      <c r="L4" s="6" t="s">
        <v>1</v>
      </c>
    </row>
    <row r="5" spans="1:12" ht="18.75">
      <c r="B5" s="2"/>
      <c r="C5" s="2"/>
      <c r="D5" s="2"/>
      <c r="E5" s="2"/>
      <c r="F5" s="2"/>
      <c r="G5" s="2"/>
      <c r="H5" s="2"/>
      <c r="I5" s="6" t="s">
        <v>2</v>
      </c>
      <c r="J5" s="186" t="s">
        <v>34</v>
      </c>
      <c r="K5" s="186"/>
      <c r="L5" s="6" t="s">
        <v>2</v>
      </c>
    </row>
    <row r="6" spans="1:12" ht="18.75">
      <c r="B6" s="2"/>
      <c r="C6" s="2"/>
      <c r="D6" s="2"/>
      <c r="E6" s="2"/>
      <c r="F6" s="2"/>
      <c r="G6" s="2"/>
      <c r="H6" s="2"/>
      <c r="I6" s="6" t="s">
        <v>4</v>
      </c>
      <c r="J6" s="186" t="s">
        <v>169</v>
      </c>
      <c r="K6" s="186"/>
      <c r="L6" s="6" t="s">
        <v>4</v>
      </c>
    </row>
    <row r="7" spans="1:12" ht="18.75">
      <c r="B7" s="2"/>
      <c r="C7" s="2"/>
      <c r="D7" s="2"/>
      <c r="E7" s="2"/>
      <c r="F7" s="2"/>
      <c r="G7" s="2"/>
      <c r="H7" s="2"/>
      <c r="I7" s="6" t="s">
        <v>6</v>
      </c>
      <c r="J7" s="212" t="s">
        <v>184</v>
      </c>
      <c r="K7" s="219"/>
      <c r="L7" s="6" t="s">
        <v>6</v>
      </c>
    </row>
    <row r="8" spans="1:12" ht="18.75">
      <c r="B8" s="2"/>
      <c r="C8" s="2"/>
      <c r="D8" s="2"/>
      <c r="E8" s="2"/>
      <c r="F8" s="2"/>
      <c r="G8" s="2"/>
      <c r="H8" s="8"/>
      <c r="I8" s="6" t="s">
        <v>7</v>
      </c>
      <c r="J8" s="212" t="s">
        <v>182</v>
      </c>
      <c r="K8" s="219"/>
      <c r="L8" s="6" t="s">
        <v>7</v>
      </c>
    </row>
    <row r="9" spans="1:12" ht="45.75" customHeight="1">
      <c r="B9" s="242" t="s">
        <v>75</v>
      </c>
      <c r="C9" s="242"/>
      <c r="D9" s="242"/>
      <c r="E9" s="242"/>
      <c r="F9" s="242"/>
      <c r="G9" s="242"/>
      <c r="H9" s="242"/>
      <c r="I9" s="242"/>
      <c r="J9" s="242"/>
      <c r="K9" s="242"/>
      <c r="L9" s="2"/>
    </row>
    <row r="10" spans="1:12" ht="15.75">
      <c r="B10" s="2"/>
      <c r="C10" s="2"/>
      <c r="D10" s="215"/>
      <c r="E10" s="215"/>
      <c r="F10" s="215"/>
      <c r="G10" s="215"/>
      <c r="H10" s="215"/>
      <c r="I10" s="2"/>
      <c r="J10" s="2"/>
      <c r="K10" s="2"/>
      <c r="L10" s="2"/>
    </row>
    <row r="11" spans="1:12" ht="15.75" customHeight="1">
      <c r="A11" s="205" t="s">
        <v>10</v>
      </c>
      <c r="B11" s="207" t="s">
        <v>11</v>
      </c>
      <c r="C11" s="207" t="s">
        <v>12</v>
      </c>
      <c r="D11" s="207" t="s">
        <v>13</v>
      </c>
      <c r="E11" s="210" t="s">
        <v>14</v>
      </c>
      <c r="F11" s="210"/>
      <c r="G11" s="210"/>
      <c r="H11" s="210"/>
      <c r="I11" s="210"/>
      <c r="J11" s="229"/>
      <c r="K11" s="211" t="s">
        <v>15</v>
      </c>
      <c r="L11" s="2"/>
    </row>
    <row r="12" spans="1:12" ht="15.75">
      <c r="A12" s="238"/>
      <c r="B12" s="209"/>
      <c r="C12" s="209"/>
      <c r="D12" s="209"/>
      <c r="E12" s="207">
        <v>2018</v>
      </c>
      <c r="F12" s="207">
        <v>2019</v>
      </c>
      <c r="G12" s="207" t="s">
        <v>16</v>
      </c>
      <c r="H12" s="207" t="s">
        <v>17</v>
      </c>
      <c r="I12" s="207" t="s">
        <v>18</v>
      </c>
      <c r="J12" s="211">
        <v>2020</v>
      </c>
      <c r="K12" s="211"/>
      <c r="L12" s="2"/>
    </row>
    <row r="13" spans="1:12" ht="29.25" customHeight="1">
      <c r="A13" s="206"/>
      <c r="B13" s="208"/>
      <c r="C13" s="208"/>
      <c r="D13" s="208"/>
      <c r="E13" s="208"/>
      <c r="F13" s="208"/>
      <c r="G13" s="208"/>
      <c r="H13" s="208"/>
      <c r="I13" s="208"/>
      <c r="J13" s="211"/>
      <c r="K13" s="211"/>
      <c r="L13" s="2"/>
    </row>
    <row r="14" spans="1:12" ht="60.75" customHeight="1">
      <c r="A14" s="235">
        <v>1</v>
      </c>
      <c r="B14" s="205" t="s">
        <v>76</v>
      </c>
      <c r="C14" s="11" t="s">
        <v>20</v>
      </c>
      <c r="D14" s="83">
        <f>E14+F14+J14</f>
        <v>215000</v>
      </c>
      <c r="E14" s="182">
        <v>70000</v>
      </c>
      <c r="F14" s="182">
        <v>72000</v>
      </c>
      <c r="G14" s="182">
        <v>20000</v>
      </c>
      <c r="H14" s="182">
        <v>20000</v>
      </c>
      <c r="I14" s="182">
        <v>20000</v>
      </c>
      <c r="J14" s="182">
        <v>73000</v>
      </c>
      <c r="K14" s="239" t="s">
        <v>26</v>
      </c>
      <c r="L14" s="2"/>
    </row>
    <row r="15" spans="1:12" ht="43.5" hidden="1" customHeight="1">
      <c r="A15" s="236"/>
      <c r="B15" s="238"/>
      <c r="C15" s="11" t="s">
        <v>24</v>
      </c>
      <c r="D15" s="83">
        <f>E15+F15+J15</f>
        <v>0</v>
      </c>
      <c r="E15" s="84"/>
      <c r="F15" s="85"/>
      <c r="G15" s="86"/>
      <c r="H15" s="86"/>
      <c r="I15" s="86"/>
      <c r="J15" s="86"/>
      <c r="K15" s="240"/>
      <c r="L15" s="2"/>
    </row>
    <row r="16" spans="1:12" ht="43.5" customHeight="1">
      <c r="A16" s="237"/>
      <c r="B16" s="206"/>
      <c r="C16" s="11" t="s">
        <v>24</v>
      </c>
      <c r="D16" s="181">
        <f>621.6+D28</f>
        <v>1845.922</v>
      </c>
      <c r="E16" s="183">
        <f>621.6+E28</f>
        <v>1845.922</v>
      </c>
      <c r="F16" s="85"/>
      <c r="G16" s="86"/>
      <c r="H16" s="86"/>
      <c r="I16" s="86"/>
      <c r="J16" s="87"/>
      <c r="K16" s="241"/>
      <c r="L16" s="2"/>
    </row>
    <row r="17" spans="1:15" ht="37.5">
      <c r="A17" s="90" t="s">
        <v>80</v>
      </c>
      <c r="B17" s="88" t="s">
        <v>77</v>
      </c>
      <c r="C17" s="78" t="s">
        <v>20</v>
      </c>
      <c r="D17" s="94">
        <f t="shared" ref="D17:D26" si="0">E17+F17+J17</f>
        <v>1200</v>
      </c>
      <c r="E17" s="84">
        <v>1200</v>
      </c>
      <c r="F17" s="85"/>
      <c r="G17" s="86"/>
      <c r="H17" s="86"/>
      <c r="I17" s="86"/>
      <c r="J17" s="87"/>
      <c r="K17" s="92" t="s">
        <v>26</v>
      </c>
      <c r="L17" s="2"/>
    </row>
    <row r="18" spans="1:15" ht="37.5">
      <c r="A18" s="90" t="s">
        <v>81</v>
      </c>
      <c r="B18" s="88" t="s">
        <v>78</v>
      </c>
      <c r="C18" s="78" t="s">
        <v>20</v>
      </c>
      <c r="D18" s="94">
        <f t="shared" si="0"/>
        <v>2000</v>
      </c>
      <c r="E18" s="84">
        <v>2000</v>
      </c>
      <c r="F18" s="85"/>
      <c r="G18" s="86"/>
      <c r="H18" s="86"/>
      <c r="I18" s="86"/>
      <c r="J18" s="87"/>
      <c r="K18" s="92" t="s">
        <v>26</v>
      </c>
      <c r="L18" s="2"/>
    </row>
    <row r="19" spans="1:15" ht="47.25">
      <c r="A19" s="90" t="s">
        <v>82</v>
      </c>
      <c r="B19" s="91" t="s">
        <v>83</v>
      </c>
      <c r="C19" s="78" t="s">
        <v>20</v>
      </c>
      <c r="D19" s="94">
        <f t="shared" si="0"/>
        <v>250</v>
      </c>
      <c r="E19" s="84">
        <v>250</v>
      </c>
      <c r="F19" s="85"/>
      <c r="G19" s="86"/>
      <c r="H19" s="86"/>
      <c r="I19" s="86"/>
      <c r="J19" s="87"/>
      <c r="K19" s="92" t="s">
        <v>26</v>
      </c>
      <c r="L19" s="2"/>
    </row>
    <row r="20" spans="1:15" ht="78.75">
      <c r="A20" s="90" t="s">
        <v>88</v>
      </c>
      <c r="B20" s="91" t="s">
        <v>84</v>
      </c>
      <c r="C20" s="78" t="s">
        <v>20</v>
      </c>
      <c r="D20" s="94">
        <f t="shared" si="0"/>
        <v>250</v>
      </c>
      <c r="E20" s="84">
        <v>250</v>
      </c>
      <c r="F20" s="85"/>
      <c r="G20" s="86"/>
      <c r="H20" s="86"/>
      <c r="I20" s="86"/>
      <c r="J20" s="87"/>
      <c r="K20" s="92" t="s">
        <v>26</v>
      </c>
      <c r="L20" s="2"/>
    </row>
    <row r="21" spans="1:15" ht="47.25">
      <c r="A21" s="90" t="s">
        <v>89</v>
      </c>
      <c r="B21" s="91" t="s">
        <v>85</v>
      </c>
      <c r="C21" s="78" t="s">
        <v>20</v>
      </c>
      <c r="D21" s="94">
        <f t="shared" si="0"/>
        <v>240</v>
      </c>
      <c r="E21" s="84">
        <v>240</v>
      </c>
      <c r="F21" s="85"/>
      <c r="G21" s="86"/>
      <c r="H21" s="86"/>
      <c r="I21" s="86"/>
      <c r="J21" s="87"/>
      <c r="K21" s="92" t="s">
        <v>26</v>
      </c>
      <c r="L21" s="2"/>
    </row>
    <row r="22" spans="1:15" ht="63">
      <c r="A22" s="90" t="s">
        <v>90</v>
      </c>
      <c r="B22" s="91" t="s">
        <v>86</v>
      </c>
      <c r="C22" s="78" t="s">
        <v>20</v>
      </c>
      <c r="D22" s="94">
        <f t="shared" si="0"/>
        <v>240</v>
      </c>
      <c r="E22" s="84">
        <v>240</v>
      </c>
      <c r="F22" s="85"/>
      <c r="G22" s="86"/>
      <c r="H22" s="86"/>
      <c r="I22" s="86"/>
      <c r="J22" s="87"/>
      <c r="K22" s="92" t="s">
        <v>26</v>
      </c>
      <c r="L22" s="2"/>
    </row>
    <row r="23" spans="1:15" ht="78.75">
      <c r="A23" s="159" t="s">
        <v>91</v>
      </c>
      <c r="B23" s="160" t="s">
        <v>87</v>
      </c>
      <c r="C23" s="161" t="s">
        <v>20</v>
      </c>
      <c r="D23" s="162">
        <f t="shared" si="0"/>
        <v>20</v>
      </c>
      <c r="E23" s="85">
        <v>20</v>
      </c>
      <c r="F23" s="85"/>
      <c r="G23" s="85"/>
      <c r="H23" s="85"/>
      <c r="I23" s="85"/>
      <c r="J23" s="163"/>
      <c r="K23" s="164" t="s">
        <v>26</v>
      </c>
      <c r="L23" s="63"/>
      <c r="M23" s="165"/>
      <c r="N23" s="166"/>
      <c r="O23" s="165"/>
    </row>
    <row r="24" spans="1:15" ht="63">
      <c r="A24" s="159" t="s">
        <v>92</v>
      </c>
      <c r="B24" s="160" t="s">
        <v>94</v>
      </c>
      <c r="C24" s="161" t="s">
        <v>20</v>
      </c>
      <c r="D24" s="162">
        <f t="shared" si="0"/>
        <v>2000</v>
      </c>
      <c r="E24" s="85">
        <v>2000</v>
      </c>
      <c r="F24" s="85"/>
      <c r="G24" s="85"/>
      <c r="H24" s="85"/>
      <c r="I24" s="85"/>
      <c r="J24" s="163"/>
      <c r="K24" s="164" t="s">
        <v>26</v>
      </c>
      <c r="L24" s="63"/>
      <c r="M24" s="165"/>
      <c r="N24" s="166"/>
      <c r="O24" s="165"/>
    </row>
    <row r="25" spans="1:15" ht="47.25">
      <c r="A25" s="90" t="s">
        <v>93</v>
      </c>
      <c r="B25" s="91" t="s">
        <v>95</v>
      </c>
      <c r="C25" s="78" t="s">
        <v>20</v>
      </c>
      <c r="D25" s="94">
        <f t="shared" si="0"/>
        <v>650</v>
      </c>
      <c r="E25" s="84">
        <v>650</v>
      </c>
      <c r="F25" s="85"/>
      <c r="G25" s="86"/>
      <c r="H25" s="86"/>
      <c r="I25" s="86"/>
      <c r="J25" s="87"/>
      <c r="K25" s="92" t="s">
        <v>26</v>
      </c>
      <c r="L25" s="2"/>
    </row>
    <row r="26" spans="1:15" ht="78.75">
      <c r="A26" s="93" t="s">
        <v>97</v>
      </c>
      <c r="B26" s="91" t="s">
        <v>96</v>
      </c>
      <c r="C26" s="78" t="s">
        <v>20</v>
      </c>
      <c r="D26" s="94">
        <f t="shared" si="0"/>
        <v>350</v>
      </c>
      <c r="E26" s="84">
        <v>350</v>
      </c>
      <c r="F26" s="85"/>
      <c r="G26" s="86"/>
      <c r="H26" s="86"/>
      <c r="I26" s="86"/>
      <c r="J26" s="86"/>
      <c r="K26" s="92" t="s">
        <v>26</v>
      </c>
      <c r="L26" s="2"/>
    </row>
    <row r="27" spans="1:15" ht="78.75" customHeight="1">
      <c r="A27" s="231" t="s">
        <v>153</v>
      </c>
      <c r="B27" s="233" t="s">
        <v>158</v>
      </c>
      <c r="C27" s="78" t="s">
        <v>20</v>
      </c>
      <c r="D27" s="94">
        <v>428.32100000000003</v>
      </c>
      <c r="E27" s="84">
        <v>428.32100000000003</v>
      </c>
      <c r="F27" s="85"/>
      <c r="G27" s="86"/>
      <c r="H27" s="86"/>
      <c r="I27" s="86"/>
      <c r="J27" s="86"/>
      <c r="K27" s="92" t="s">
        <v>26</v>
      </c>
      <c r="L27" s="2"/>
    </row>
    <row r="28" spans="1:15" ht="37.5">
      <c r="A28" s="232"/>
      <c r="B28" s="234"/>
      <c r="C28" s="11" t="s">
        <v>24</v>
      </c>
      <c r="D28" s="179">
        <v>1224.3219999999999</v>
      </c>
      <c r="E28" s="180">
        <v>1224.3219999999999</v>
      </c>
      <c r="F28" s="85"/>
      <c r="G28" s="86"/>
      <c r="H28" s="86"/>
      <c r="I28" s="86"/>
      <c r="J28" s="86"/>
      <c r="K28" s="92"/>
      <c r="L28" s="2"/>
    </row>
    <row r="29" spans="1:15" ht="63">
      <c r="A29" s="93" t="s">
        <v>156</v>
      </c>
      <c r="B29" s="91" t="s">
        <v>159</v>
      </c>
      <c r="C29" s="78" t="s">
        <v>20</v>
      </c>
      <c r="D29" s="94">
        <v>2887.85</v>
      </c>
      <c r="E29" s="84">
        <v>2887.85</v>
      </c>
      <c r="F29" s="85"/>
      <c r="G29" s="86"/>
      <c r="H29" s="86"/>
      <c r="I29" s="86"/>
      <c r="J29" s="86"/>
      <c r="K29" s="92" t="s">
        <v>26</v>
      </c>
      <c r="L29" s="2"/>
    </row>
    <row r="30" spans="1:15" ht="47.25">
      <c r="A30" s="93" t="s">
        <v>157</v>
      </c>
      <c r="B30" s="91" t="s">
        <v>154</v>
      </c>
      <c r="C30" s="78" t="s">
        <v>24</v>
      </c>
      <c r="D30" s="94">
        <v>621.6</v>
      </c>
      <c r="E30" s="84">
        <v>621.6</v>
      </c>
      <c r="F30" s="85"/>
      <c r="G30" s="86"/>
      <c r="H30" s="86"/>
      <c r="I30" s="86"/>
      <c r="J30" s="86"/>
      <c r="K30" s="92"/>
      <c r="L30" s="2"/>
    </row>
    <row r="31" spans="1:15" ht="31.5">
      <c r="A31" s="89">
        <v>2</v>
      </c>
      <c r="B31" s="91" t="s">
        <v>79</v>
      </c>
      <c r="C31" s="78" t="s">
        <v>20</v>
      </c>
      <c r="D31" s="83">
        <f>E31+F31+J31</f>
        <v>60000</v>
      </c>
      <c r="E31" s="182">
        <v>18000</v>
      </c>
      <c r="F31" s="184">
        <v>20000</v>
      </c>
      <c r="G31" s="185"/>
      <c r="H31" s="185"/>
      <c r="I31" s="185"/>
      <c r="J31" s="185">
        <v>22000</v>
      </c>
      <c r="K31" s="92" t="s">
        <v>26</v>
      </c>
      <c r="L31" s="2"/>
    </row>
    <row r="32" spans="1:15" ht="32.25" customHeight="1">
      <c r="A32" s="50"/>
      <c r="B32" s="23" t="s">
        <v>30</v>
      </c>
      <c r="C32" s="24"/>
      <c r="D32" s="181">
        <f>D31+D14+D16</f>
        <v>276845.92200000002</v>
      </c>
      <c r="E32" s="181">
        <f>E31+E14+E16</f>
        <v>89845.922000000006</v>
      </c>
      <c r="F32" s="83">
        <f t="shared" ref="F32:J32" si="1">F31+F14</f>
        <v>92000</v>
      </c>
      <c r="G32" s="83">
        <f t="shared" si="1"/>
        <v>20000</v>
      </c>
      <c r="H32" s="83">
        <f t="shared" si="1"/>
        <v>20000</v>
      </c>
      <c r="I32" s="83">
        <f t="shared" si="1"/>
        <v>20000</v>
      </c>
      <c r="J32" s="83">
        <f t="shared" si="1"/>
        <v>95000</v>
      </c>
      <c r="K32" s="26"/>
      <c r="L32" s="2"/>
    </row>
    <row r="33" spans="2:13" ht="48" customHeight="1">
      <c r="B33" s="32" t="s">
        <v>186</v>
      </c>
      <c r="C33" s="32"/>
      <c r="D33" s="32"/>
      <c r="E33" s="33"/>
      <c r="F33" s="33"/>
      <c r="J33" s="35"/>
      <c r="K33" s="34" t="s">
        <v>188</v>
      </c>
      <c r="L33" s="35"/>
    </row>
    <row r="34" spans="2:13" ht="48" customHeight="1">
      <c r="B34" s="217" t="s">
        <v>31</v>
      </c>
      <c r="C34" s="217"/>
      <c r="D34" s="32"/>
      <c r="E34" s="33"/>
      <c r="F34" s="33"/>
      <c r="J34" s="35"/>
      <c r="K34" s="34"/>
      <c r="L34" s="35"/>
    </row>
    <row r="35" spans="2:13" ht="48" customHeight="1">
      <c r="B35" s="32"/>
      <c r="C35" s="32"/>
      <c r="D35" s="32"/>
      <c r="E35" s="33"/>
      <c r="F35" s="33"/>
      <c r="J35" s="35"/>
      <c r="K35" s="34"/>
      <c r="L35" s="35"/>
    </row>
    <row r="36" spans="2:13" ht="18.75">
      <c r="D36" s="36"/>
      <c r="E36" s="37"/>
      <c r="F36" s="37"/>
      <c r="G36" s="37"/>
      <c r="H36" s="37"/>
      <c r="I36" s="37"/>
      <c r="J36" s="2"/>
      <c r="K36" s="2"/>
    </row>
    <row r="37" spans="2:13" ht="15.75">
      <c r="B37" s="38" t="s">
        <v>32</v>
      </c>
      <c r="C37" s="38"/>
      <c r="D37" s="37"/>
      <c r="E37" s="37"/>
      <c r="F37" s="37"/>
      <c r="G37" s="37"/>
      <c r="H37" s="37"/>
      <c r="I37" s="37"/>
      <c r="J37" s="2"/>
      <c r="K37" s="2"/>
      <c r="M37" s="6"/>
    </row>
    <row r="38" spans="2:13" ht="15.75">
      <c r="B38" s="39"/>
      <c r="C38" s="40"/>
      <c r="D38" s="41"/>
      <c r="E38" s="37"/>
      <c r="F38" s="37"/>
      <c r="G38" s="37"/>
      <c r="H38" s="37"/>
      <c r="I38" s="37"/>
      <c r="J38" s="2"/>
      <c r="K38" s="2"/>
    </row>
    <row r="39" spans="2:13" ht="15.75">
      <c r="C39" s="41"/>
      <c r="D39" s="37"/>
      <c r="E39" s="37"/>
      <c r="F39" s="37"/>
      <c r="G39" s="37"/>
      <c r="H39" s="37"/>
      <c r="I39" s="37"/>
      <c r="J39" s="37"/>
    </row>
    <row r="40" spans="2:13" ht="15.75">
      <c r="C40" s="42"/>
      <c r="D40" s="37"/>
      <c r="E40" s="37"/>
      <c r="F40" s="37"/>
      <c r="G40" s="37"/>
      <c r="H40" s="37"/>
      <c r="I40" s="37"/>
      <c r="J40" s="37"/>
    </row>
    <row r="42" spans="2:13">
      <c r="H42" s="43"/>
    </row>
  </sheetData>
  <mergeCells count="23">
    <mergeCell ref="J2:K2"/>
    <mergeCell ref="J7:K7"/>
    <mergeCell ref="B9:K9"/>
    <mergeCell ref="D10:H10"/>
    <mergeCell ref="J8:K8"/>
    <mergeCell ref="A11:A13"/>
    <mergeCell ref="B11:B13"/>
    <mergeCell ref="C11:C13"/>
    <mergeCell ref="D11:D13"/>
    <mergeCell ref="E11:J11"/>
    <mergeCell ref="K14:K16"/>
    <mergeCell ref="K11:K13"/>
    <mergeCell ref="E12:E13"/>
    <mergeCell ref="F12:F13"/>
    <mergeCell ref="G12:G13"/>
    <mergeCell ref="H12:H13"/>
    <mergeCell ref="I12:I13"/>
    <mergeCell ref="J12:J13"/>
    <mergeCell ref="B34:C34"/>
    <mergeCell ref="A27:A28"/>
    <mergeCell ref="B27:B28"/>
    <mergeCell ref="A14:A16"/>
    <mergeCell ref="B14:B16"/>
  </mergeCells>
  <printOptions horizontalCentered="1"/>
  <pageMargins left="0" right="0" top="1.1811023622047245" bottom="0" header="0" footer="0"/>
  <pageSetup paperSize="9" scale="73" fitToHeight="0" orientation="landscape" r:id="rId1"/>
  <rowBreaks count="2" manualBreakCount="2">
    <brk id="22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дод 1.1</vt:lpstr>
      <vt:lpstr>дод 1.3 Свет</vt:lpstr>
      <vt:lpstr>дод 1.2 Трансп</vt:lpstr>
      <vt:lpstr>зміни в дод.1.10</vt:lpstr>
      <vt:lpstr>дод 1.11 Святкові </vt:lpstr>
      <vt:lpstr>дод 1.12 Вода</vt:lpstr>
      <vt:lpstr>дод 1.13 Утриман</vt:lpstr>
      <vt:lpstr>дод 1.18 Буд-во,рекстр рест</vt:lpstr>
      <vt:lpstr>'дод 1.1'!Область_печати</vt:lpstr>
      <vt:lpstr>'дод 1.11 Святкові '!Область_печати</vt:lpstr>
      <vt:lpstr>'дод 1.13 Утриман'!Область_печати</vt:lpstr>
      <vt:lpstr>'дод 1.18 Буд-во,рекстр рест'!Область_печати</vt:lpstr>
      <vt:lpstr>'дод 1.2 Трансп'!Область_печати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eco1</dc:creator>
  <cp:lastModifiedBy>eco1</cp:lastModifiedBy>
  <cp:lastPrinted>2018-03-05T15:46:04Z</cp:lastPrinted>
  <dcterms:created xsi:type="dcterms:W3CDTF">2018-02-14T08:49:23Z</dcterms:created>
  <dcterms:modified xsi:type="dcterms:W3CDTF">2018-03-05T15:46:22Z</dcterms:modified>
</cp:coreProperties>
</file>