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670" tabRatio="125" activeTab="0"/>
  </bookViews>
  <sheets>
    <sheet name="Лист1" sheetId="1" r:id="rId1"/>
  </sheets>
  <definedNames>
    <definedName name="_xlnm.Print_Titles" localSheetId="0">'Лист1'!$8:$12</definedName>
    <definedName name="_xlnm.Print_Area" localSheetId="0">'Лист1'!$A$1:$R$117</definedName>
  </definedNames>
  <calcPr fullCalcOnLoad="1"/>
</workbook>
</file>

<file path=xl/sharedStrings.xml><?xml version="1.0" encoding="utf-8"?>
<sst xmlns="http://schemas.openxmlformats.org/spreadsheetml/2006/main" count="171" uniqueCount="78">
  <si>
    <t>Періоди виконання Програми</t>
  </si>
  <si>
    <t>2017 рік (план)</t>
  </si>
  <si>
    <t>2018 рік (план)</t>
  </si>
  <si>
    <t>Обсяг витрат</t>
  </si>
  <si>
    <t>у тому числі кошти міського бюджету</t>
  </si>
  <si>
    <t>Загальний фонд</t>
  </si>
  <si>
    <t>Спеціальний фонд</t>
  </si>
  <si>
    <t>Усього на виконання Програми</t>
  </si>
  <si>
    <t>Перелік завдань Програми підвищення енергоефективності в бюджетній сфері міста Суми на 2017-2019 роки</t>
  </si>
  <si>
    <t>тис. грн.</t>
  </si>
  <si>
    <t>Відповідальні виконавці</t>
  </si>
  <si>
    <t>Управління капітального будівництва та дорожнього господарства СМР</t>
  </si>
  <si>
    <t>Управління освіти і науки СМР</t>
  </si>
  <si>
    <t>Відділ охорони здоров`я СМР</t>
  </si>
  <si>
    <t>Відділ культури та туризму СМР</t>
  </si>
  <si>
    <t>Виконавчий комітет СМР</t>
  </si>
  <si>
    <t>Галузь "Освіта"</t>
  </si>
  <si>
    <t xml:space="preserve">Галузь "Охорона здоров҆я" </t>
  </si>
  <si>
    <t>у тому числі інші джерела коштів</t>
  </si>
  <si>
    <t>Завдання 1. Підвищення енергоефективності в бюджетній сфері міста Суми</t>
  </si>
  <si>
    <t>Завдання 2. Модернізація систем освітлення</t>
  </si>
  <si>
    <t>Завдання 3. Термомодернізація будівель</t>
  </si>
  <si>
    <t>Завдання 4. Термомодернізація будівлі та модернізація інженерних мереж</t>
  </si>
  <si>
    <t>Мета − скорочення споживання енергоресурсів бюджетними установами соціально-культурної сфери міста Суми, зменшення витрат на придбання паливно-енергетичних ресурсів та підвищення рівня комфорту в будівлях бюджетних установ та закладів за умов дотримання санітарно-гігієнічних норм</t>
  </si>
  <si>
    <t>у тому числі  інші джерела    коштів</t>
  </si>
  <si>
    <t>Завдання 5. Модернізація систем опалення</t>
  </si>
  <si>
    <t>Завдання 7. Модернізація системи вентиляції</t>
  </si>
  <si>
    <t>Завдання 8. Модернізація систем освітлення</t>
  </si>
  <si>
    <t xml:space="preserve"> Інформаційно-просвітницькі заходи у сфері енергозбереження та підвищення енергоефективності, інші заходи</t>
  </si>
  <si>
    <t>ТПКВКМБ 7640</t>
  </si>
  <si>
    <t>ТПКВКМБ 7410</t>
  </si>
  <si>
    <t>Всього по головному розпоряднику "Управління освіти і науки Сумської міської ради"</t>
  </si>
  <si>
    <t>Всього по головному розпоряднику "Управління капітального будівництва та дорожнього господарства Сумської міської ради"</t>
  </si>
  <si>
    <t>Всього по головному розпоряднику "Відділ культури та туризму Сумської міської ради"</t>
  </si>
  <si>
    <t>Всього по головному розпоряднику "Відділ охорони здоров'я Сумської міської ради"</t>
  </si>
  <si>
    <t>Всього по головному розпоряднику "Виконавчий комітет  Сумської міської ради"</t>
  </si>
  <si>
    <t>Всього по головному розпоряднику "Департамент фінансів, економіки та інвестицій  Сумської міської ради"</t>
  </si>
  <si>
    <t>ТПКВКМБ 6310</t>
  </si>
  <si>
    <t>ТПКВКМБ 8600</t>
  </si>
  <si>
    <t>ТПКВКМБ  8600</t>
  </si>
  <si>
    <t>Відділ охорони здоров'я СМР</t>
  </si>
  <si>
    <t>Департамент соціального захисту населення СМР</t>
  </si>
  <si>
    <t>ТПКВКМБ 7680</t>
  </si>
  <si>
    <t>Галузь "Культура і мистецтво"</t>
  </si>
  <si>
    <t>Мета, завдання, ТПКВКМБ</t>
  </si>
  <si>
    <t>ТПКВКМБ 7320</t>
  </si>
  <si>
    <t xml:space="preserve">Завдання 9. Термомодернізація будівель </t>
  </si>
  <si>
    <t>Всього по головному розпоряднику "Департамент соціального захисту населення Сумської міської ради"</t>
  </si>
  <si>
    <t>Галузь "Соціальний захист та соціальне забезпечення"</t>
  </si>
  <si>
    <t>ТПКВКМБ 7363</t>
  </si>
  <si>
    <t>Департамент фінансів, економіки та інвестицій СМР</t>
  </si>
  <si>
    <t>Сумський міський голова</t>
  </si>
  <si>
    <t xml:space="preserve"> </t>
  </si>
  <si>
    <t>О.М. Лисенко</t>
  </si>
  <si>
    <t>Виконавець: Липова С.А.</t>
  </si>
  <si>
    <t xml:space="preserve">до рішення Сумської міської ради
«Про внесення змін до рішення Сумської міської ради 
від 21 грудня 2016 року № 1548-МР 
«Про Програму підвищення  енергоефективності в бюджетній сфері міста Суми на 2017-2019 роки»                                                                                                                                                                     </t>
  </si>
  <si>
    <t>(зі змінами)»</t>
  </si>
  <si>
    <t>Завдання 6. Впровадження автоматизованої системи моніторингу енергоспоживання в бюджетній сфері</t>
  </si>
  <si>
    <t xml:space="preserve">ТПКВКМБ 7640 </t>
  </si>
  <si>
    <t>Завдання 22. Популяризація ідей сталого енергетичного розвитку міста Суми (виготовлення інформаційного пакету "План дій сталого енергетичного розвитку міста Суми до 2025 року")</t>
  </si>
  <si>
    <t>ТПКВКМБ  7680</t>
  </si>
  <si>
    <t>Завдання 10. Реалізація пілотного проекту в рамках співпраці з проектом GIZ "Партнерство з модернізації: енергоефективність у лікарнях"</t>
  </si>
  <si>
    <t>Завдання 11. Проведення енергоаудитів в лікувально-профілактичних закладах</t>
  </si>
  <si>
    <t>Завдання 12. Модернізація електрообладнання харчоблоків</t>
  </si>
  <si>
    <t>Завдання 13. Модернізація системи вентиляції та системи електропостачання</t>
  </si>
  <si>
    <t>Завдання 14. Повірка вимірювальних приладів</t>
  </si>
  <si>
    <t xml:space="preserve">Завдання 15. Термомодернізація будівель </t>
  </si>
  <si>
    <t>Завдання 16. Модернізація системи опалення</t>
  </si>
  <si>
    <t>Завдання 17. Термомодернізація будівель</t>
  </si>
  <si>
    <t>Завдання 18. Модернізація систем освітлення</t>
  </si>
  <si>
    <t xml:space="preserve">Завдання 19. Створення та функціонування системи енергетичного менеджменту </t>
  </si>
  <si>
    <t>Завдання 20. Участь у Добровільному об`єднанні органів місцевого самоврядування - Асоціації "Енергоефективні міста України"</t>
  </si>
  <si>
    <t>Завдання 21. Реалізація Проекту "Впровадження Європейської Енергетичної Відзнаки в Україні"</t>
  </si>
  <si>
    <t>Завдання 22. Популяризація ідей сталого енергетичного розвитку міста Суми (проведення Днів Сталої енергії у місті Суми)</t>
  </si>
  <si>
    <t>2019 рік (план)</t>
  </si>
  <si>
    <t>ТПКВКМБ 7700</t>
  </si>
  <si>
    <t>Додаток 2</t>
  </si>
  <si>
    <t>від 28 листопада 2018 року  № 4140-МР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</si>
</sst>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0.000"/>
    <numFmt numFmtId="190" formatCode="0.0000"/>
    <numFmt numFmtId="191" formatCode="_-* #,##0.0\ _г_р_н_._-;\-* #,##0.0\ _г_р_н_._-;_-* &quot;-&quot;??\ _г_р_н_._-;_-@_-"/>
    <numFmt numFmtId="192" formatCode="_-* #,##0.000\ _г_р_н_._-;\-* #,##0.000\ _г_р_н_._-;_-* &quot;-&quot;??\ _г_р_н_._-;_-@_-"/>
    <numFmt numFmtId="193" formatCode="_-* #,##0\ _г_р_н_._-;\-* #,##0\ _г_р_н_._-;_-* &quot;-&quot;??\ _г_р_н_._-;_-@_-"/>
    <numFmt numFmtId="194" formatCode="[$-FC19]d\ mmmm\ yyyy\ &quot;г.&quot;"/>
    <numFmt numFmtId="195" formatCode="_-* #,##0.000\ _₽_-;\-* #,##0.000\ _₽_-;_-* &quot;-&quot;???\ _₽_-;_-@_-"/>
    <numFmt numFmtId="196" formatCode="_-* #,##0.0000\ _г_р_н_._-;\-* #,##0.0000\ _г_р_н_._-;_-* &quot;-&quot;??\ _г_р_н_._-;_-@_-"/>
    <numFmt numFmtId="197" formatCode="_-* #,##0.00000\ _г_р_н_._-;\-* #,##0.00000\ _г_р_н_._-;_-* &quot;-&quot;??\ _г_р_н_.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6"/>
      <color indexed="8"/>
      <name val="Times New Roman"/>
      <family val="1"/>
    </font>
    <font>
      <sz val="18"/>
      <color indexed="8"/>
      <name val="Times New Roman"/>
      <family val="1"/>
    </font>
    <font>
      <sz val="20"/>
      <color indexed="8"/>
      <name val="Times New Roman"/>
      <family val="1"/>
    </font>
    <font>
      <b/>
      <sz val="18"/>
      <color indexed="8"/>
      <name val="Times New Roman"/>
      <family val="1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Times New Roman"/>
      <family val="1"/>
    </font>
    <font>
      <sz val="22"/>
      <color indexed="8"/>
      <name val="Times New Roman"/>
      <family val="1"/>
    </font>
    <font>
      <sz val="20"/>
      <color indexed="8"/>
      <name val="Arial"/>
      <family val="2"/>
    </font>
    <font>
      <sz val="24"/>
      <color indexed="8"/>
      <name val="Times New Roman"/>
      <family val="1"/>
    </font>
    <font>
      <sz val="26"/>
      <color indexed="8"/>
      <name val="Times New Roman"/>
      <family val="1"/>
    </font>
    <font>
      <b/>
      <sz val="24"/>
      <color indexed="8"/>
      <name val="Times New Roman"/>
      <family val="1"/>
    </font>
    <font>
      <sz val="28"/>
      <color indexed="8"/>
      <name val="Times New Roman"/>
      <family val="1"/>
    </font>
    <font>
      <sz val="14"/>
      <color indexed="8"/>
      <name val="Times New Roman"/>
      <family val="1"/>
    </font>
    <font>
      <sz val="18"/>
      <color indexed="8"/>
      <name val="Calibri"/>
      <family val="2"/>
    </font>
    <font>
      <b/>
      <sz val="28"/>
      <color indexed="8"/>
      <name val="Times New Roman"/>
      <family val="1"/>
    </font>
    <font>
      <sz val="2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  <font>
      <sz val="2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29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textRotation="180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2" fillId="32" borderId="0" xfId="0" applyFont="1" applyFill="1" applyAlignment="1">
      <alignment/>
    </xf>
    <xf numFmtId="0" fontId="9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2" fillId="33" borderId="0" xfId="0" applyFont="1" applyFill="1" applyAlignment="1">
      <alignment/>
    </xf>
    <xf numFmtId="2" fontId="2" fillId="33" borderId="0" xfId="0" applyNumberFormat="1" applyFont="1" applyFill="1" applyAlignment="1">
      <alignment/>
    </xf>
    <xf numFmtId="188" fontId="2" fillId="33" borderId="0" xfId="0" applyNumberFormat="1" applyFont="1" applyFill="1" applyAlignment="1">
      <alignment/>
    </xf>
    <xf numFmtId="0" fontId="6" fillId="33" borderId="0" xfId="0" applyFont="1" applyFill="1" applyAlignment="1">
      <alignment wrapText="1"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2" fontId="10" fillId="33" borderId="0" xfId="0" applyNumberFormat="1" applyFont="1" applyFill="1" applyAlignment="1">
      <alignment/>
    </xf>
    <xf numFmtId="189" fontId="10" fillId="33" borderId="0" xfId="0" applyNumberFormat="1" applyFont="1" applyFill="1" applyAlignment="1">
      <alignment/>
    </xf>
    <xf numFmtId="188" fontId="10" fillId="33" borderId="0" xfId="0" applyNumberFormat="1" applyFont="1" applyFill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vertical="center" textRotation="90" wrapText="1"/>
    </xf>
    <xf numFmtId="179" fontId="5" fillId="33" borderId="10" xfId="58" applyFont="1" applyFill="1" applyBorder="1" applyAlignment="1">
      <alignment horizontal="center" vertical="center" wrapText="1"/>
    </xf>
    <xf numFmtId="179" fontId="7" fillId="33" borderId="10" xfId="58" applyFont="1" applyFill="1" applyBorder="1" applyAlignment="1">
      <alignment horizontal="center" vertical="center" wrapText="1"/>
    </xf>
    <xf numFmtId="179" fontId="5" fillId="33" borderId="10" xfId="58" applyNumberFormat="1" applyFont="1" applyFill="1" applyBorder="1" applyAlignment="1">
      <alignment horizontal="center" vertical="center" wrapText="1"/>
    </xf>
    <xf numFmtId="179" fontId="7" fillId="33" borderId="10" xfId="58" applyFont="1" applyFill="1" applyBorder="1" applyAlignment="1">
      <alignment horizontal="justify" vertical="center" wrapText="1"/>
    </xf>
    <xf numFmtId="179" fontId="7" fillId="33" borderId="12" xfId="58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justify" vertical="center" wrapText="1"/>
    </xf>
    <xf numFmtId="179" fontId="7" fillId="33" borderId="11" xfId="58" applyFont="1" applyFill="1" applyBorder="1" applyAlignment="1">
      <alignment horizontal="left" vertical="top" wrapText="1"/>
    </xf>
    <xf numFmtId="179" fontId="5" fillId="33" borderId="10" xfId="58" applyFont="1" applyFill="1" applyBorder="1" applyAlignment="1">
      <alignment horizontal="justify" vertical="center" wrapText="1"/>
    </xf>
    <xf numFmtId="179" fontId="7" fillId="33" borderId="10" xfId="58" applyFont="1" applyFill="1" applyBorder="1" applyAlignment="1">
      <alignment horizontal="left" vertical="top" wrapText="1"/>
    </xf>
    <xf numFmtId="179" fontId="7" fillId="33" borderId="13" xfId="58" applyFont="1" applyFill="1" applyBorder="1" applyAlignment="1">
      <alignment vertical="center" wrapText="1"/>
    </xf>
    <xf numFmtId="179" fontId="7" fillId="33" borderId="14" xfId="58" applyFont="1" applyFill="1" applyBorder="1" applyAlignment="1">
      <alignment horizontal="center" vertical="center" wrapText="1"/>
    </xf>
    <xf numFmtId="179" fontId="5" fillId="33" borderId="10" xfId="58" applyFont="1" applyFill="1" applyBorder="1" applyAlignment="1">
      <alignment horizontal="center" vertical="center"/>
    </xf>
    <xf numFmtId="179" fontId="5" fillId="33" borderId="14" xfId="58" applyFont="1" applyFill="1" applyBorder="1" applyAlignment="1">
      <alignment horizontal="center" vertical="center" wrapText="1"/>
    </xf>
    <xf numFmtId="179" fontId="7" fillId="33" borderId="14" xfId="58" applyFont="1" applyFill="1" applyBorder="1" applyAlignment="1">
      <alignment horizontal="justify" vertical="center" wrapText="1"/>
    </xf>
    <xf numFmtId="179" fontId="5" fillId="33" borderId="14" xfId="58" applyFont="1" applyFill="1" applyBorder="1" applyAlignment="1">
      <alignment horizontal="justify" vertical="center" wrapText="1"/>
    </xf>
    <xf numFmtId="179" fontId="7" fillId="33" borderId="10" xfId="58" applyFont="1" applyFill="1" applyBorder="1" applyAlignment="1">
      <alignment vertical="center" wrapText="1"/>
    </xf>
    <xf numFmtId="0" fontId="7" fillId="33" borderId="15" xfId="0" applyFont="1" applyFill="1" applyBorder="1" applyAlignment="1">
      <alignment vertical="center" wrapText="1"/>
    </xf>
    <xf numFmtId="179" fontId="7" fillId="33" borderId="16" xfId="58" applyFont="1" applyFill="1" applyBorder="1" applyAlignment="1">
      <alignment horizontal="center" vertical="center" wrapText="1"/>
    </xf>
    <xf numFmtId="179" fontId="5" fillId="33" borderId="16" xfId="58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justify" vertical="center" wrapText="1"/>
    </xf>
    <xf numFmtId="0" fontId="10" fillId="33" borderId="10" xfId="0" applyFont="1" applyFill="1" applyBorder="1" applyAlignment="1">
      <alignment/>
    </xf>
    <xf numFmtId="0" fontId="7" fillId="33" borderId="16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justify" vertical="center" wrapText="1"/>
    </xf>
    <xf numFmtId="0" fontId="7" fillId="33" borderId="10" xfId="0" applyFont="1" applyFill="1" applyBorder="1" applyAlignment="1">
      <alignment horizontal="justify" vertical="center" wrapText="1"/>
    </xf>
    <xf numFmtId="0" fontId="7" fillId="33" borderId="11" xfId="0" applyFont="1" applyFill="1" applyBorder="1" applyAlignment="1">
      <alignment vertical="center" wrapText="1"/>
    </xf>
    <xf numFmtId="0" fontId="7" fillId="33" borderId="17" xfId="0" applyFont="1" applyFill="1" applyBorder="1" applyAlignment="1">
      <alignment vertical="center" wrapText="1"/>
    </xf>
    <xf numFmtId="179" fontId="5" fillId="33" borderId="10" xfId="58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textRotation="180"/>
    </xf>
    <xf numFmtId="0" fontId="4" fillId="33" borderId="0" xfId="0" applyFont="1" applyFill="1" applyAlignment="1">
      <alignment horizontal="center" vertical="center" textRotation="180"/>
    </xf>
    <xf numFmtId="0" fontId="7" fillId="33" borderId="11" xfId="0" applyFont="1" applyFill="1" applyBorder="1" applyAlignment="1">
      <alignment horizontal="justify" vertical="center" wrapText="1"/>
    </xf>
    <xf numFmtId="0" fontId="7" fillId="33" borderId="13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justify" vertical="center" wrapText="1"/>
    </xf>
    <xf numFmtId="0" fontId="5" fillId="33" borderId="14" xfId="0" applyFont="1" applyFill="1" applyBorder="1" applyAlignment="1">
      <alignment horizontal="justify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left" vertical="center" wrapText="1"/>
    </xf>
    <xf numFmtId="171" fontId="7" fillId="33" borderId="16" xfId="0" applyNumberFormat="1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left" vertical="center" wrapText="1"/>
    </xf>
    <xf numFmtId="171" fontId="7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171" fontId="5" fillId="33" borderId="10" xfId="0" applyNumberFormat="1" applyFont="1" applyFill="1" applyBorder="1" applyAlignment="1">
      <alignment horizontal="center"/>
    </xf>
    <xf numFmtId="171" fontId="7" fillId="33" borderId="10" xfId="0" applyNumberFormat="1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horizontal="center"/>
    </xf>
    <xf numFmtId="171" fontId="7" fillId="33" borderId="19" xfId="0" applyNumberFormat="1" applyFont="1" applyFill="1" applyBorder="1" applyAlignment="1">
      <alignment horizontal="center"/>
    </xf>
    <xf numFmtId="188" fontId="7" fillId="33" borderId="10" xfId="0" applyNumberFormat="1" applyFont="1" applyFill="1" applyBorder="1" applyAlignment="1">
      <alignment horizontal="center" vertical="center" wrapText="1"/>
    </xf>
    <xf numFmtId="188" fontId="5" fillId="33" borderId="10" xfId="0" applyNumberFormat="1" applyFont="1" applyFill="1" applyBorder="1" applyAlignment="1">
      <alignment horizontal="center" vertical="center" wrapText="1"/>
    </xf>
    <xf numFmtId="171" fontId="7" fillId="33" borderId="10" xfId="0" applyNumberFormat="1" applyFont="1" applyFill="1" applyBorder="1" applyAlignment="1">
      <alignment horizontal="center" vertical="center" wrapText="1"/>
    </xf>
    <xf numFmtId="171" fontId="5" fillId="33" borderId="10" xfId="0" applyNumberFormat="1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center" textRotation="180"/>
    </xf>
    <xf numFmtId="188" fontId="11" fillId="33" borderId="10" xfId="0" applyNumberFormat="1" applyFont="1" applyFill="1" applyBorder="1" applyAlignment="1">
      <alignment horizontal="center" vertical="center" wrapText="1"/>
    </xf>
    <xf numFmtId="188" fontId="10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justify" vertical="center" wrapText="1"/>
    </xf>
    <xf numFmtId="0" fontId="10" fillId="33" borderId="10" xfId="0" applyFont="1" applyFill="1" applyBorder="1" applyAlignment="1">
      <alignment horizontal="justify" vertical="center" wrapText="1"/>
    </xf>
    <xf numFmtId="188" fontId="14" fillId="33" borderId="0" xfId="0" applyNumberFormat="1" applyFont="1" applyFill="1" applyAlignment="1">
      <alignment/>
    </xf>
    <xf numFmtId="0" fontId="5" fillId="33" borderId="0" xfId="0" applyFont="1" applyFill="1" applyBorder="1" applyAlignment="1">
      <alignment horizontal="center" vertical="center" textRotation="180"/>
    </xf>
    <xf numFmtId="0" fontId="20" fillId="33" borderId="0" xfId="0" applyFont="1" applyFill="1" applyBorder="1" applyAlignment="1">
      <alignment vertical="center" textRotation="180"/>
    </xf>
    <xf numFmtId="0" fontId="20" fillId="33" borderId="0" xfId="0" applyFont="1" applyFill="1" applyBorder="1" applyAlignment="1">
      <alignment horizontal="center" vertical="center" textRotation="180"/>
    </xf>
    <xf numFmtId="0" fontId="5" fillId="33" borderId="0" xfId="0" applyFont="1" applyFill="1" applyBorder="1" applyAlignment="1">
      <alignment vertical="center" textRotation="180"/>
    </xf>
    <xf numFmtId="0" fontId="5" fillId="33" borderId="0" xfId="0" applyFont="1" applyFill="1" applyAlignment="1">
      <alignment horizontal="center" vertical="center" textRotation="180"/>
    </xf>
    <xf numFmtId="0" fontId="2" fillId="0" borderId="0" xfId="0" applyFont="1" applyBorder="1" applyAlignment="1">
      <alignment/>
    </xf>
    <xf numFmtId="171" fontId="5" fillId="33" borderId="10" xfId="0" applyNumberFormat="1" applyFont="1" applyFill="1" applyBorder="1" applyAlignment="1">
      <alignment horizontal="left" vertical="center" wrapText="1"/>
    </xf>
    <xf numFmtId="0" fontId="15" fillId="0" borderId="0" xfId="0" applyFont="1" applyAlignment="1">
      <alignment/>
    </xf>
    <xf numFmtId="0" fontId="16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vertical="center" wrapText="1"/>
    </xf>
    <xf numFmtId="188" fontId="11" fillId="33" borderId="0" xfId="0" applyNumberFormat="1" applyFont="1" applyFill="1" applyBorder="1" applyAlignment="1">
      <alignment horizontal="center" vertical="center" wrapText="1"/>
    </xf>
    <xf numFmtId="188" fontId="10" fillId="33" borderId="0" xfId="0" applyNumberFormat="1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171" fontId="7" fillId="33" borderId="0" xfId="0" applyNumberFormat="1" applyFont="1" applyFill="1" applyBorder="1" applyAlignment="1">
      <alignment horizontal="center" vertical="center" wrapText="1"/>
    </xf>
    <xf numFmtId="171" fontId="5" fillId="33" borderId="0" xfId="0" applyNumberFormat="1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justify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justify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/>
    </xf>
    <xf numFmtId="171" fontId="5" fillId="33" borderId="10" xfId="0" applyNumberFormat="1" applyFont="1" applyFill="1" applyBorder="1" applyAlignment="1">
      <alignment horizontal="center" vertical="center"/>
    </xf>
    <xf numFmtId="171" fontId="7" fillId="33" borderId="10" xfId="0" applyNumberFormat="1" applyFont="1" applyFill="1" applyBorder="1" applyAlignment="1">
      <alignment horizontal="center" vertical="center"/>
    </xf>
    <xf numFmtId="179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191" fontId="7" fillId="33" borderId="10" xfId="0" applyNumberFormat="1" applyFont="1" applyFill="1" applyBorder="1" applyAlignment="1">
      <alignment horizontal="center" vertical="center"/>
    </xf>
    <xf numFmtId="179" fontId="5" fillId="0" borderId="0" xfId="0" applyNumberFormat="1" applyFont="1" applyAlignment="1">
      <alignment horizontal="center" vertical="center"/>
    </xf>
    <xf numFmtId="179" fontId="5" fillId="33" borderId="10" xfId="0" applyNumberFormat="1" applyFont="1" applyFill="1" applyBorder="1" applyAlignment="1">
      <alignment horizontal="center" vertical="center"/>
    </xf>
    <xf numFmtId="171" fontId="7" fillId="33" borderId="16" xfId="0" applyNumberFormat="1" applyFont="1" applyFill="1" applyBorder="1" applyAlignment="1">
      <alignment horizontal="center" vertical="center"/>
    </xf>
    <xf numFmtId="171" fontId="5" fillId="33" borderId="16" xfId="0" applyNumberFormat="1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179" fontId="5" fillId="33" borderId="16" xfId="0" applyNumberFormat="1" applyFont="1" applyFill="1" applyBorder="1" applyAlignment="1">
      <alignment horizontal="center" vertical="center"/>
    </xf>
    <xf numFmtId="171" fontId="7" fillId="33" borderId="14" xfId="0" applyNumberFormat="1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179" fontId="5" fillId="33" borderId="14" xfId="0" applyNumberFormat="1" applyFont="1" applyFill="1" applyBorder="1" applyAlignment="1">
      <alignment horizontal="center" vertical="center"/>
    </xf>
    <xf numFmtId="171" fontId="5" fillId="33" borderId="14" xfId="0" applyNumberFormat="1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179" fontId="7" fillId="33" borderId="16" xfId="0" applyNumberFormat="1" applyFont="1" applyFill="1" applyBorder="1" applyAlignment="1">
      <alignment horizontal="center" vertical="center" wrapText="1"/>
    </xf>
    <xf numFmtId="179" fontId="5" fillId="33" borderId="16" xfId="0" applyNumberFormat="1" applyFont="1" applyFill="1" applyBorder="1" applyAlignment="1">
      <alignment horizontal="center" vertical="center" wrapText="1"/>
    </xf>
    <xf numFmtId="179" fontId="7" fillId="33" borderId="16" xfId="0" applyNumberFormat="1" applyFont="1" applyFill="1" applyBorder="1" applyAlignment="1">
      <alignment horizontal="center" vertical="center"/>
    </xf>
    <xf numFmtId="179" fontId="7" fillId="33" borderId="10" xfId="58" applyFont="1" applyFill="1" applyBorder="1" applyAlignment="1">
      <alignment horizontal="center" vertical="center"/>
    </xf>
    <xf numFmtId="179" fontId="5" fillId="0" borderId="10" xfId="58" applyFont="1" applyBorder="1" applyAlignment="1">
      <alignment horizontal="center" vertical="center"/>
    </xf>
    <xf numFmtId="179" fontId="7" fillId="0" borderId="10" xfId="0" applyNumberFormat="1" applyFont="1" applyBorder="1" applyAlignment="1">
      <alignment vertical="center"/>
    </xf>
    <xf numFmtId="179" fontId="7" fillId="33" borderId="17" xfId="58" applyFont="1" applyFill="1" applyBorder="1" applyAlignment="1">
      <alignment vertical="center" wrapText="1"/>
    </xf>
    <xf numFmtId="191" fontId="7" fillId="33" borderId="10" xfId="58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textRotation="180"/>
    </xf>
    <xf numFmtId="0" fontId="2" fillId="0" borderId="0" xfId="0" applyFont="1" applyAlignment="1">
      <alignment horizontal="center" textRotation="180"/>
    </xf>
    <xf numFmtId="0" fontId="2" fillId="0" borderId="0" xfId="0" applyFont="1" applyBorder="1" applyAlignment="1">
      <alignment textRotation="180"/>
    </xf>
    <xf numFmtId="0" fontId="3" fillId="0" borderId="0" xfId="0" applyFont="1" applyAlignment="1">
      <alignment textRotation="180"/>
    </xf>
    <xf numFmtId="0" fontId="8" fillId="0" borderId="0" xfId="0" applyFont="1" applyAlignment="1">
      <alignment textRotation="180"/>
    </xf>
    <xf numFmtId="0" fontId="8" fillId="0" borderId="0" xfId="0" applyFont="1" applyBorder="1" applyAlignment="1">
      <alignment textRotation="180"/>
    </xf>
    <xf numFmtId="0" fontId="3" fillId="0" borderId="0" xfId="0" applyFont="1" applyBorder="1" applyAlignment="1">
      <alignment textRotation="180"/>
    </xf>
    <xf numFmtId="0" fontId="9" fillId="0" borderId="0" xfId="0" applyFont="1" applyAlignment="1">
      <alignment textRotation="180"/>
    </xf>
    <xf numFmtId="0" fontId="6" fillId="0" borderId="0" xfId="0" applyFont="1" applyBorder="1" applyAlignment="1">
      <alignment textRotation="180"/>
    </xf>
    <xf numFmtId="0" fontId="6" fillId="0" borderId="0" xfId="0" applyFont="1" applyAlignment="1">
      <alignment textRotation="180"/>
    </xf>
    <xf numFmtId="0" fontId="14" fillId="0" borderId="0" xfId="0" applyFont="1" applyAlignment="1">
      <alignment textRotation="180"/>
    </xf>
    <xf numFmtId="0" fontId="21" fillId="0" borderId="0" xfId="0" applyFont="1" applyAlignment="1">
      <alignment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center" vertical="center" textRotation="180"/>
    </xf>
    <xf numFmtId="0" fontId="18" fillId="0" borderId="0" xfId="0" applyFont="1" applyAlignment="1">
      <alignment/>
    </xf>
    <xf numFmtId="0" fontId="18" fillId="0" borderId="0" xfId="0" applyFont="1" applyAlignment="1">
      <alignment textRotation="180"/>
    </xf>
    <xf numFmtId="2" fontId="5" fillId="0" borderId="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 wrapText="1"/>
    </xf>
    <xf numFmtId="179" fontId="5" fillId="33" borderId="16" xfId="58" applyFont="1" applyFill="1" applyBorder="1" applyAlignment="1">
      <alignment horizontal="justify" vertical="center" wrapText="1"/>
    </xf>
    <xf numFmtId="2" fontId="7" fillId="33" borderId="10" xfId="0" applyNumberFormat="1" applyFont="1" applyFill="1" applyBorder="1" applyAlignment="1">
      <alignment horizontal="center" vertical="center"/>
    </xf>
    <xf numFmtId="2" fontId="7" fillId="33" borderId="10" xfId="58" applyNumberFormat="1" applyFont="1" applyFill="1" applyBorder="1" applyAlignment="1">
      <alignment horizontal="center" vertical="center" wrapText="1"/>
    </xf>
    <xf numFmtId="2" fontId="5" fillId="33" borderId="10" xfId="58" applyNumberFormat="1" applyFont="1" applyFill="1" applyBorder="1" applyAlignment="1">
      <alignment horizontal="center" vertical="center" wrapText="1"/>
    </xf>
    <xf numFmtId="43" fontId="7" fillId="33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justify" vertical="center" wrapText="1"/>
    </xf>
    <xf numFmtId="0" fontId="55" fillId="0" borderId="10" xfId="0" applyFont="1" applyBorder="1" applyAlignment="1">
      <alignment vertical="center" wrapText="1"/>
    </xf>
    <xf numFmtId="0" fontId="12" fillId="33" borderId="10" xfId="0" applyFont="1" applyFill="1" applyBorder="1" applyAlignment="1">
      <alignment horizontal="center" vertical="center"/>
    </xf>
    <xf numFmtId="179" fontId="12" fillId="33" borderId="10" xfId="58" applyFont="1" applyFill="1" applyBorder="1" applyAlignment="1">
      <alignment horizontal="center" vertical="center" wrapText="1"/>
    </xf>
    <xf numFmtId="179" fontId="6" fillId="33" borderId="10" xfId="58" applyFont="1" applyFill="1" applyBorder="1" applyAlignment="1">
      <alignment horizontal="center" vertical="center" wrapText="1"/>
    </xf>
    <xf numFmtId="179" fontId="7" fillId="33" borderId="10" xfId="58" applyNumberFormat="1" applyFont="1" applyFill="1" applyBorder="1" applyAlignment="1">
      <alignment vertical="center" wrapText="1"/>
    </xf>
    <xf numFmtId="188" fontId="7" fillId="33" borderId="14" xfId="0" applyNumberFormat="1" applyFont="1" applyFill="1" applyBorder="1" applyAlignment="1">
      <alignment horizontal="center" vertical="center"/>
    </xf>
    <xf numFmtId="192" fontId="5" fillId="33" borderId="10" xfId="58" applyNumberFormat="1" applyFont="1" applyFill="1" applyBorder="1" applyAlignment="1">
      <alignment horizontal="justify" vertical="center" wrapText="1"/>
    </xf>
    <xf numFmtId="0" fontId="5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192" fontId="7" fillId="33" borderId="10" xfId="58" applyNumberFormat="1" applyFont="1" applyFill="1" applyBorder="1" applyAlignment="1">
      <alignment horizontal="center" vertical="center" wrapText="1"/>
    </xf>
    <xf numFmtId="191" fontId="5" fillId="33" borderId="10" xfId="58" applyNumberFormat="1" applyFont="1" applyFill="1" applyBorder="1" applyAlignment="1">
      <alignment horizontal="center" vertical="center" wrapText="1"/>
    </xf>
    <xf numFmtId="192" fontId="5" fillId="33" borderId="10" xfId="58" applyNumberFormat="1" applyFont="1" applyFill="1" applyBorder="1" applyAlignment="1">
      <alignment horizontal="center" vertical="center" wrapText="1"/>
    </xf>
    <xf numFmtId="192" fontId="7" fillId="33" borderId="10" xfId="58" applyNumberFormat="1" applyFont="1" applyFill="1" applyBorder="1" applyAlignment="1">
      <alignment vertical="center" wrapText="1"/>
    </xf>
    <xf numFmtId="0" fontId="7" fillId="33" borderId="20" xfId="0" applyFont="1" applyFill="1" applyBorder="1" applyAlignment="1">
      <alignment horizontal="left" vertical="center" wrapText="1"/>
    </xf>
    <xf numFmtId="171" fontId="7" fillId="33" borderId="20" xfId="0" applyNumberFormat="1" applyFont="1" applyFill="1" applyBorder="1" applyAlignment="1">
      <alignment horizontal="center" vertical="center"/>
    </xf>
    <xf numFmtId="171" fontId="5" fillId="33" borderId="20" xfId="0" applyNumberFormat="1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/>
    </xf>
    <xf numFmtId="179" fontId="5" fillId="33" borderId="20" xfId="0" applyNumberFormat="1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179" fontId="7" fillId="33" borderId="20" xfId="0" applyNumberFormat="1" applyFont="1" applyFill="1" applyBorder="1" applyAlignment="1">
      <alignment horizontal="center" vertical="center"/>
    </xf>
    <xf numFmtId="43" fontId="7" fillId="33" borderId="20" xfId="0" applyNumberFormat="1" applyFont="1" applyFill="1" applyBorder="1" applyAlignment="1">
      <alignment horizontal="center" vertical="center"/>
    </xf>
    <xf numFmtId="196" fontId="7" fillId="33" borderId="10" xfId="58" applyNumberFormat="1" applyFont="1" applyFill="1" applyBorder="1" applyAlignment="1">
      <alignment horizontal="center" vertical="center" wrapText="1"/>
    </xf>
    <xf numFmtId="196" fontId="5" fillId="33" borderId="10" xfId="58" applyNumberFormat="1" applyFont="1" applyFill="1" applyBorder="1" applyAlignment="1">
      <alignment horizontal="center" vertical="center" wrapText="1"/>
    </xf>
    <xf numFmtId="197" fontId="5" fillId="33" borderId="10" xfId="58" applyNumberFormat="1" applyFont="1" applyFill="1" applyBorder="1" applyAlignment="1">
      <alignment horizontal="center" vertical="center" wrapText="1"/>
    </xf>
    <xf numFmtId="189" fontId="5" fillId="33" borderId="10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2" fillId="33" borderId="21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12" fillId="33" borderId="22" xfId="0" applyFont="1" applyFill="1" applyBorder="1" applyAlignment="1">
      <alignment horizontal="center" vertical="center"/>
    </xf>
    <xf numFmtId="179" fontId="5" fillId="33" borderId="14" xfId="58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8" fillId="0" borderId="0" xfId="0" applyFont="1" applyAlignment="1">
      <alignment/>
    </xf>
    <xf numFmtId="0" fontId="12" fillId="33" borderId="21" xfId="0" applyFont="1" applyFill="1" applyBorder="1" applyAlignment="1">
      <alignment horizontal="left" vertical="center" wrapText="1"/>
    </xf>
    <xf numFmtId="0" fontId="12" fillId="33" borderId="19" xfId="0" applyFont="1" applyFill="1" applyBorder="1" applyAlignment="1">
      <alignment horizontal="left" vertical="center" wrapText="1"/>
    </xf>
    <xf numFmtId="0" fontId="12" fillId="33" borderId="22" xfId="0" applyFont="1" applyFill="1" applyBorder="1" applyAlignment="1">
      <alignment horizontal="left" vertical="center" wrapText="1"/>
    </xf>
    <xf numFmtId="0" fontId="12" fillId="33" borderId="23" xfId="0" applyFont="1" applyFill="1" applyBorder="1" applyAlignment="1">
      <alignment horizontal="left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12" fillId="33" borderId="21" xfId="0" applyFont="1" applyFill="1" applyBorder="1" applyAlignment="1">
      <alignment horizontal="left" vertical="center"/>
    </xf>
    <xf numFmtId="0" fontId="12" fillId="33" borderId="19" xfId="0" applyFont="1" applyFill="1" applyBorder="1" applyAlignment="1">
      <alignment horizontal="left" vertical="center"/>
    </xf>
    <xf numFmtId="0" fontId="12" fillId="33" borderId="22" xfId="0" applyFont="1" applyFill="1" applyBorder="1" applyAlignment="1">
      <alignment horizontal="left" vertical="center"/>
    </xf>
    <xf numFmtId="0" fontId="5" fillId="33" borderId="14" xfId="0" applyFont="1" applyFill="1" applyBorder="1" applyAlignment="1">
      <alignment horizontal="justify" vertical="center" wrapText="1"/>
    </xf>
    <xf numFmtId="0" fontId="0" fillId="0" borderId="16" xfId="0" applyBorder="1" applyAlignment="1">
      <alignment horizontal="justify" vertical="center" wrapText="1"/>
    </xf>
    <xf numFmtId="0" fontId="12" fillId="33" borderId="23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16" fillId="33" borderId="0" xfId="0" applyFont="1" applyFill="1" applyAlignment="1">
      <alignment horizontal="distributed" vertical="top" wrapText="1"/>
    </xf>
    <xf numFmtId="0" fontId="0" fillId="0" borderId="0" xfId="0" applyAlignment="1">
      <alignment/>
    </xf>
    <xf numFmtId="0" fontId="12" fillId="33" borderId="21" xfId="0" applyFont="1" applyFill="1" applyBorder="1" applyAlignment="1">
      <alignment horizontal="justify" vertical="center" wrapText="1"/>
    </xf>
    <xf numFmtId="0" fontId="12" fillId="33" borderId="19" xfId="0" applyFont="1" applyFill="1" applyBorder="1" applyAlignment="1">
      <alignment horizontal="justify" vertical="center" wrapText="1"/>
    </xf>
    <xf numFmtId="0" fontId="12" fillId="33" borderId="22" xfId="0" applyFont="1" applyFill="1" applyBorder="1" applyAlignment="1">
      <alignment horizontal="justify" vertical="center" wrapText="1"/>
    </xf>
    <xf numFmtId="0" fontId="16" fillId="33" borderId="0" xfId="0" applyFont="1" applyFill="1" applyAlignment="1">
      <alignment horizontal="left" vertical="top" wrapText="1"/>
    </xf>
    <xf numFmtId="179" fontId="7" fillId="33" borderId="14" xfId="58" applyFont="1" applyFill="1" applyBorder="1" applyAlignment="1">
      <alignment horizontal="justify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16" fillId="33" borderId="0" xfId="0" applyFont="1" applyFill="1" applyAlignment="1">
      <alignment horizontal="left" vertical="center"/>
    </xf>
    <xf numFmtId="0" fontId="6" fillId="33" borderId="22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justify" vertical="center" wrapText="1"/>
    </xf>
    <xf numFmtId="0" fontId="12" fillId="33" borderId="19" xfId="0" applyFont="1" applyFill="1" applyBorder="1" applyAlignment="1">
      <alignment horizontal="center"/>
    </xf>
    <xf numFmtId="0" fontId="12" fillId="33" borderId="22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left" vertical="center" textRotation="90" wrapText="1"/>
    </xf>
    <xf numFmtId="0" fontId="12" fillId="33" borderId="25" xfId="0" applyFont="1" applyFill="1" applyBorder="1" applyAlignment="1">
      <alignment horizontal="justify" vertical="center" wrapText="1"/>
    </xf>
    <xf numFmtId="0" fontId="12" fillId="33" borderId="26" xfId="0" applyFont="1" applyFill="1" applyBorder="1" applyAlignment="1">
      <alignment horizontal="justify" vertical="center" wrapText="1"/>
    </xf>
    <xf numFmtId="0" fontId="12" fillId="33" borderId="27" xfId="0" applyFont="1" applyFill="1" applyBorder="1" applyAlignment="1">
      <alignment horizontal="justify" vertical="center" wrapText="1"/>
    </xf>
    <xf numFmtId="0" fontId="13" fillId="33" borderId="0" xfId="0" applyFont="1" applyFill="1" applyAlignment="1">
      <alignment horizontal="justify" vertical="top" wrapText="1"/>
    </xf>
    <xf numFmtId="0" fontId="5" fillId="33" borderId="23" xfId="0" applyFont="1" applyFill="1" applyBorder="1" applyAlignment="1">
      <alignment horizontal="justify" vertical="center" wrapText="1"/>
    </xf>
    <xf numFmtId="0" fontId="5" fillId="33" borderId="17" xfId="0" applyFont="1" applyFill="1" applyBorder="1" applyAlignment="1">
      <alignment horizontal="justify" vertical="center" wrapText="1"/>
    </xf>
    <xf numFmtId="179" fontId="12" fillId="33" borderId="21" xfId="58" applyFont="1" applyFill="1" applyBorder="1" applyAlignment="1">
      <alignment horizontal="justify" vertical="center" wrapText="1"/>
    </xf>
    <xf numFmtId="179" fontId="12" fillId="33" borderId="19" xfId="58" applyFont="1" applyFill="1" applyBorder="1" applyAlignment="1">
      <alignment horizontal="justify" vertical="center" wrapText="1"/>
    </xf>
    <xf numFmtId="179" fontId="12" fillId="33" borderId="22" xfId="58" applyFont="1" applyFill="1" applyBorder="1" applyAlignment="1">
      <alignment horizontal="justify" vertical="center" wrapText="1"/>
    </xf>
    <xf numFmtId="0" fontId="12" fillId="33" borderId="17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center" vertical="center" wrapText="1"/>
    </xf>
    <xf numFmtId="179" fontId="7" fillId="33" borderId="14" xfId="58" applyFont="1" applyFill="1" applyBorder="1" applyAlignment="1">
      <alignment horizontal="center" vertical="center" wrapText="1"/>
    </xf>
    <xf numFmtId="14" fontId="6" fillId="0" borderId="0" xfId="0" applyNumberFormat="1" applyFont="1" applyAlignment="1">
      <alignment horizontal="left"/>
    </xf>
    <xf numFmtId="0" fontId="0" fillId="0" borderId="20" xfId="0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top" wrapText="1"/>
    </xf>
    <xf numFmtId="0" fontId="7" fillId="33" borderId="14" xfId="0" applyFont="1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18" fillId="0" borderId="0" xfId="0" applyFont="1" applyAlignment="1">
      <alignment horizontal="right"/>
    </xf>
    <xf numFmtId="0" fontId="20" fillId="33" borderId="16" xfId="0" applyFont="1" applyFill="1" applyBorder="1" applyAlignment="1">
      <alignment horizontal="center" vertical="center" wrapText="1"/>
    </xf>
    <xf numFmtId="0" fontId="20" fillId="33" borderId="20" xfId="0" applyFont="1" applyFill="1" applyBorder="1" applyAlignment="1">
      <alignment horizontal="center" vertical="center" wrapText="1"/>
    </xf>
    <xf numFmtId="0" fontId="12" fillId="33" borderId="21" xfId="0" applyFont="1" applyFill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center" vertical="center" wrapText="1"/>
    </xf>
    <xf numFmtId="0" fontId="12" fillId="33" borderId="22" xfId="0" applyFont="1" applyFill="1" applyBorder="1" applyAlignment="1">
      <alignment horizontal="center" vertical="center" wrapText="1"/>
    </xf>
    <xf numFmtId="179" fontId="5" fillId="33" borderId="10" xfId="58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left" vertical="center" wrapText="1"/>
    </xf>
    <xf numFmtId="0" fontId="7" fillId="33" borderId="19" xfId="0" applyFont="1" applyFill="1" applyBorder="1" applyAlignment="1">
      <alignment horizontal="left" vertical="center" wrapText="1"/>
    </xf>
    <xf numFmtId="0" fontId="7" fillId="33" borderId="17" xfId="0" applyFont="1" applyFill="1" applyBorder="1" applyAlignment="1">
      <alignment horizontal="left" vertical="center" wrapText="1"/>
    </xf>
    <xf numFmtId="0" fontId="12" fillId="33" borderId="21" xfId="0" applyFont="1" applyFill="1" applyBorder="1" applyAlignment="1">
      <alignment vertical="center" wrapText="1"/>
    </xf>
    <xf numFmtId="0" fontId="22" fillId="33" borderId="19" xfId="0" applyFont="1" applyFill="1" applyBorder="1" applyAlignment="1">
      <alignment vertical="center" wrapText="1"/>
    </xf>
    <xf numFmtId="0" fontId="22" fillId="33" borderId="22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28" xfId="0" applyFont="1" applyFill="1" applyBorder="1" applyAlignment="1">
      <alignment horizontal="justify" vertical="center" wrapText="1"/>
    </xf>
    <xf numFmtId="0" fontId="6" fillId="33" borderId="29" xfId="0" applyFont="1" applyFill="1" applyBorder="1" applyAlignment="1">
      <alignment/>
    </xf>
    <xf numFmtId="0" fontId="6" fillId="33" borderId="30" xfId="0" applyFont="1" applyFill="1" applyBorder="1" applyAlignment="1">
      <alignment/>
    </xf>
    <xf numFmtId="0" fontId="5" fillId="33" borderId="0" xfId="0" applyFont="1" applyFill="1" applyAlignment="1">
      <alignment horizontal="center" vertical="center" textRotation="180"/>
    </xf>
    <xf numFmtId="0" fontId="7" fillId="33" borderId="3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textRotation="90" wrapText="1"/>
    </xf>
    <xf numFmtId="0" fontId="5" fillId="33" borderId="23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57" fillId="33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17" fillId="33" borderId="0" xfId="0" applyFont="1" applyFill="1" applyAlignment="1">
      <alignment horizontal="center" wrapText="1"/>
    </xf>
    <xf numFmtId="0" fontId="6" fillId="33" borderId="27" xfId="0" applyFont="1" applyFill="1" applyBorder="1" applyAlignment="1">
      <alignment horizontal="justify" vertical="center" wrapText="1"/>
    </xf>
    <xf numFmtId="0" fontId="12" fillId="33" borderId="32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justify" vertical="center"/>
    </xf>
    <xf numFmtId="0" fontId="5" fillId="33" borderId="17" xfId="0" applyFont="1" applyFill="1" applyBorder="1" applyAlignment="1">
      <alignment horizontal="justify" vertical="center"/>
    </xf>
    <xf numFmtId="0" fontId="12" fillId="33" borderId="11" xfId="0" applyFont="1" applyFill="1" applyBorder="1" applyAlignment="1">
      <alignment horizontal="justify" vertical="center" wrapText="1"/>
    </xf>
    <xf numFmtId="0" fontId="12" fillId="33" borderId="10" xfId="0" applyFont="1" applyFill="1" applyBorder="1" applyAlignment="1">
      <alignment horizontal="justify" vertical="center" wrapText="1"/>
    </xf>
    <xf numFmtId="0" fontId="12" fillId="33" borderId="12" xfId="0" applyFont="1" applyFill="1" applyBorder="1" applyAlignment="1">
      <alignment horizontal="justify" vertical="center" wrapText="1"/>
    </xf>
    <xf numFmtId="179" fontId="5" fillId="33" borderId="34" xfId="58" applyFont="1" applyFill="1" applyBorder="1" applyAlignment="1">
      <alignment horizontal="center" vertical="center" wrapText="1"/>
    </xf>
    <xf numFmtId="179" fontId="5" fillId="33" borderId="35" xfId="58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6" fillId="33" borderId="21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left"/>
    </xf>
    <xf numFmtId="0" fontId="6" fillId="33" borderId="22" xfId="0" applyFont="1" applyFill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1"/>
  <sheetViews>
    <sheetView tabSelected="1" view="pageBreakPreview" zoomScale="41" zoomScaleSheetLayoutView="41" zoomScalePageLayoutView="0" workbookViewId="0" topLeftCell="A1">
      <selection activeCell="G2" sqref="G2"/>
    </sheetView>
  </sheetViews>
  <sheetFormatPr defaultColWidth="9.140625" defaultRowHeight="15"/>
  <cols>
    <col min="1" max="1" width="20.57421875" style="1" customWidth="1"/>
    <col min="2" max="2" width="24.28125" style="1" bestFit="1" customWidth="1"/>
    <col min="3" max="3" width="27.00390625" style="1" customWidth="1"/>
    <col min="4" max="4" width="25.421875" style="1" customWidth="1"/>
    <col min="5" max="5" width="20.7109375" style="1" customWidth="1"/>
    <col min="6" max="6" width="25.7109375" style="1" customWidth="1"/>
    <col min="7" max="7" width="30.421875" style="14" customWidth="1"/>
    <col min="8" max="8" width="26.140625" style="1" customWidth="1"/>
    <col min="9" max="9" width="28.8515625" style="1" customWidth="1"/>
    <col min="10" max="10" width="11.7109375" style="1" customWidth="1"/>
    <col min="11" max="12" width="26.28125" style="1" customWidth="1"/>
    <col min="13" max="13" width="22.8515625" style="1" customWidth="1"/>
    <col min="14" max="14" width="28.28125" style="1" customWidth="1"/>
    <col min="15" max="15" width="14.421875" style="1" customWidth="1"/>
    <col min="16" max="16" width="25.140625" style="1" customWidth="1"/>
    <col min="17" max="17" width="22.57421875" style="4" customWidth="1"/>
    <col min="18" max="18" width="12.8515625" style="1" customWidth="1"/>
    <col min="19" max="19" width="9.421875" style="145" customWidth="1"/>
    <col min="20" max="16384" width="9.140625" style="1" customWidth="1"/>
  </cols>
  <sheetData>
    <row r="1" spans="1:18" ht="41.2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8"/>
      <c r="O1" s="232" t="s">
        <v>76</v>
      </c>
      <c r="P1" s="232"/>
      <c r="Q1" s="232"/>
      <c r="R1" s="19"/>
    </row>
    <row r="2" spans="1:18" ht="166.5" customHeight="1">
      <c r="A2" s="17"/>
      <c r="B2" s="20"/>
      <c r="C2" s="20"/>
      <c r="D2" s="20"/>
      <c r="E2" s="20"/>
      <c r="F2" s="21"/>
      <c r="G2" s="17"/>
      <c r="H2" s="20"/>
      <c r="I2" s="21"/>
      <c r="J2" s="21"/>
      <c r="K2" s="20"/>
      <c r="L2" s="17"/>
      <c r="M2" s="223" t="s">
        <v>55</v>
      </c>
      <c r="N2" s="224"/>
      <c r="O2" s="224"/>
      <c r="P2" s="224"/>
      <c r="Q2" s="224"/>
      <c r="R2" s="224"/>
    </row>
    <row r="3" spans="1:18" ht="39" customHeight="1">
      <c r="A3" s="17"/>
      <c r="B3" s="20"/>
      <c r="C3" s="20"/>
      <c r="D3" s="20"/>
      <c r="E3" s="20"/>
      <c r="F3" s="21"/>
      <c r="G3" s="17"/>
      <c r="H3" s="20"/>
      <c r="I3" s="21"/>
      <c r="J3" s="21"/>
      <c r="K3" s="20"/>
      <c r="L3" s="17"/>
      <c r="M3" s="228" t="s">
        <v>56</v>
      </c>
      <c r="N3" s="228"/>
      <c r="O3" s="228"/>
      <c r="P3" s="228"/>
      <c r="Q3" s="228"/>
      <c r="R3" s="228"/>
    </row>
    <row r="4" spans="1:18" ht="37.5" customHeight="1">
      <c r="A4" s="17"/>
      <c r="B4" s="20"/>
      <c r="C4" s="20"/>
      <c r="D4" s="20"/>
      <c r="E4" s="20"/>
      <c r="F4" s="21"/>
      <c r="G4" s="17"/>
      <c r="H4" s="20"/>
      <c r="I4" s="21"/>
      <c r="J4" s="21"/>
      <c r="K4" s="20"/>
      <c r="L4" s="17"/>
      <c r="M4" s="280" t="s">
        <v>77</v>
      </c>
      <c r="N4" s="281"/>
      <c r="O4" s="281"/>
      <c r="P4" s="281"/>
      <c r="Q4" s="281"/>
      <c r="R4" s="281"/>
    </row>
    <row r="5" spans="1:18" ht="20.25" customHeight="1">
      <c r="A5" s="17"/>
      <c r="B5" s="20"/>
      <c r="C5" s="20"/>
      <c r="D5" s="20"/>
      <c r="E5" s="20"/>
      <c r="F5" s="21"/>
      <c r="G5" s="17"/>
      <c r="H5" s="20"/>
      <c r="I5" s="21"/>
      <c r="J5" s="95"/>
      <c r="K5" s="20"/>
      <c r="L5" s="17"/>
      <c r="M5" s="22"/>
      <c r="N5" s="241"/>
      <c r="O5" s="241"/>
      <c r="P5" s="241"/>
      <c r="Q5" s="241"/>
      <c r="R5" s="241"/>
    </row>
    <row r="6" spans="1:18" ht="63" customHeight="1">
      <c r="A6" s="23"/>
      <c r="B6" s="282" t="s">
        <v>8</v>
      </c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3"/>
      <c r="P6" s="23"/>
      <c r="Q6" s="24"/>
      <c r="R6" s="272"/>
    </row>
    <row r="7" spans="1:18" ht="33" customHeight="1" thickBot="1">
      <c r="A7" s="23"/>
      <c r="B7" s="23"/>
      <c r="C7" s="23"/>
      <c r="D7" s="25"/>
      <c r="E7" s="25"/>
      <c r="F7" s="26"/>
      <c r="G7" s="27"/>
      <c r="H7" s="23"/>
      <c r="I7" s="23"/>
      <c r="J7" s="23"/>
      <c r="K7" s="23"/>
      <c r="L7" s="23"/>
      <c r="M7" s="23"/>
      <c r="N7" s="23"/>
      <c r="O7" s="23"/>
      <c r="P7" s="23"/>
      <c r="Q7" s="104" t="s">
        <v>9</v>
      </c>
      <c r="R7" s="272"/>
    </row>
    <row r="8" spans="1:18" ht="45.75" customHeight="1">
      <c r="A8" s="273" t="s">
        <v>44</v>
      </c>
      <c r="B8" s="284" t="s">
        <v>0</v>
      </c>
      <c r="C8" s="284"/>
      <c r="D8" s="284"/>
      <c r="E8" s="284"/>
      <c r="F8" s="284"/>
      <c r="G8" s="284"/>
      <c r="H8" s="284"/>
      <c r="I8" s="284"/>
      <c r="J8" s="284"/>
      <c r="K8" s="284"/>
      <c r="L8" s="284"/>
      <c r="M8" s="284"/>
      <c r="N8" s="284"/>
      <c r="O8" s="284"/>
      <c r="P8" s="284"/>
      <c r="Q8" s="285" t="s">
        <v>10</v>
      </c>
      <c r="R8" s="272"/>
    </row>
    <row r="9" spans="1:18" ht="26.25">
      <c r="A9" s="274"/>
      <c r="B9" s="220" t="s">
        <v>1</v>
      </c>
      <c r="C9" s="201"/>
      <c r="D9" s="201"/>
      <c r="E9" s="221"/>
      <c r="F9" s="222"/>
      <c r="G9" s="220" t="s">
        <v>2</v>
      </c>
      <c r="H9" s="201"/>
      <c r="I9" s="201"/>
      <c r="J9" s="278"/>
      <c r="K9" s="279"/>
      <c r="L9" s="268" t="s">
        <v>74</v>
      </c>
      <c r="M9" s="268"/>
      <c r="N9" s="268"/>
      <c r="O9" s="268"/>
      <c r="P9" s="268"/>
      <c r="Q9" s="286"/>
      <c r="R9" s="272"/>
    </row>
    <row r="10" spans="1:18" ht="48.75" customHeight="1">
      <c r="A10" s="274"/>
      <c r="B10" s="237" t="s">
        <v>3</v>
      </c>
      <c r="C10" s="234" t="s">
        <v>4</v>
      </c>
      <c r="D10" s="234"/>
      <c r="E10" s="287" t="s">
        <v>18</v>
      </c>
      <c r="F10" s="288"/>
      <c r="G10" s="275" t="s">
        <v>3</v>
      </c>
      <c r="H10" s="230" t="s">
        <v>4</v>
      </c>
      <c r="I10" s="230"/>
      <c r="J10" s="276" t="s">
        <v>24</v>
      </c>
      <c r="K10" s="277"/>
      <c r="L10" s="275" t="s">
        <v>3</v>
      </c>
      <c r="M10" s="234" t="s">
        <v>4</v>
      </c>
      <c r="N10" s="234"/>
      <c r="O10" s="242" t="s">
        <v>18</v>
      </c>
      <c r="P10" s="243"/>
      <c r="Q10" s="286"/>
      <c r="R10" s="272"/>
    </row>
    <row r="11" spans="1:19" s="4" customFormat="1" ht="75" customHeight="1">
      <c r="A11" s="274"/>
      <c r="B11" s="237"/>
      <c r="C11" s="28" t="s">
        <v>5</v>
      </c>
      <c r="D11" s="28" t="s">
        <v>6</v>
      </c>
      <c r="E11" s="28" t="s">
        <v>5</v>
      </c>
      <c r="F11" s="28" t="s">
        <v>6</v>
      </c>
      <c r="G11" s="275"/>
      <c r="H11" s="28" t="s">
        <v>5</v>
      </c>
      <c r="I11" s="28" t="s">
        <v>6</v>
      </c>
      <c r="J11" s="28" t="s">
        <v>5</v>
      </c>
      <c r="K11" s="28" t="s">
        <v>6</v>
      </c>
      <c r="L11" s="275"/>
      <c r="M11" s="28" t="s">
        <v>5</v>
      </c>
      <c r="N11" s="28" t="s">
        <v>6</v>
      </c>
      <c r="O11" s="28" t="s">
        <v>5</v>
      </c>
      <c r="P11" s="28" t="s">
        <v>6</v>
      </c>
      <c r="Q11" s="286"/>
      <c r="R11" s="272"/>
      <c r="S11" s="146"/>
    </row>
    <row r="12" spans="1:18" ht="22.5">
      <c r="A12" s="29">
        <v>1</v>
      </c>
      <c r="B12" s="30">
        <v>2</v>
      </c>
      <c r="C12" s="30">
        <v>3</v>
      </c>
      <c r="D12" s="30">
        <v>4</v>
      </c>
      <c r="E12" s="30">
        <v>5</v>
      </c>
      <c r="F12" s="30">
        <v>6</v>
      </c>
      <c r="G12" s="30">
        <v>7</v>
      </c>
      <c r="H12" s="30">
        <v>8</v>
      </c>
      <c r="I12" s="30">
        <v>9</v>
      </c>
      <c r="J12" s="30">
        <v>10</v>
      </c>
      <c r="K12" s="30">
        <v>11</v>
      </c>
      <c r="L12" s="30">
        <v>12</v>
      </c>
      <c r="M12" s="30">
        <v>13</v>
      </c>
      <c r="N12" s="30">
        <v>14</v>
      </c>
      <c r="O12" s="30">
        <v>15</v>
      </c>
      <c r="P12" s="30">
        <v>16</v>
      </c>
      <c r="Q12" s="31">
        <v>17</v>
      </c>
      <c r="R12" s="272"/>
    </row>
    <row r="13" spans="1:18" ht="115.5" customHeight="1">
      <c r="A13" s="32" t="s">
        <v>7</v>
      </c>
      <c r="B13" s="142">
        <f>C13+D13+F13+E13</f>
        <v>43843.856</v>
      </c>
      <c r="C13" s="33">
        <f>C23+C38+C44+C78+C83+C87+C63+C26+C47+C41</f>
        <v>1363.65</v>
      </c>
      <c r="D13" s="33">
        <f>D17+D26+D30+D33+D38+D47+D63+D70+D66+D35</f>
        <v>27051.712999999996</v>
      </c>
      <c r="E13" s="33">
        <f>E26+E41</f>
        <v>358.408</v>
      </c>
      <c r="F13" s="33">
        <f>F17+F26+F47</f>
        <v>15070.085</v>
      </c>
      <c r="G13" s="194">
        <f>H13+I13+K13</f>
        <v>71709.01699999999</v>
      </c>
      <c r="H13" s="195">
        <f>H39+H45+H54+H72+H79+H75+H76+H84+H64+H48+H20+H18+H60+H50</f>
        <v>2677.6549999999997</v>
      </c>
      <c r="I13" s="196">
        <f>I19+I27+I31+I34+I36+I39+I48+I64+I67+I56+I58+I20+I28+I50</f>
        <v>42328.262</v>
      </c>
      <c r="J13" s="33"/>
      <c r="K13" s="35">
        <f>K18+K19+K54+K28+K20+K52</f>
        <v>26703.1</v>
      </c>
      <c r="L13" s="176">
        <f>M13+N13+P13</f>
        <v>161136.23</v>
      </c>
      <c r="M13" s="33">
        <f>M24+M39+M75+M81+M85+M79+M20+M50</f>
        <v>1317</v>
      </c>
      <c r="N13" s="35">
        <f>N18+N19+N20+N27+N31+N34+N36+N48+N64+N67+N52+N21</f>
        <v>49222.200000000004</v>
      </c>
      <c r="O13" s="36"/>
      <c r="P13" s="33">
        <f>P18+P20+P21+P51+P52</f>
        <v>110597.03</v>
      </c>
      <c r="Q13" s="37"/>
      <c r="R13" s="272"/>
    </row>
    <row r="14" spans="1:18" ht="53.25" customHeight="1">
      <c r="A14" s="295" t="s">
        <v>23</v>
      </c>
      <c r="B14" s="296"/>
      <c r="C14" s="296"/>
      <c r="D14" s="296"/>
      <c r="E14" s="296"/>
      <c r="F14" s="296"/>
      <c r="G14" s="296"/>
      <c r="H14" s="296"/>
      <c r="I14" s="296"/>
      <c r="J14" s="296"/>
      <c r="K14" s="296"/>
      <c r="L14" s="296"/>
      <c r="M14" s="296"/>
      <c r="N14" s="296"/>
      <c r="O14" s="296"/>
      <c r="P14" s="296"/>
      <c r="Q14" s="297"/>
      <c r="R14" s="272"/>
    </row>
    <row r="15" spans="1:18" ht="21" customHeight="1">
      <c r="A15" s="200" t="s">
        <v>16</v>
      </c>
      <c r="B15" s="235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6"/>
      <c r="R15" s="272"/>
    </row>
    <row r="16" spans="1:18" ht="30" customHeight="1">
      <c r="A16" s="269" t="s">
        <v>19</v>
      </c>
      <c r="B16" s="270"/>
      <c r="C16" s="270"/>
      <c r="D16" s="270"/>
      <c r="E16" s="270"/>
      <c r="F16" s="270"/>
      <c r="G16" s="270"/>
      <c r="H16" s="270"/>
      <c r="I16" s="270"/>
      <c r="J16" s="270"/>
      <c r="K16" s="270"/>
      <c r="L16" s="270"/>
      <c r="M16" s="270"/>
      <c r="N16" s="270"/>
      <c r="O16" s="270"/>
      <c r="P16" s="270"/>
      <c r="Q16" s="271"/>
      <c r="R16" s="272"/>
    </row>
    <row r="17" spans="1:20" s="3" customFormat="1" ht="69.75" customHeight="1">
      <c r="A17" s="38" t="s">
        <v>37</v>
      </c>
      <c r="B17" s="34">
        <f>D17+F17</f>
        <v>6846</v>
      </c>
      <c r="C17" s="33"/>
      <c r="D17" s="41">
        <v>2500</v>
      </c>
      <c r="E17" s="41"/>
      <c r="F17" s="41">
        <v>4346</v>
      </c>
      <c r="H17" s="33"/>
      <c r="L17" s="30"/>
      <c r="M17" s="28"/>
      <c r="N17" s="39"/>
      <c r="O17" s="39"/>
      <c r="P17" s="39"/>
      <c r="Q17" s="248" t="s">
        <v>11</v>
      </c>
      <c r="R17" s="272"/>
      <c r="S17" s="153"/>
      <c r="T17" s="101"/>
    </row>
    <row r="18" spans="1:19" s="101" customFormat="1" ht="66" customHeight="1">
      <c r="A18" s="38" t="s">
        <v>29</v>
      </c>
      <c r="B18" s="34"/>
      <c r="C18" s="33"/>
      <c r="D18" s="41"/>
      <c r="E18" s="41"/>
      <c r="F18" s="41"/>
      <c r="G18" s="140">
        <f>H18+K18</f>
        <v>9250</v>
      </c>
      <c r="H18" s="139">
        <v>250</v>
      </c>
      <c r="I18" s="161"/>
      <c r="J18" s="3"/>
      <c r="K18" s="162">
        <v>9000</v>
      </c>
      <c r="L18" s="164">
        <f>N18+P18</f>
        <v>57712.229999999996</v>
      </c>
      <c r="M18" s="28"/>
      <c r="N18" s="41">
        <f>9618.7</f>
        <v>9618.7</v>
      </c>
      <c r="O18" s="41"/>
      <c r="P18" s="33">
        <f>48093.53</f>
        <v>48093.53</v>
      </c>
      <c r="Q18" s="213"/>
      <c r="R18" s="272"/>
      <c r="S18" s="147"/>
    </row>
    <row r="19" spans="1:19" s="101" customFormat="1" ht="51" customHeight="1">
      <c r="A19" s="38" t="s">
        <v>45</v>
      </c>
      <c r="B19" s="34"/>
      <c r="C19" s="33"/>
      <c r="D19" s="36"/>
      <c r="E19" s="36"/>
      <c r="F19" s="36"/>
      <c r="G19" s="49">
        <f>I19+K19</f>
        <v>653.4</v>
      </c>
      <c r="H19" s="33"/>
      <c r="I19" s="41">
        <v>50</v>
      </c>
      <c r="J19" s="36"/>
      <c r="K19" s="41">
        <v>603.4</v>
      </c>
      <c r="L19" s="34">
        <f>N19</f>
        <v>3500</v>
      </c>
      <c r="M19" s="33"/>
      <c r="N19" s="41">
        <v>3500</v>
      </c>
      <c r="O19" s="41"/>
      <c r="P19" s="41"/>
      <c r="Q19" s="251"/>
      <c r="R19" s="272"/>
      <c r="S19" s="147"/>
    </row>
    <row r="20" spans="1:19" s="101" customFormat="1" ht="60.75" customHeight="1">
      <c r="A20" s="38" t="s">
        <v>58</v>
      </c>
      <c r="B20" s="34"/>
      <c r="C20" s="33"/>
      <c r="D20" s="36"/>
      <c r="E20" s="36"/>
      <c r="F20" s="36"/>
      <c r="G20" s="184">
        <f>H20+I20+K20</f>
        <v>3158.5550000000003</v>
      </c>
      <c r="H20" s="183">
        <v>529.155</v>
      </c>
      <c r="I20" s="178">
        <v>160</v>
      </c>
      <c r="J20" s="36"/>
      <c r="K20" s="41">
        <v>2469.4</v>
      </c>
      <c r="L20" s="34">
        <f>N20+P20+M20</f>
        <v>44574.155</v>
      </c>
      <c r="M20" s="33">
        <v>520</v>
      </c>
      <c r="N20" s="178">
        <f>12741.5+369.155</f>
        <v>13110.655</v>
      </c>
      <c r="O20" s="41"/>
      <c r="P20" s="41">
        <v>30943.5</v>
      </c>
      <c r="Q20" s="204"/>
      <c r="R20" s="272"/>
      <c r="S20" s="147"/>
    </row>
    <row r="21" spans="1:19" s="101" customFormat="1" ht="72" customHeight="1">
      <c r="A21" s="38" t="s">
        <v>58</v>
      </c>
      <c r="B21" s="34"/>
      <c r="C21" s="33"/>
      <c r="D21" s="36"/>
      <c r="E21" s="36"/>
      <c r="F21" s="36"/>
      <c r="G21" s="49"/>
      <c r="H21" s="33"/>
      <c r="I21" s="178"/>
      <c r="J21" s="36"/>
      <c r="K21" s="41"/>
      <c r="L21" s="34">
        <f>N21+P21</f>
        <v>14500</v>
      </c>
      <c r="M21" s="33"/>
      <c r="N21" s="41">
        <v>1500</v>
      </c>
      <c r="O21" s="41"/>
      <c r="P21" s="41">
        <v>13000</v>
      </c>
      <c r="Q21" s="179" t="s">
        <v>12</v>
      </c>
      <c r="R21" s="272"/>
      <c r="S21" s="147"/>
    </row>
    <row r="22" spans="1:19" s="2" customFormat="1" ht="25.5">
      <c r="A22" s="238" t="s">
        <v>20</v>
      </c>
      <c r="B22" s="239"/>
      <c r="C22" s="239"/>
      <c r="D22" s="239"/>
      <c r="E22" s="239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39"/>
      <c r="Q22" s="240"/>
      <c r="R22" s="272"/>
      <c r="S22" s="148"/>
    </row>
    <row r="23" spans="1:18" ht="72" customHeight="1">
      <c r="A23" s="40" t="s">
        <v>30</v>
      </c>
      <c r="B23" s="34">
        <f>C23</f>
        <v>413.5</v>
      </c>
      <c r="C23" s="33">
        <v>413.5</v>
      </c>
      <c r="D23" s="36"/>
      <c r="E23" s="36"/>
      <c r="F23" s="36"/>
      <c r="G23" s="34"/>
      <c r="H23" s="33"/>
      <c r="I23" s="36"/>
      <c r="J23" s="36"/>
      <c r="K23" s="36"/>
      <c r="L23" s="34"/>
      <c r="M23" s="33"/>
      <c r="N23" s="41"/>
      <c r="O23" s="41"/>
      <c r="P23" s="41"/>
      <c r="Q23" s="261" t="s">
        <v>12</v>
      </c>
      <c r="R23" s="272"/>
    </row>
    <row r="24" spans="1:18" ht="66.75" customHeight="1">
      <c r="A24" s="42" t="s">
        <v>29</v>
      </c>
      <c r="B24" s="34"/>
      <c r="C24" s="33"/>
      <c r="D24" s="36"/>
      <c r="E24" s="36"/>
      <c r="F24" s="36"/>
      <c r="G24" s="34"/>
      <c r="H24" s="33"/>
      <c r="I24" s="36"/>
      <c r="J24" s="36"/>
      <c r="K24" s="36"/>
      <c r="L24" s="34">
        <f>M24</f>
        <v>272</v>
      </c>
      <c r="M24" s="33">
        <v>272</v>
      </c>
      <c r="N24" s="41"/>
      <c r="O24" s="41"/>
      <c r="P24" s="41"/>
      <c r="Q24" s="261"/>
      <c r="R24" s="272"/>
    </row>
    <row r="25" spans="1:19" s="2" customFormat="1" ht="25.5">
      <c r="A25" s="244" t="s">
        <v>21</v>
      </c>
      <c r="B25" s="245"/>
      <c r="C25" s="245"/>
      <c r="D25" s="245"/>
      <c r="E25" s="245"/>
      <c r="F25" s="245"/>
      <c r="G25" s="245"/>
      <c r="H25" s="245"/>
      <c r="I25" s="245"/>
      <c r="J25" s="245"/>
      <c r="K25" s="245"/>
      <c r="L25" s="245"/>
      <c r="M25" s="245"/>
      <c r="N25" s="245"/>
      <c r="O25" s="245"/>
      <c r="P25" s="245"/>
      <c r="Q25" s="246"/>
      <c r="R25" s="272"/>
      <c r="S25" s="148"/>
    </row>
    <row r="26" spans="1:19" s="11" customFormat="1" ht="76.5" customHeight="1">
      <c r="A26" s="43" t="s">
        <v>30</v>
      </c>
      <c r="B26" s="44">
        <f>D26+E26+F26+C26</f>
        <v>13064.106</v>
      </c>
      <c r="C26" s="45">
        <f>75+180</f>
        <v>255</v>
      </c>
      <c r="D26" s="46">
        <f>1557.36+18+24.75+41.85+41.7+41.7+80.5+970+200+13.5+15+9.213+43.5+9+30.9+61.89+67.75</f>
        <v>3226.613</v>
      </c>
      <c r="E26" s="48">
        <f>150+98.6+9.808</f>
        <v>258.408</v>
      </c>
      <c r="F26" s="48">
        <f>600+825+1395+1390+1390+137+500+307.085+1450+300+1030</f>
        <v>9324.085</v>
      </c>
      <c r="G26" s="44"/>
      <c r="H26" s="46"/>
      <c r="I26" s="47"/>
      <c r="J26" s="47"/>
      <c r="K26" s="36"/>
      <c r="L26" s="44"/>
      <c r="M26" s="46"/>
      <c r="N26" s="48"/>
      <c r="O26" s="48"/>
      <c r="P26" s="48"/>
      <c r="Q26" s="292" t="s">
        <v>12</v>
      </c>
      <c r="R26" s="272"/>
      <c r="S26" s="149"/>
    </row>
    <row r="27" spans="1:19" s="11" customFormat="1" ht="68.25" customHeight="1">
      <c r="A27" s="49" t="s">
        <v>29</v>
      </c>
      <c r="B27" s="34"/>
      <c r="C27" s="45"/>
      <c r="D27" s="33"/>
      <c r="E27" s="36"/>
      <c r="F27" s="36"/>
      <c r="G27" s="34">
        <f>I27</f>
        <v>10265.997</v>
      </c>
      <c r="H27" s="33"/>
      <c r="I27" s="41">
        <f>1972+4100+4521+67.8+1.49-2.4+157.9+68.5-9.8+389.507-1000</f>
        <v>10265.997</v>
      </c>
      <c r="J27" s="36"/>
      <c r="L27" s="34">
        <f>N27</f>
        <v>4650</v>
      </c>
      <c r="M27" s="33"/>
      <c r="N27" s="41">
        <f>1500+200+2500+450</f>
        <v>4650</v>
      </c>
      <c r="O27" s="41"/>
      <c r="P27" s="41"/>
      <c r="Q27" s="293"/>
      <c r="R27" s="272"/>
      <c r="S27" s="149"/>
    </row>
    <row r="28" spans="1:21" s="11" customFormat="1" ht="68.25" customHeight="1">
      <c r="A28" s="141" t="s">
        <v>49</v>
      </c>
      <c r="B28" s="34"/>
      <c r="C28" s="45"/>
      <c r="D28" s="33"/>
      <c r="E28" s="36"/>
      <c r="F28" s="36"/>
      <c r="G28" s="34">
        <f>I28+K28</f>
        <v>10719.71</v>
      </c>
      <c r="H28" s="33"/>
      <c r="I28" s="178">
        <f>9.8+173.25+37.86+43.5+36+21</f>
        <v>321.41</v>
      </c>
      <c r="J28" s="36"/>
      <c r="K28" s="41">
        <f>8.9+2.4+5775+1262+1450+1200+700</f>
        <v>10398.3</v>
      </c>
      <c r="L28" s="34"/>
      <c r="M28" s="33"/>
      <c r="N28" s="41"/>
      <c r="O28" s="41"/>
      <c r="P28" s="41"/>
      <c r="Q28" s="294"/>
      <c r="R28" s="100"/>
      <c r="S28" s="150"/>
      <c r="T28" s="143"/>
      <c r="U28" s="143"/>
    </row>
    <row r="29" spans="1:21" s="5" customFormat="1" ht="25.5">
      <c r="A29" s="289" t="s">
        <v>22</v>
      </c>
      <c r="B29" s="290"/>
      <c r="C29" s="290"/>
      <c r="D29" s="290"/>
      <c r="E29" s="290"/>
      <c r="F29" s="290"/>
      <c r="G29" s="290"/>
      <c r="H29" s="290"/>
      <c r="I29" s="290"/>
      <c r="J29" s="290"/>
      <c r="K29" s="290"/>
      <c r="L29" s="290"/>
      <c r="M29" s="290"/>
      <c r="N29" s="290"/>
      <c r="O29" s="290"/>
      <c r="P29" s="290"/>
      <c r="Q29" s="291"/>
      <c r="R29" s="97"/>
      <c r="S29" s="151"/>
      <c r="T29" s="144"/>
      <c r="U29" s="144"/>
    </row>
    <row r="30" spans="1:18" ht="52.5" customHeight="1">
      <c r="A30" s="50" t="s">
        <v>30</v>
      </c>
      <c r="B30" s="51">
        <f>D30</f>
        <v>16524</v>
      </c>
      <c r="C30" s="52"/>
      <c r="D30" s="165">
        <f>5244+7300+3980</f>
        <v>16524</v>
      </c>
      <c r="E30" s="53"/>
      <c r="F30" s="53"/>
      <c r="G30" s="54"/>
      <c r="H30" s="54"/>
      <c r="I30" s="54"/>
      <c r="J30" s="53"/>
      <c r="K30" s="53"/>
      <c r="L30" s="55"/>
      <c r="M30" s="56"/>
      <c r="N30" s="57"/>
      <c r="O30" s="57"/>
      <c r="P30" s="57"/>
      <c r="Q30" s="230" t="s">
        <v>11</v>
      </c>
      <c r="R30" s="97"/>
    </row>
    <row r="31" spans="1:18" ht="129.75" customHeight="1">
      <c r="A31" s="38" t="s">
        <v>29</v>
      </c>
      <c r="B31" s="34"/>
      <c r="C31" s="33"/>
      <c r="D31" s="36"/>
      <c r="E31" s="58"/>
      <c r="F31" s="58"/>
      <c r="G31" s="181">
        <f>I31</f>
        <v>17746.155</v>
      </c>
      <c r="H31" s="33"/>
      <c r="I31" s="178">
        <f>1132+8425+8000-180+369.155</f>
        <v>17746.155</v>
      </c>
      <c r="J31" s="58"/>
      <c r="K31" s="58"/>
      <c r="L31" s="164">
        <f>N31</f>
        <v>4630.845</v>
      </c>
      <c r="M31" s="163"/>
      <c r="N31" s="197">
        <v>4630.845</v>
      </c>
      <c r="O31" s="39"/>
      <c r="P31" s="39"/>
      <c r="Q31" s="230"/>
      <c r="R31" s="98"/>
    </row>
    <row r="32" spans="1:18" ht="39.75" customHeight="1">
      <c r="A32" s="225" t="s">
        <v>25</v>
      </c>
      <c r="B32" s="226"/>
      <c r="C32" s="226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7"/>
      <c r="R32" s="99"/>
    </row>
    <row r="33" spans="1:18" ht="45" customHeight="1">
      <c r="A33" s="59" t="s">
        <v>30</v>
      </c>
      <c r="B33" s="34">
        <f>D33</f>
        <v>1150.1</v>
      </c>
      <c r="C33" s="33"/>
      <c r="D33" s="33">
        <v>1150.1</v>
      </c>
      <c r="E33" s="33"/>
      <c r="F33" s="33"/>
      <c r="G33" s="54"/>
      <c r="H33" s="54"/>
      <c r="I33" s="54"/>
      <c r="J33" s="54"/>
      <c r="K33" s="54"/>
      <c r="L33" s="54"/>
      <c r="M33" s="54"/>
      <c r="N33" s="54"/>
      <c r="O33" s="39"/>
      <c r="P33" s="39"/>
      <c r="Q33" s="230" t="s">
        <v>12</v>
      </c>
      <c r="R33" s="99"/>
    </row>
    <row r="34" spans="1:19" ht="45">
      <c r="A34" s="60" t="s">
        <v>29</v>
      </c>
      <c r="B34" s="34"/>
      <c r="C34" s="33"/>
      <c r="D34" s="33"/>
      <c r="E34" s="33"/>
      <c r="F34" s="33"/>
      <c r="G34" s="34">
        <f>I34</f>
        <v>1529.3</v>
      </c>
      <c r="H34" s="33"/>
      <c r="I34" s="33">
        <v>1529.3</v>
      </c>
      <c r="J34" s="33"/>
      <c r="K34" s="33"/>
      <c r="L34" s="34">
        <f>N34</f>
        <v>1946</v>
      </c>
      <c r="M34" s="33"/>
      <c r="N34" s="33">
        <v>1946</v>
      </c>
      <c r="O34" s="39"/>
      <c r="P34" s="39"/>
      <c r="Q34" s="230"/>
      <c r="R34" s="99"/>
      <c r="S34" s="154">
        <v>20</v>
      </c>
    </row>
    <row r="35" spans="1:18" ht="83.25" customHeight="1">
      <c r="A35" s="38" t="s">
        <v>37</v>
      </c>
      <c r="B35" s="34">
        <v>100</v>
      </c>
      <c r="C35" s="33"/>
      <c r="D35" s="33">
        <v>100</v>
      </c>
      <c r="E35" s="33"/>
      <c r="F35" s="33"/>
      <c r="G35" s="3"/>
      <c r="H35" s="3"/>
      <c r="I35" s="3"/>
      <c r="J35" s="33"/>
      <c r="K35" s="33"/>
      <c r="L35" s="34"/>
      <c r="M35" s="33"/>
      <c r="N35" s="33"/>
      <c r="O35" s="39"/>
      <c r="P35" s="39"/>
      <c r="Q35" s="248" t="s">
        <v>11</v>
      </c>
      <c r="R35" s="99"/>
    </row>
    <row r="36" spans="1:18" ht="81.75" customHeight="1">
      <c r="A36" s="38" t="s">
        <v>29</v>
      </c>
      <c r="B36" s="34"/>
      <c r="C36" s="33"/>
      <c r="D36" s="33"/>
      <c r="E36" s="33"/>
      <c r="F36" s="33"/>
      <c r="G36" s="167"/>
      <c r="H36" s="168"/>
      <c r="I36" s="168"/>
      <c r="J36" s="33"/>
      <c r="K36" s="33"/>
      <c r="L36" s="34">
        <f>N36</f>
        <v>1000</v>
      </c>
      <c r="M36" s="33"/>
      <c r="N36" s="33">
        <v>1000</v>
      </c>
      <c r="O36" s="39"/>
      <c r="P36" s="39"/>
      <c r="Q36" s="214"/>
      <c r="R36" s="99"/>
    </row>
    <row r="37" spans="1:19" s="2" customFormat="1" ht="25.5">
      <c r="A37" s="225" t="s">
        <v>57</v>
      </c>
      <c r="B37" s="226"/>
      <c r="C37" s="226"/>
      <c r="D37" s="226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7"/>
      <c r="R37" s="99"/>
      <c r="S37" s="148"/>
    </row>
    <row r="38" spans="1:18" ht="45" customHeight="1">
      <c r="A38" s="59" t="s">
        <v>30</v>
      </c>
      <c r="B38" s="34">
        <f>C38+D38</f>
        <v>273</v>
      </c>
      <c r="C38" s="33">
        <f>83+37+36</f>
        <v>156</v>
      </c>
      <c r="D38" s="33">
        <v>117</v>
      </c>
      <c r="E38" s="33"/>
      <c r="F38" s="33"/>
      <c r="G38" s="54"/>
      <c r="H38" s="54"/>
      <c r="I38" s="54"/>
      <c r="J38" s="54"/>
      <c r="K38" s="54"/>
      <c r="L38" s="54"/>
      <c r="M38" s="54"/>
      <c r="N38" s="54"/>
      <c r="O38" s="39"/>
      <c r="P38" s="39"/>
      <c r="Q38" s="230" t="s">
        <v>12</v>
      </c>
      <c r="R38" s="99"/>
    </row>
    <row r="39" spans="1:18" ht="45">
      <c r="A39" s="38" t="s">
        <v>29</v>
      </c>
      <c r="B39" s="34"/>
      <c r="C39" s="33"/>
      <c r="D39" s="33"/>
      <c r="E39" s="33"/>
      <c r="F39" s="33"/>
      <c r="G39" s="34">
        <f>H39+I39</f>
        <v>1365.5</v>
      </c>
      <c r="H39" s="33">
        <f>501.5+134+155</f>
        <v>790.5</v>
      </c>
      <c r="I39" s="33">
        <f>575</f>
        <v>575</v>
      </c>
      <c r="J39" s="33"/>
      <c r="K39" s="33"/>
      <c r="L39" s="34">
        <f>M39+N39</f>
        <v>155</v>
      </c>
      <c r="M39" s="33">
        <v>155</v>
      </c>
      <c r="N39" s="33"/>
      <c r="O39" s="39"/>
      <c r="P39" s="39"/>
      <c r="Q39" s="230"/>
      <c r="R39" s="99"/>
    </row>
    <row r="40" spans="1:18" ht="25.5">
      <c r="A40" s="208" t="s">
        <v>26</v>
      </c>
      <c r="B40" s="209"/>
      <c r="C40" s="209"/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10"/>
      <c r="R40" s="99"/>
    </row>
    <row r="41" spans="1:18" ht="77.25" customHeight="1">
      <c r="A41" s="38" t="s">
        <v>30</v>
      </c>
      <c r="B41" s="34">
        <f>C41+E41</f>
        <v>120</v>
      </c>
      <c r="C41" s="33">
        <v>20</v>
      </c>
      <c r="D41" s="33"/>
      <c r="E41" s="33">
        <v>100</v>
      </c>
      <c r="F41" s="33"/>
      <c r="G41" s="34"/>
      <c r="H41" s="33"/>
      <c r="I41" s="33"/>
      <c r="J41" s="33"/>
      <c r="K41" s="33"/>
      <c r="L41" s="34"/>
      <c r="M41" s="33"/>
      <c r="N41" s="33"/>
      <c r="O41" s="39"/>
      <c r="P41" s="39"/>
      <c r="Q41" s="28" t="s">
        <v>12</v>
      </c>
      <c r="R41" s="99"/>
    </row>
    <row r="42" spans="1:18" ht="26.25">
      <c r="A42" s="200" t="s">
        <v>17</v>
      </c>
      <c r="B42" s="221"/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33"/>
      <c r="R42" s="99"/>
    </row>
    <row r="43" spans="1:19" s="2" customFormat="1" ht="25.5">
      <c r="A43" s="225" t="s">
        <v>27</v>
      </c>
      <c r="B43" s="226"/>
      <c r="C43" s="226"/>
      <c r="D43" s="226"/>
      <c r="E43" s="226"/>
      <c r="F43" s="226"/>
      <c r="G43" s="226"/>
      <c r="H43" s="226"/>
      <c r="I43" s="226"/>
      <c r="J43" s="226"/>
      <c r="K43" s="226"/>
      <c r="L43" s="226"/>
      <c r="M43" s="226"/>
      <c r="N43" s="226"/>
      <c r="O43" s="226"/>
      <c r="P43" s="226"/>
      <c r="Q43" s="227"/>
      <c r="R43" s="99"/>
      <c r="S43" s="148"/>
    </row>
    <row r="44" spans="1:18" ht="48" customHeight="1">
      <c r="A44" s="59" t="s">
        <v>30</v>
      </c>
      <c r="B44" s="34">
        <f>C44</f>
        <v>197.5</v>
      </c>
      <c r="C44" s="33">
        <f>203.9-6.4</f>
        <v>197.5</v>
      </c>
      <c r="D44" s="33"/>
      <c r="E44" s="33"/>
      <c r="F44" s="33"/>
      <c r="G44" s="54"/>
      <c r="H44" s="54"/>
      <c r="I44" s="54"/>
      <c r="J44" s="54"/>
      <c r="K44" s="54"/>
      <c r="L44" s="54"/>
      <c r="M44" s="54"/>
      <c r="N44" s="39"/>
      <c r="O44" s="39"/>
      <c r="P44" s="39"/>
      <c r="Q44" s="230" t="s">
        <v>13</v>
      </c>
      <c r="R44" s="99"/>
    </row>
    <row r="45" spans="1:18" ht="52.5" customHeight="1">
      <c r="A45" s="38" t="s">
        <v>29</v>
      </c>
      <c r="B45" s="34"/>
      <c r="C45" s="33"/>
      <c r="D45" s="33"/>
      <c r="E45" s="33"/>
      <c r="F45" s="33"/>
      <c r="G45" s="34">
        <f>H45</f>
        <v>300</v>
      </c>
      <c r="H45" s="33">
        <v>300</v>
      </c>
      <c r="I45" s="36"/>
      <c r="J45" s="36"/>
      <c r="K45" s="36"/>
      <c r="L45" s="34"/>
      <c r="M45" s="33"/>
      <c r="N45" s="39"/>
      <c r="O45" s="39"/>
      <c r="P45" s="39"/>
      <c r="Q45" s="230"/>
      <c r="R45" s="99"/>
    </row>
    <row r="46" spans="1:19" s="2" customFormat="1" ht="25.5">
      <c r="A46" s="225" t="s">
        <v>46</v>
      </c>
      <c r="B46" s="226"/>
      <c r="C46" s="226"/>
      <c r="D46" s="226"/>
      <c r="E46" s="226"/>
      <c r="F46" s="226"/>
      <c r="G46" s="226"/>
      <c r="H46" s="226"/>
      <c r="I46" s="226"/>
      <c r="J46" s="226"/>
      <c r="K46" s="226"/>
      <c r="L46" s="226"/>
      <c r="M46" s="226"/>
      <c r="N46" s="226"/>
      <c r="O46" s="226"/>
      <c r="P46" s="226"/>
      <c r="Q46" s="227"/>
      <c r="R46" s="99"/>
      <c r="S46" s="148"/>
    </row>
    <row r="47" spans="1:19" s="11" customFormat="1" ht="52.5" customHeight="1">
      <c r="A47" s="59" t="s">
        <v>30</v>
      </c>
      <c r="B47" s="34">
        <f>D47+C47+F47</f>
        <v>2708.65</v>
      </c>
      <c r="C47" s="33">
        <f>60.25+6.4</f>
        <v>66.65</v>
      </c>
      <c r="D47" s="33">
        <f>1200+42</f>
        <v>1242</v>
      </c>
      <c r="E47" s="33"/>
      <c r="F47" s="33">
        <v>1400</v>
      </c>
      <c r="G47" s="34"/>
      <c r="H47" s="33"/>
      <c r="I47" s="36"/>
      <c r="J47" s="58"/>
      <c r="K47" s="58"/>
      <c r="L47" s="30"/>
      <c r="M47" s="28"/>
      <c r="N47" s="39"/>
      <c r="O47" s="39"/>
      <c r="P47" s="39"/>
      <c r="Q47" s="230" t="s">
        <v>13</v>
      </c>
      <c r="R47" s="99"/>
      <c r="S47" s="149"/>
    </row>
    <row r="48" spans="1:19" s="11" customFormat="1" ht="45">
      <c r="A48" s="38" t="s">
        <v>29</v>
      </c>
      <c r="B48" s="34"/>
      <c r="C48" s="33"/>
      <c r="D48" s="33"/>
      <c r="E48" s="33"/>
      <c r="F48" s="33"/>
      <c r="G48" s="34">
        <f>I48+H48</f>
        <v>8173.6</v>
      </c>
      <c r="H48" s="33">
        <f>300+12+12+5</f>
        <v>329</v>
      </c>
      <c r="I48" s="41">
        <f>3465+392+2990+1500-49+600+404+75-135-1300-97.4</f>
        <v>7844.6</v>
      </c>
      <c r="J48" s="58"/>
      <c r="K48" s="58"/>
      <c r="L48" s="34">
        <f>N48+P48</f>
        <v>3900</v>
      </c>
      <c r="M48" s="33"/>
      <c r="N48" s="41">
        <f>200+1500+2200</f>
        <v>3900</v>
      </c>
      <c r="O48" s="39"/>
      <c r="P48" s="39"/>
      <c r="Q48" s="230"/>
      <c r="R48" s="99"/>
      <c r="S48" s="149"/>
    </row>
    <row r="49" spans="1:19" s="11" customFormat="1" ht="23.25" customHeight="1">
      <c r="A49" s="262" t="s">
        <v>61</v>
      </c>
      <c r="B49" s="263"/>
      <c r="C49" s="263"/>
      <c r="D49" s="263"/>
      <c r="E49" s="263"/>
      <c r="F49" s="263"/>
      <c r="G49" s="263"/>
      <c r="H49" s="263"/>
      <c r="I49" s="263"/>
      <c r="J49" s="263"/>
      <c r="K49" s="263"/>
      <c r="L49" s="263"/>
      <c r="M49" s="263"/>
      <c r="N49" s="263"/>
      <c r="O49" s="263"/>
      <c r="P49" s="263"/>
      <c r="Q49" s="264"/>
      <c r="R49" s="99"/>
      <c r="S49" s="149"/>
    </row>
    <row r="50" spans="1:19" s="11" customFormat="1" ht="127.5" customHeight="1">
      <c r="A50" s="38" t="s">
        <v>29</v>
      </c>
      <c r="B50" s="34"/>
      <c r="C50" s="33"/>
      <c r="D50" s="33"/>
      <c r="E50" s="33"/>
      <c r="F50" s="33"/>
      <c r="G50" s="34">
        <f>H50</f>
        <v>10.1</v>
      </c>
      <c r="H50" s="33">
        <v>10.1</v>
      </c>
      <c r="I50" s="41"/>
      <c r="J50" s="58"/>
      <c r="K50" s="58"/>
      <c r="L50" s="34">
        <f>M50</f>
        <v>40</v>
      </c>
      <c r="M50" s="33">
        <v>40</v>
      </c>
      <c r="N50" s="180"/>
      <c r="O50" s="180"/>
      <c r="P50" s="180"/>
      <c r="Q50" s="28" t="s">
        <v>50</v>
      </c>
      <c r="R50" s="99"/>
      <c r="S50" s="149"/>
    </row>
    <row r="51" spans="1:19" s="11" customFormat="1" ht="111" customHeight="1">
      <c r="A51" s="38" t="s">
        <v>29</v>
      </c>
      <c r="B51" s="34"/>
      <c r="C51" s="33"/>
      <c r="D51" s="33"/>
      <c r="E51" s="33"/>
      <c r="F51" s="33"/>
      <c r="G51" s="34"/>
      <c r="H51" s="33"/>
      <c r="I51" s="41"/>
      <c r="J51" s="58"/>
      <c r="K51" s="58"/>
      <c r="L51" s="34">
        <f>P51</f>
        <v>12800</v>
      </c>
      <c r="M51" s="33"/>
      <c r="O51" s="180"/>
      <c r="P51" s="33">
        <v>12800</v>
      </c>
      <c r="Q51" s="56" t="s">
        <v>13</v>
      </c>
      <c r="R51" s="99"/>
      <c r="S51" s="149"/>
    </row>
    <row r="52" spans="1:19" s="11" customFormat="1" ht="101.25" customHeight="1">
      <c r="A52" s="38" t="s">
        <v>75</v>
      </c>
      <c r="B52" s="34"/>
      <c r="C52" s="33"/>
      <c r="D52" s="33"/>
      <c r="E52" s="33"/>
      <c r="F52" s="33"/>
      <c r="G52" s="34">
        <f>K52</f>
        <v>3840</v>
      </c>
      <c r="H52" s="33"/>
      <c r="I52" s="41"/>
      <c r="J52" s="58"/>
      <c r="K52" s="85">
        <v>3840</v>
      </c>
      <c r="L52" s="34">
        <f>N52+P52</f>
        <v>10120</v>
      </c>
      <c r="M52" s="33"/>
      <c r="N52" s="33">
        <f>4400-40</f>
        <v>4360</v>
      </c>
      <c r="O52" s="180"/>
      <c r="P52" s="34">
        <v>5760</v>
      </c>
      <c r="Q52" s="56" t="s">
        <v>13</v>
      </c>
      <c r="R52" s="99"/>
      <c r="S52" s="149"/>
    </row>
    <row r="53" spans="1:19" s="11" customFormat="1" ht="31.5" customHeight="1">
      <c r="A53" s="211" t="s">
        <v>62</v>
      </c>
      <c r="B53" s="209"/>
      <c r="C53" s="209"/>
      <c r="D53" s="209"/>
      <c r="E53" s="209"/>
      <c r="F53" s="209"/>
      <c r="G53" s="209"/>
      <c r="H53" s="209"/>
      <c r="I53" s="209"/>
      <c r="J53" s="209"/>
      <c r="K53" s="209"/>
      <c r="L53" s="209"/>
      <c r="M53" s="209"/>
      <c r="N53" s="209"/>
      <c r="O53" s="209"/>
      <c r="P53" s="209"/>
      <c r="Q53" s="247"/>
      <c r="R53" s="99"/>
      <c r="S53" s="149"/>
    </row>
    <row r="54" spans="1:19" s="11" customFormat="1" ht="103.5" customHeight="1">
      <c r="A54" s="38" t="s">
        <v>29</v>
      </c>
      <c r="B54" s="34"/>
      <c r="C54" s="33"/>
      <c r="D54" s="33"/>
      <c r="E54" s="33"/>
      <c r="F54" s="33"/>
      <c r="G54" s="34">
        <f>H54+K54</f>
        <v>514.3</v>
      </c>
      <c r="H54" s="182">
        <f>168-45.7</f>
        <v>122.3</v>
      </c>
      <c r="I54" s="36"/>
      <c r="J54" s="36"/>
      <c r="K54" s="41">
        <v>392</v>
      </c>
      <c r="L54" s="34"/>
      <c r="M54" s="33"/>
      <c r="N54" s="41"/>
      <c r="O54" s="39"/>
      <c r="P54" s="39"/>
      <c r="Q54" s="56" t="s">
        <v>13</v>
      </c>
      <c r="R54" s="99"/>
      <c r="S54" s="149"/>
    </row>
    <row r="55" spans="1:19" s="11" customFormat="1" ht="31.5" customHeight="1">
      <c r="A55" s="262" t="s">
        <v>63</v>
      </c>
      <c r="B55" s="263"/>
      <c r="C55" s="263"/>
      <c r="D55" s="263"/>
      <c r="E55" s="263"/>
      <c r="F55" s="263"/>
      <c r="G55" s="263"/>
      <c r="H55" s="263"/>
      <c r="I55" s="263"/>
      <c r="J55" s="263"/>
      <c r="K55" s="263"/>
      <c r="L55" s="263"/>
      <c r="M55" s="263"/>
      <c r="N55" s="263"/>
      <c r="O55" s="263"/>
      <c r="P55" s="263"/>
      <c r="Q55" s="264"/>
      <c r="R55" s="99"/>
      <c r="S55" s="149"/>
    </row>
    <row r="56" spans="1:19" s="11" customFormat="1" ht="96" customHeight="1">
      <c r="A56" s="38" t="s">
        <v>29</v>
      </c>
      <c r="B56" s="34"/>
      <c r="C56" s="33"/>
      <c r="D56" s="33"/>
      <c r="E56" s="33"/>
      <c r="F56" s="33"/>
      <c r="G56" s="34">
        <f>I56</f>
        <v>400</v>
      </c>
      <c r="H56" s="33"/>
      <c r="I56" s="41">
        <v>400</v>
      </c>
      <c r="J56" s="36"/>
      <c r="K56" s="36"/>
      <c r="L56" s="34"/>
      <c r="M56" s="33"/>
      <c r="N56" s="41"/>
      <c r="O56" s="39"/>
      <c r="P56" s="39"/>
      <c r="Q56" s="56" t="s">
        <v>13</v>
      </c>
      <c r="R56" s="99"/>
      <c r="S56" s="149"/>
    </row>
    <row r="57" spans="1:19" s="11" customFormat="1" ht="25.5" customHeight="1">
      <c r="A57" s="262" t="s">
        <v>64</v>
      </c>
      <c r="B57" s="263"/>
      <c r="C57" s="263"/>
      <c r="D57" s="263"/>
      <c r="E57" s="263"/>
      <c r="F57" s="263"/>
      <c r="G57" s="263"/>
      <c r="H57" s="263"/>
      <c r="I57" s="263"/>
      <c r="J57" s="263"/>
      <c r="K57" s="263"/>
      <c r="L57" s="263"/>
      <c r="M57" s="263"/>
      <c r="N57" s="263"/>
      <c r="O57" s="263"/>
      <c r="P57" s="263"/>
      <c r="Q57" s="264"/>
      <c r="R57" s="99"/>
      <c r="S57" s="149"/>
    </row>
    <row r="58" spans="1:19" s="11" customFormat="1" ht="96" customHeight="1">
      <c r="A58" s="38" t="s">
        <v>29</v>
      </c>
      <c r="B58" s="34"/>
      <c r="C58" s="33"/>
      <c r="D58" s="33"/>
      <c r="E58" s="33"/>
      <c r="F58" s="33"/>
      <c r="G58" s="34">
        <f>I58</f>
        <v>1370</v>
      </c>
      <c r="H58" s="33"/>
      <c r="I58" s="41">
        <f>549-479+1300</f>
        <v>1370</v>
      </c>
      <c r="J58" s="36"/>
      <c r="K58" s="36"/>
      <c r="L58" s="34"/>
      <c r="M58" s="33"/>
      <c r="N58" s="41"/>
      <c r="O58" s="39"/>
      <c r="P58" s="39"/>
      <c r="Q58" s="56" t="s">
        <v>13</v>
      </c>
      <c r="R58" s="99"/>
      <c r="S58" s="149"/>
    </row>
    <row r="59" spans="1:19" s="11" customFormat="1" ht="29.25" customHeight="1">
      <c r="A59" s="262" t="s">
        <v>65</v>
      </c>
      <c r="B59" s="263"/>
      <c r="C59" s="263"/>
      <c r="D59" s="263"/>
      <c r="E59" s="263"/>
      <c r="F59" s="263"/>
      <c r="G59" s="263"/>
      <c r="H59" s="263"/>
      <c r="I59" s="263"/>
      <c r="J59" s="263"/>
      <c r="K59" s="263"/>
      <c r="L59" s="263"/>
      <c r="M59" s="263"/>
      <c r="N59" s="263"/>
      <c r="O59" s="263"/>
      <c r="P59" s="263"/>
      <c r="Q59" s="264"/>
      <c r="R59" s="99"/>
      <c r="S59" s="149"/>
    </row>
    <row r="60" spans="1:19" s="11" customFormat="1" ht="96" customHeight="1">
      <c r="A60" s="38" t="s">
        <v>29</v>
      </c>
      <c r="B60" s="34"/>
      <c r="C60" s="33"/>
      <c r="D60" s="33"/>
      <c r="E60" s="33"/>
      <c r="F60" s="33"/>
      <c r="G60" s="34">
        <f>H60</f>
        <v>22.4</v>
      </c>
      <c r="H60" s="33">
        <v>22.4</v>
      </c>
      <c r="I60" s="41"/>
      <c r="J60" s="36"/>
      <c r="K60" s="36"/>
      <c r="L60" s="34"/>
      <c r="M60" s="33"/>
      <c r="N60" s="41"/>
      <c r="O60" s="39"/>
      <c r="P60" s="39"/>
      <c r="Q60" s="56" t="s">
        <v>13</v>
      </c>
      <c r="R60" s="99"/>
      <c r="S60" s="149"/>
    </row>
    <row r="61" spans="1:19" s="11" customFormat="1" ht="33" customHeight="1">
      <c r="A61" s="268" t="s">
        <v>43</v>
      </c>
      <c r="B61" s="268"/>
      <c r="C61" s="268"/>
      <c r="D61" s="268"/>
      <c r="E61" s="268"/>
      <c r="F61" s="268"/>
      <c r="G61" s="268"/>
      <c r="H61" s="268"/>
      <c r="I61" s="268"/>
      <c r="J61" s="268"/>
      <c r="K61" s="268"/>
      <c r="L61" s="268"/>
      <c r="M61" s="268"/>
      <c r="N61" s="268"/>
      <c r="O61" s="268"/>
      <c r="P61" s="268"/>
      <c r="Q61" s="268"/>
      <c r="R61" s="99"/>
      <c r="S61" s="149"/>
    </row>
    <row r="62" spans="1:18" ht="23.25" customHeight="1">
      <c r="A62" s="238" t="s">
        <v>66</v>
      </c>
      <c r="B62" s="239"/>
      <c r="C62" s="239"/>
      <c r="D62" s="239"/>
      <c r="E62" s="239"/>
      <c r="F62" s="239"/>
      <c r="G62" s="239"/>
      <c r="H62" s="239"/>
      <c r="I62" s="239"/>
      <c r="J62" s="239"/>
      <c r="K62" s="239"/>
      <c r="L62" s="239"/>
      <c r="M62" s="239"/>
      <c r="N62" s="239"/>
      <c r="O62" s="239"/>
      <c r="P62" s="239"/>
      <c r="Q62" s="283"/>
      <c r="R62" s="99"/>
    </row>
    <row r="63" spans="1:19" ht="54" customHeight="1">
      <c r="A63" s="59" t="s">
        <v>30</v>
      </c>
      <c r="B63" s="34">
        <f>C63+D63</f>
        <v>1882</v>
      </c>
      <c r="C63" s="33">
        <v>105</v>
      </c>
      <c r="D63" s="33">
        <v>1777</v>
      </c>
      <c r="E63" s="33"/>
      <c r="F63" s="33"/>
      <c r="G63" s="34"/>
      <c r="H63" s="33"/>
      <c r="I63" s="61"/>
      <c r="J63" s="28"/>
      <c r="K63" s="28"/>
      <c r="L63" s="30"/>
      <c r="M63" s="28"/>
      <c r="N63" s="28"/>
      <c r="O63" s="39"/>
      <c r="P63" s="39"/>
      <c r="Q63" s="230" t="s">
        <v>14</v>
      </c>
      <c r="R63" s="99"/>
      <c r="S63" s="154">
        <v>21</v>
      </c>
    </row>
    <row r="64" spans="1:18" ht="45">
      <c r="A64" s="38" t="s">
        <v>29</v>
      </c>
      <c r="B64" s="34"/>
      <c r="C64" s="33"/>
      <c r="D64" s="33"/>
      <c r="E64" s="33"/>
      <c r="F64" s="33"/>
      <c r="G64" s="34">
        <f>I64+H64</f>
        <v>2063.3999999999996</v>
      </c>
      <c r="H64" s="33">
        <v>60</v>
      </c>
      <c r="I64" s="61">
        <f>500+950+135.6+417.8</f>
        <v>2003.3999999999999</v>
      </c>
      <c r="J64" s="28"/>
      <c r="K64" s="28"/>
      <c r="L64" s="85">
        <f>N64</f>
        <v>554</v>
      </c>
      <c r="M64" s="86"/>
      <c r="N64" s="86">
        <v>554</v>
      </c>
      <c r="O64" s="39"/>
      <c r="P64" s="39"/>
      <c r="Q64" s="230"/>
      <c r="R64" s="99"/>
    </row>
    <row r="65" spans="1:18" ht="30.75" customHeight="1">
      <c r="A65" s="225" t="s">
        <v>67</v>
      </c>
      <c r="B65" s="226"/>
      <c r="C65" s="226"/>
      <c r="D65" s="226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7"/>
      <c r="R65" s="99"/>
    </row>
    <row r="66" spans="1:18" ht="47.25" customHeight="1">
      <c r="A66" s="59" t="s">
        <v>30</v>
      </c>
      <c r="B66" s="34">
        <f>D66</f>
        <v>25</v>
      </c>
      <c r="C66" s="33"/>
      <c r="D66" s="33">
        <v>25</v>
      </c>
      <c r="E66" s="33"/>
      <c r="F66" s="33"/>
      <c r="G66" s="34"/>
      <c r="H66" s="33"/>
      <c r="I66" s="36"/>
      <c r="J66" s="36"/>
      <c r="K66" s="36"/>
      <c r="L66" s="34"/>
      <c r="M66" s="33"/>
      <c r="N66" s="41"/>
      <c r="O66" s="39"/>
      <c r="P66" s="39"/>
      <c r="Q66" s="230" t="s">
        <v>14</v>
      </c>
      <c r="R66" s="99"/>
    </row>
    <row r="67" spans="1:17" ht="45">
      <c r="A67" s="38" t="s">
        <v>29</v>
      </c>
      <c r="B67" s="34"/>
      <c r="C67" s="33"/>
      <c r="D67" s="33"/>
      <c r="E67" s="33"/>
      <c r="F67" s="33"/>
      <c r="G67" s="34">
        <f>I67</f>
        <v>62.400000000000006</v>
      </c>
      <c r="H67" s="33"/>
      <c r="I67" s="41">
        <f>198-135.6</f>
        <v>62.400000000000006</v>
      </c>
      <c r="J67" s="36"/>
      <c r="K67" s="36"/>
      <c r="L67" s="34">
        <f>N67</f>
        <v>452</v>
      </c>
      <c r="M67" s="33"/>
      <c r="N67" s="41">
        <v>452</v>
      </c>
      <c r="O67" s="39"/>
      <c r="P67" s="39"/>
      <c r="Q67" s="230"/>
    </row>
    <row r="68" spans="1:18" ht="26.25">
      <c r="A68" s="200" t="s">
        <v>48</v>
      </c>
      <c r="B68" s="221"/>
      <c r="C68" s="221"/>
      <c r="D68" s="221"/>
      <c r="E68" s="221"/>
      <c r="F68" s="221"/>
      <c r="G68" s="221"/>
      <c r="H68" s="221"/>
      <c r="I68" s="221"/>
      <c r="J68" s="221"/>
      <c r="K68" s="221"/>
      <c r="L68" s="221"/>
      <c r="M68" s="221"/>
      <c r="N68" s="221"/>
      <c r="O68" s="221"/>
      <c r="P68" s="221"/>
      <c r="Q68" s="233"/>
      <c r="R68" s="99"/>
    </row>
    <row r="69" spans="1:18" ht="25.5">
      <c r="A69" s="225" t="s">
        <v>68</v>
      </c>
      <c r="B69" s="226"/>
      <c r="C69" s="226"/>
      <c r="D69" s="226"/>
      <c r="E69" s="226"/>
      <c r="F69" s="226"/>
      <c r="G69" s="226"/>
      <c r="H69" s="226"/>
      <c r="I69" s="226"/>
      <c r="J69" s="226"/>
      <c r="K69" s="226"/>
      <c r="L69" s="226"/>
      <c r="M69" s="226"/>
      <c r="N69" s="226"/>
      <c r="O69" s="226"/>
      <c r="P69" s="226"/>
      <c r="Q69" s="227"/>
      <c r="R69" s="99"/>
    </row>
    <row r="70" spans="1:18" ht="122.25" customHeight="1">
      <c r="A70" s="59" t="s">
        <v>30</v>
      </c>
      <c r="B70" s="34">
        <f>D70</f>
        <v>390</v>
      </c>
      <c r="C70" s="33"/>
      <c r="D70" s="33">
        <v>390</v>
      </c>
      <c r="E70" s="28"/>
      <c r="F70" s="28"/>
      <c r="G70" s="30"/>
      <c r="H70" s="28"/>
      <c r="I70" s="58"/>
      <c r="J70" s="58"/>
      <c r="K70" s="58"/>
      <c r="L70" s="30"/>
      <c r="M70" s="28"/>
      <c r="N70" s="39"/>
      <c r="O70" s="39"/>
      <c r="P70" s="39"/>
      <c r="Q70" s="62" t="s">
        <v>41</v>
      </c>
      <c r="R70" s="99"/>
    </row>
    <row r="71" spans="1:18" ht="22.5" customHeight="1">
      <c r="A71" s="265" t="s">
        <v>69</v>
      </c>
      <c r="B71" s="266"/>
      <c r="C71" s="266"/>
      <c r="D71" s="266"/>
      <c r="E71" s="266"/>
      <c r="F71" s="266"/>
      <c r="G71" s="266"/>
      <c r="H71" s="266"/>
      <c r="I71" s="266"/>
      <c r="J71" s="266"/>
      <c r="K71" s="266"/>
      <c r="L71" s="266"/>
      <c r="M71" s="266"/>
      <c r="N71" s="266"/>
      <c r="O71" s="266"/>
      <c r="P71" s="266"/>
      <c r="Q71" s="267"/>
      <c r="R71" s="96"/>
    </row>
    <row r="72" spans="1:18" ht="131.25" customHeight="1">
      <c r="A72" s="38" t="s">
        <v>29</v>
      </c>
      <c r="B72" s="34"/>
      <c r="C72" s="33"/>
      <c r="D72" s="33"/>
      <c r="E72" s="28"/>
      <c r="F72" s="28"/>
      <c r="G72" s="34">
        <f>H72</f>
        <v>29</v>
      </c>
      <c r="H72" s="33">
        <v>29</v>
      </c>
      <c r="I72" s="58"/>
      <c r="J72" s="58"/>
      <c r="K72" s="58"/>
      <c r="L72" s="30"/>
      <c r="M72" s="28"/>
      <c r="N72" s="39"/>
      <c r="O72" s="39"/>
      <c r="P72" s="39"/>
      <c r="Q72" s="28" t="s">
        <v>41</v>
      </c>
      <c r="R72" s="96"/>
    </row>
    <row r="73" spans="1:18" ht="27" customHeight="1">
      <c r="A73" s="200" t="s">
        <v>28</v>
      </c>
      <c r="B73" s="201"/>
      <c r="C73" s="201"/>
      <c r="D73" s="201"/>
      <c r="E73" s="201"/>
      <c r="F73" s="201"/>
      <c r="G73" s="201"/>
      <c r="H73" s="201"/>
      <c r="I73" s="201"/>
      <c r="J73" s="201"/>
      <c r="K73" s="201"/>
      <c r="L73" s="201"/>
      <c r="M73" s="201"/>
      <c r="N73" s="201"/>
      <c r="O73" s="201"/>
      <c r="P73" s="201"/>
      <c r="Q73" s="202"/>
      <c r="R73" s="100"/>
    </row>
    <row r="74" spans="1:18" ht="33.75" customHeight="1">
      <c r="A74" s="211" t="s">
        <v>70</v>
      </c>
      <c r="B74" s="209"/>
      <c r="C74" s="209"/>
      <c r="D74" s="209"/>
      <c r="E74" s="209"/>
      <c r="F74" s="209"/>
      <c r="G74" s="209"/>
      <c r="H74" s="209"/>
      <c r="I74" s="209"/>
      <c r="J74" s="209"/>
      <c r="K74" s="209"/>
      <c r="L74" s="209"/>
      <c r="M74" s="209"/>
      <c r="N74" s="209"/>
      <c r="O74" s="209"/>
      <c r="P74" s="209"/>
      <c r="Q74" s="247"/>
      <c r="R74" s="100"/>
    </row>
    <row r="75" spans="1:18" ht="45" customHeight="1">
      <c r="A75" s="253" t="s">
        <v>29</v>
      </c>
      <c r="B75" s="249"/>
      <c r="C75" s="203"/>
      <c r="D75" s="203"/>
      <c r="E75" s="203"/>
      <c r="F75" s="203"/>
      <c r="G75" s="249">
        <f>H75</f>
        <v>64.9</v>
      </c>
      <c r="H75" s="203">
        <f>15+49.9</f>
        <v>64.9</v>
      </c>
      <c r="I75" s="229"/>
      <c r="J75" s="229"/>
      <c r="K75" s="229"/>
      <c r="L75" s="249">
        <f>M75</f>
        <v>100</v>
      </c>
      <c r="M75" s="203">
        <f>20+80</f>
        <v>100</v>
      </c>
      <c r="N75" s="218"/>
      <c r="O75" s="218"/>
      <c r="P75" s="218"/>
      <c r="Q75" s="248" t="s">
        <v>50</v>
      </c>
      <c r="R75" s="100"/>
    </row>
    <row r="76" spans="1:18" ht="79.5" customHeight="1">
      <c r="A76" s="254"/>
      <c r="B76" s="204"/>
      <c r="C76" s="204"/>
      <c r="D76" s="204"/>
      <c r="E76" s="204"/>
      <c r="F76" s="204"/>
      <c r="G76" s="204"/>
      <c r="H76" s="204"/>
      <c r="I76" s="219"/>
      <c r="J76" s="219"/>
      <c r="K76" s="219"/>
      <c r="L76" s="204"/>
      <c r="M76" s="204"/>
      <c r="N76" s="219"/>
      <c r="O76" s="219"/>
      <c r="P76" s="219"/>
      <c r="Q76" s="214"/>
      <c r="R76" s="100"/>
    </row>
    <row r="77" spans="1:18" ht="33.75" customHeight="1">
      <c r="A77" s="200" t="s">
        <v>71</v>
      </c>
      <c r="B77" s="201"/>
      <c r="C77" s="201"/>
      <c r="D77" s="201"/>
      <c r="E77" s="201"/>
      <c r="F77" s="201"/>
      <c r="G77" s="201"/>
      <c r="H77" s="201"/>
      <c r="I77" s="201"/>
      <c r="J77" s="201"/>
      <c r="K77" s="201"/>
      <c r="L77" s="201"/>
      <c r="M77" s="201"/>
      <c r="N77" s="201"/>
      <c r="O77" s="201"/>
      <c r="P77" s="201"/>
      <c r="Q77" s="202"/>
      <c r="R77" s="100"/>
    </row>
    <row r="78" spans="1:18" ht="61.5" customHeight="1">
      <c r="A78" s="172" t="s">
        <v>38</v>
      </c>
      <c r="B78" s="173">
        <f>C78</f>
        <v>50</v>
      </c>
      <c r="C78" s="173">
        <v>50</v>
      </c>
      <c r="D78" s="173"/>
      <c r="E78" s="173"/>
      <c r="F78" s="173"/>
      <c r="G78" s="173"/>
      <c r="H78" s="173"/>
      <c r="I78" s="173"/>
      <c r="J78" s="173"/>
      <c r="K78" s="173"/>
      <c r="L78" s="173"/>
      <c r="M78" s="173"/>
      <c r="N78" s="173"/>
      <c r="O78" s="173"/>
      <c r="P78" s="173"/>
      <c r="Q78" s="248" t="s">
        <v>15</v>
      </c>
      <c r="R78" s="100"/>
    </row>
    <row r="79" spans="1:18" ht="87" customHeight="1">
      <c r="A79" s="172" t="s">
        <v>60</v>
      </c>
      <c r="B79" s="170"/>
      <c r="C79" s="170"/>
      <c r="D79" s="170"/>
      <c r="E79" s="170"/>
      <c r="F79" s="170"/>
      <c r="G79" s="174">
        <f>H79</f>
        <v>50</v>
      </c>
      <c r="H79" s="175">
        <v>50</v>
      </c>
      <c r="I79" s="171"/>
      <c r="J79" s="171"/>
      <c r="K79" s="171"/>
      <c r="L79" s="34">
        <f>M79</f>
        <v>50</v>
      </c>
      <c r="M79" s="33">
        <v>50</v>
      </c>
      <c r="N79" s="171"/>
      <c r="O79" s="171"/>
      <c r="P79" s="171"/>
      <c r="Q79" s="214"/>
      <c r="R79" s="100"/>
    </row>
    <row r="80" spans="1:18" ht="30" customHeight="1">
      <c r="A80" s="258" t="s">
        <v>72</v>
      </c>
      <c r="B80" s="259"/>
      <c r="C80" s="259"/>
      <c r="D80" s="259"/>
      <c r="E80" s="259"/>
      <c r="F80" s="259"/>
      <c r="G80" s="259"/>
      <c r="H80" s="259"/>
      <c r="I80" s="259"/>
      <c r="J80" s="259"/>
      <c r="K80" s="259"/>
      <c r="L80" s="259"/>
      <c r="M80" s="259"/>
      <c r="N80" s="259"/>
      <c r="O80" s="259"/>
      <c r="P80" s="259"/>
      <c r="Q80" s="260"/>
      <c r="R80" s="100"/>
    </row>
    <row r="81" spans="1:18" ht="53.25" customHeight="1">
      <c r="A81" s="38" t="s">
        <v>42</v>
      </c>
      <c r="B81" s="34"/>
      <c r="C81" s="33"/>
      <c r="D81" s="33"/>
      <c r="E81" s="33"/>
      <c r="F81" s="33"/>
      <c r="G81" s="34"/>
      <c r="H81" s="33"/>
      <c r="I81" s="36"/>
      <c r="J81" s="36"/>
      <c r="K81" s="36"/>
      <c r="L81" s="34">
        <v>35</v>
      </c>
      <c r="M81" s="33">
        <v>35</v>
      </c>
      <c r="N81" s="39"/>
      <c r="O81" s="39"/>
      <c r="P81" s="39"/>
      <c r="Q81" s="28" t="s">
        <v>15</v>
      </c>
      <c r="R81" s="100"/>
    </row>
    <row r="82" spans="1:18" ht="27.75" customHeight="1">
      <c r="A82" s="208" t="s">
        <v>73</v>
      </c>
      <c r="B82" s="209"/>
      <c r="C82" s="209"/>
      <c r="D82" s="209"/>
      <c r="E82" s="209"/>
      <c r="F82" s="209"/>
      <c r="G82" s="209"/>
      <c r="H82" s="209"/>
      <c r="I82" s="209"/>
      <c r="J82" s="209"/>
      <c r="K82" s="209"/>
      <c r="L82" s="209"/>
      <c r="M82" s="209"/>
      <c r="N82" s="209"/>
      <c r="O82" s="209"/>
      <c r="P82" s="209"/>
      <c r="Q82" s="210"/>
      <c r="R82" s="100"/>
    </row>
    <row r="83" spans="1:18" ht="58.5" customHeight="1">
      <c r="A83" s="65" t="s">
        <v>38</v>
      </c>
      <c r="B83" s="34">
        <v>50</v>
      </c>
      <c r="C83" s="33">
        <v>50</v>
      </c>
      <c r="D83" s="36"/>
      <c r="E83" s="36"/>
      <c r="F83" s="36"/>
      <c r="G83" s="54"/>
      <c r="H83" s="54"/>
      <c r="I83" s="54"/>
      <c r="J83" s="54"/>
      <c r="K83" s="54"/>
      <c r="L83" s="54"/>
      <c r="M83" s="54"/>
      <c r="N83" s="58"/>
      <c r="O83" s="58"/>
      <c r="P83" s="58"/>
      <c r="Q83" s="230" t="s">
        <v>15</v>
      </c>
      <c r="R83" s="100"/>
    </row>
    <row r="84" spans="1:18" ht="49.5" customHeight="1">
      <c r="A84" s="58" t="s">
        <v>29</v>
      </c>
      <c r="B84" s="34"/>
      <c r="C84" s="34"/>
      <c r="D84" s="36"/>
      <c r="E84" s="36"/>
      <c r="F84" s="36"/>
      <c r="G84" s="34">
        <f>H84</f>
        <v>120.3</v>
      </c>
      <c r="H84" s="33">
        <v>120.3</v>
      </c>
      <c r="I84" s="36"/>
      <c r="J84" s="36"/>
      <c r="K84" s="36"/>
      <c r="L84" s="34"/>
      <c r="M84" s="33"/>
      <c r="N84" s="58"/>
      <c r="O84" s="58"/>
      <c r="P84" s="58"/>
      <c r="Q84" s="230"/>
      <c r="R84" s="100"/>
    </row>
    <row r="85" spans="1:18" ht="120.75" customHeight="1">
      <c r="A85" s="58" t="s">
        <v>29</v>
      </c>
      <c r="B85" s="34"/>
      <c r="C85" s="34"/>
      <c r="D85" s="36"/>
      <c r="E85" s="36"/>
      <c r="F85" s="36"/>
      <c r="G85" s="34"/>
      <c r="H85" s="33"/>
      <c r="I85" s="36"/>
      <c r="J85" s="36"/>
      <c r="K85" s="36"/>
      <c r="L85" s="34">
        <f>M85</f>
        <v>145</v>
      </c>
      <c r="M85" s="33">
        <v>145</v>
      </c>
      <c r="N85" s="58"/>
      <c r="O85" s="58"/>
      <c r="P85" s="58"/>
      <c r="Q85" s="28" t="s">
        <v>50</v>
      </c>
      <c r="R85" s="100"/>
    </row>
    <row r="86" spans="1:18" ht="27" customHeight="1">
      <c r="A86" s="215" t="s">
        <v>59</v>
      </c>
      <c r="B86" s="216"/>
      <c r="C86" s="216"/>
      <c r="D86" s="216"/>
      <c r="E86" s="216"/>
      <c r="F86" s="216"/>
      <c r="G86" s="216"/>
      <c r="H86" s="216"/>
      <c r="I86" s="216"/>
      <c r="J86" s="216"/>
      <c r="K86" s="216"/>
      <c r="L86" s="216"/>
      <c r="M86" s="216"/>
      <c r="N86" s="216"/>
      <c r="O86" s="216"/>
      <c r="P86" s="216"/>
      <c r="Q86" s="217"/>
      <c r="R86" s="100"/>
    </row>
    <row r="87" spans="1:19" ht="73.5" customHeight="1" thickBot="1">
      <c r="A87" s="66" t="s">
        <v>39</v>
      </c>
      <c r="B87" s="44">
        <v>50</v>
      </c>
      <c r="C87" s="46">
        <v>50</v>
      </c>
      <c r="D87" s="67"/>
      <c r="E87" s="67"/>
      <c r="F87" s="67"/>
      <c r="G87" s="68"/>
      <c r="H87" s="67"/>
      <c r="I87" s="69"/>
      <c r="J87" s="69"/>
      <c r="K87" s="69"/>
      <c r="L87" s="68"/>
      <c r="M87" s="67"/>
      <c r="N87" s="70"/>
      <c r="O87" s="70"/>
      <c r="P87" s="70"/>
      <c r="Q87" s="71" t="s">
        <v>15</v>
      </c>
      <c r="R87" s="100"/>
      <c r="S87" s="154">
        <v>22</v>
      </c>
    </row>
    <row r="88" spans="1:18" ht="35.25" customHeight="1">
      <c r="A88" s="211" t="s">
        <v>31</v>
      </c>
      <c r="B88" s="209"/>
      <c r="C88" s="209"/>
      <c r="D88" s="209"/>
      <c r="E88" s="209"/>
      <c r="F88" s="209"/>
      <c r="G88" s="209"/>
      <c r="H88" s="209"/>
      <c r="I88" s="209"/>
      <c r="J88" s="209"/>
      <c r="K88" s="209"/>
      <c r="L88" s="209"/>
      <c r="M88" s="209"/>
      <c r="N88" s="72"/>
      <c r="O88" s="72"/>
      <c r="P88" s="73"/>
      <c r="Q88" s="212" t="s">
        <v>12</v>
      </c>
      <c r="R88" s="100"/>
    </row>
    <row r="89" spans="1:18" ht="47.25" customHeight="1">
      <c r="A89" s="74" t="s">
        <v>30</v>
      </c>
      <c r="B89" s="75">
        <f>C89+D89+E89+F89</f>
        <v>15020.705999999998</v>
      </c>
      <c r="C89" s="126">
        <f>C23+C26+C41+C38</f>
        <v>844.5</v>
      </c>
      <c r="D89" s="126">
        <f>D26+D33+D38</f>
        <v>4493.713</v>
      </c>
      <c r="E89" s="126">
        <f>E26+E41</f>
        <v>358.408</v>
      </c>
      <c r="F89" s="128">
        <f>F26</f>
        <v>9324.085</v>
      </c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213"/>
      <c r="R89" s="100"/>
    </row>
    <row r="90" spans="1:18" ht="46.5" customHeight="1">
      <c r="A90" s="77" t="s">
        <v>29</v>
      </c>
      <c r="B90" s="78"/>
      <c r="C90" s="78"/>
      <c r="D90" s="78"/>
      <c r="E90" s="79"/>
      <c r="F90" s="79"/>
      <c r="G90" s="119">
        <f>H90+I90</f>
        <v>13160.796999999999</v>
      </c>
      <c r="H90" s="124">
        <f>H39</f>
        <v>790.5</v>
      </c>
      <c r="I90" s="118">
        <f>I27+I34+I39</f>
        <v>12370.296999999999</v>
      </c>
      <c r="J90" s="79"/>
      <c r="L90" s="119">
        <f>M90+N90</f>
        <v>7023</v>
      </c>
      <c r="M90" s="118">
        <f>M24+M39</f>
        <v>427</v>
      </c>
      <c r="N90" s="118">
        <f>N27+N34</f>
        <v>6596</v>
      </c>
      <c r="O90" s="79"/>
      <c r="P90" s="79"/>
      <c r="Q90" s="213"/>
      <c r="R90" s="100"/>
    </row>
    <row r="91" spans="1:18" ht="54" customHeight="1">
      <c r="A91" s="74" t="s">
        <v>49</v>
      </c>
      <c r="B91" s="78"/>
      <c r="C91" s="78"/>
      <c r="D91" s="78"/>
      <c r="E91" s="79"/>
      <c r="F91" s="79"/>
      <c r="G91" s="119">
        <f>K91+I91</f>
        <v>10719.71</v>
      </c>
      <c r="H91" s="124"/>
      <c r="I91" s="118">
        <f>I28</f>
        <v>321.41</v>
      </c>
      <c r="J91" s="121"/>
      <c r="K91" s="124">
        <f>K28</f>
        <v>10398.3</v>
      </c>
      <c r="L91" s="78"/>
      <c r="M91" s="80"/>
      <c r="N91" s="80"/>
      <c r="O91" s="79"/>
      <c r="P91" s="79"/>
      <c r="Q91" s="214"/>
      <c r="R91" s="100"/>
    </row>
    <row r="92" spans="1:18" ht="43.5" customHeight="1">
      <c r="A92" s="211" t="s">
        <v>32</v>
      </c>
      <c r="B92" s="209"/>
      <c r="C92" s="209"/>
      <c r="D92" s="209"/>
      <c r="E92" s="209"/>
      <c r="F92" s="209"/>
      <c r="G92" s="209"/>
      <c r="H92" s="209"/>
      <c r="I92" s="209"/>
      <c r="J92" s="209"/>
      <c r="K92" s="209"/>
      <c r="L92" s="209"/>
      <c r="M92" s="209"/>
      <c r="N92" s="209"/>
      <c r="O92" s="72"/>
      <c r="P92" s="72"/>
      <c r="Q92" s="73"/>
      <c r="R92" s="100"/>
    </row>
    <row r="93" spans="1:18" ht="53.25" customHeight="1">
      <c r="A93" s="77" t="s">
        <v>37</v>
      </c>
      <c r="B93" s="87">
        <f>D93+F93</f>
        <v>6946</v>
      </c>
      <c r="C93" s="30"/>
      <c r="D93" s="88">
        <f>D17+D35</f>
        <v>2600</v>
      </c>
      <c r="E93" s="117"/>
      <c r="F93" s="118">
        <f>F17</f>
        <v>4346</v>
      </c>
      <c r="G93" s="119"/>
      <c r="H93" s="120"/>
      <c r="I93" s="119"/>
      <c r="J93" s="121"/>
      <c r="K93" s="121"/>
      <c r="L93" s="79"/>
      <c r="M93" s="78"/>
      <c r="N93" s="79"/>
      <c r="O93" s="79"/>
      <c r="P93" s="79"/>
      <c r="Q93" s="248" t="s">
        <v>11</v>
      </c>
      <c r="R93" s="100"/>
    </row>
    <row r="94" spans="1:18" ht="53.25" customHeight="1">
      <c r="A94" s="77" t="s">
        <v>45</v>
      </c>
      <c r="B94" s="87"/>
      <c r="C94" s="30"/>
      <c r="D94" s="88"/>
      <c r="E94" s="117"/>
      <c r="F94" s="118"/>
      <c r="G94" s="122">
        <f>I94+K94+H94</f>
        <v>653.4</v>
      </c>
      <c r="H94" s="123"/>
      <c r="I94" s="118">
        <f>I19</f>
        <v>50</v>
      </c>
      <c r="J94" s="117"/>
      <c r="K94" s="124">
        <f>K19</f>
        <v>603.4</v>
      </c>
      <c r="L94" s="166">
        <f>L19</f>
        <v>3500</v>
      </c>
      <c r="M94" s="119"/>
      <c r="N94" s="166">
        <v>3500</v>
      </c>
      <c r="O94" s="79"/>
      <c r="P94" s="79"/>
      <c r="Q94" s="213"/>
      <c r="R94" s="100"/>
    </row>
    <row r="95" spans="1:18" ht="51" customHeight="1">
      <c r="A95" s="77" t="s">
        <v>30</v>
      </c>
      <c r="B95" s="119">
        <f>D95</f>
        <v>16524</v>
      </c>
      <c r="C95" s="119"/>
      <c r="D95" s="118">
        <f>D30</f>
        <v>16524</v>
      </c>
      <c r="E95" s="117"/>
      <c r="F95" s="117"/>
      <c r="G95" s="119"/>
      <c r="H95" s="120"/>
      <c r="I95" s="118"/>
      <c r="J95" s="117"/>
      <c r="K95" s="117"/>
      <c r="L95" s="79"/>
      <c r="M95" s="78"/>
      <c r="N95" s="79"/>
      <c r="O95" s="79"/>
      <c r="P95" s="79"/>
      <c r="Q95" s="257"/>
      <c r="R95" s="100"/>
    </row>
    <row r="96" spans="1:18" ht="55.5" customHeight="1">
      <c r="A96" s="77" t="s">
        <v>29</v>
      </c>
      <c r="B96" s="119"/>
      <c r="C96" s="119"/>
      <c r="D96" s="119"/>
      <c r="E96" s="121"/>
      <c r="F96" s="121"/>
      <c r="G96" s="119">
        <f>I96+H96+K96</f>
        <v>21154.71</v>
      </c>
      <c r="H96" s="124">
        <f>H20+H18</f>
        <v>779.155</v>
      </c>
      <c r="I96" s="118">
        <f>I31+I36+I20</f>
        <v>17906.155</v>
      </c>
      <c r="J96" s="117"/>
      <c r="K96" s="124">
        <f>K20</f>
        <v>2469.4</v>
      </c>
      <c r="L96" s="166">
        <f>N96+P96+M96</f>
        <v>107917.23</v>
      </c>
      <c r="M96" s="119">
        <f>M20</f>
        <v>520</v>
      </c>
      <c r="N96" s="169">
        <f>N31+N20+N18+N36</f>
        <v>28360.2</v>
      </c>
      <c r="O96" s="121"/>
      <c r="P96" s="166">
        <f>P20+P18</f>
        <v>79037.03</v>
      </c>
      <c r="Q96" s="256"/>
      <c r="R96" s="100"/>
    </row>
    <row r="97" spans="1:18" ht="27.75" customHeight="1">
      <c r="A97" s="211" t="s">
        <v>34</v>
      </c>
      <c r="B97" s="209"/>
      <c r="C97" s="209"/>
      <c r="D97" s="209"/>
      <c r="E97" s="209"/>
      <c r="F97" s="209"/>
      <c r="G97" s="209"/>
      <c r="H97" s="209"/>
      <c r="I97" s="209"/>
      <c r="J97" s="209"/>
      <c r="K97" s="209"/>
      <c r="L97" s="209"/>
      <c r="M97" s="84"/>
      <c r="N97" s="72"/>
      <c r="O97" s="72"/>
      <c r="P97" s="72"/>
      <c r="Q97" s="73"/>
      <c r="R97" s="100"/>
    </row>
    <row r="98" spans="1:18" ht="45" customHeight="1">
      <c r="A98" s="74" t="s">
        <v>30</v>
      </c>
      <c r="B98" s="125">
        <f>C98+D98+F98</f>
        <v>2906.15</v>
      </c>
      <c r="C98" s="126">
        <f>C44+C47</f>
        <v>264.15</v>
      </c>
      <c r="D98" s="126">
        <f>D47</f>
        <v>1242</v>
      </c>
      <c r="E98" s="127"/>
      <c r="F98" s="128">
        <f>F47</f>
        <v>1400</v>
      </c>
      <c r="G98" s="125"/>
      <c r="H98" s="133"/>
      <c r="I98" s="133"/>
      <c r="J98" s="127"/>
      <c r="K98" s="127"/>
      <c r="L98" s="127"/>
      <c r="M98" s="125"/>
      <c r="N98" s="134"/>
      <c r="O98" s="76"/>
      <c r="P98" s="76"/>
      <c r="Q98" s="248" t="s">
        <v>40</v>
      </c>
      <c r="R98" s="100"/>
    </row>
    <row r="99" spans="1:18" ht="45" customHeight="1">
      <c r="A99" s="185" t="s">
        <v>75</v>
      </c>
      <c r="B99" s="186"/>
      <c r="C99" s="187"/>
      <c r="D99" s="187"/>
      <c r="E99" s="188"/>
      <c r="F99" s="190"/>
      <c r="G99" s="186">
        <f>K99</f>
        <v>3840</v>
      </c>
      <c r="H99" s="191"/>
      <c r="I99" s="191"/>
      <c r="J99" s="188"/>
      <c r="K99" s="188">
        <f>K52</f>
        <v>3840</v>
      </c>
      <c r="L99" s="193">
        <f>N99+P99</f>
        <v>10120</v>
      </c>
      <c r="M99" s="186"/>
      <c r="N99" s="192">
        <f>N52</f>
        <v>4360</v>
      </c>
      <c r="O99" s="189"/>
      <c r="P99" s="192">
        <f>P52</f>
        <v>5760</v>
      </c>
      <c r="Q99" s="213"/>
      <c r="R99" s="100"/>
    </row>
    <row r="100" spans="1:17" ht="51" customHeight="1">
      <c r="A100" s="82" t="s">
        <v>29</v>
      </c>
      <c r="B100" s="129"/>
      <c r="C100" s="129"/>
      <c r="D100" s="129"/>
      <c r="E100" s="130"/>
      <c r="F100" s="130"/>
      <c r="G100" s="129">
        <f>H100+I100+K100</f>
        <v>10780.300000000001</v>
      </c>
      <c r="H100" s="131">
        <f>H45+H54+H48+H60</f>
        <v>773.6999999999999</v>
      </c>
      <c r="I100" s="132">
        <f>I48+I56+I58</f>
        <v>9614.6</v>
      </c>
      <c r="J100" s="130"/>
      <c r="K100" s="131">
        <f>K54</f>
        <v>392</v>
      </c>
      <c r="L100" s="129">
        <f>N100+P100</f>
        <v>16700</v>
      </c>
      <c r="M100" s="132"/>
      <c r="N100" s="45">
        <f>N48</f>
        <v>3900</v>
      </c>
      <c r="O100" s="130"/>
      <c r="P100" s="177">
        <f>P51</f>
        <v>12800</v>
      </c>
      <c r="Q100" s="213"/>
    </row>
    <row r="101" spans="1:18" ht="26.25" customHeight="1">
      <c r="A101" s="211" t="s">
        <v>33</v>
      </c>
      <c r="B101" s="209"/>
      <c r="C101" s="209"/>
      <c r="D101" s="209"/>
      <c r="E101" s="209"/>
      <c r="F101" s="209"/>
      <c r="G101" s="209"/>
      <c r="H101" s="209"/>
      <c r="I101" s="209"/>
      <c r="J101" s="209"/>
      <c r="K101" s="209"/>
      <c r="L101" s="209"/>
      <c r="M101" s="209"/>
      <c r="N101" s="72"/>
      <c r="O101" s="72"/>
      <c r="P101" s="72"/>
      <c r="Q101" s="73"/>
      <c r="R101" s="100"/>
    </row>
    <row r="102" spans="1:18" ht="43.5" customHeight="1">
      <c r="A102" s="74" t="s">
        <v>30</v>
      </c>
      <c r="B102" s="125">
        <f>C102+D102</f>
        <v>1907</v>
      </c>
      <c r="C102" s="126">
        <f>C63</f>
        <v>105</v>
      </c>
      <c r="D102" s="126">
        <f>D63+D66</f>
        <v>1802</v>
      </c>
      <c r="E102" s="127"/>
      <c r="F102" s="127"/>
      <c r="G102" s="127"/>
      <c r="H102" s="127"/>
      <c r="I102" s="127"/>
      <c r="J102" s="127"/>
      <c r="K102" s="127"/>
      <c r="L102" s="127"/>
      <c r="M102" s="127"/>
      <c r="N102" s="127"/>
      <c r="O102" s="127"/>
      <c r="P102" s="76"/>
      <c r="Q102" s="248" t="s">
        <v>14</v>
      </c>
      <c r="R102" s="100"/>
    </row>
    <row r="103" spans="1:18" ht="43.5" customHeight="1">
      <c r="A103" s="82" t="s">
        <v>29</v>
      </c>
      <c r="B103" s="129"/>
      <c r="C103" s="129"/>
      <c r="D103" s="129"/>
      <c r="E103" s="130"/>
      <c r="F103" s="130"/>
      <c r="G103" s="129">
        <f>H103+I103</f>
        <v>2125.7999999999997</v>
      </c>
      <c r="H103" s="131">
        <f>H64</f>
        <v>60</v>
      </c>
      <c r="I103" s="132">
        <f>I64+I67</f>
        <v>2065.7999999999997</v>
      </c>
      <c r="J103" s="130"/>
      <c r="K103" s="130"/>
      <c r="L103" s="129">
        <f>N103</f>
        <v>1006</v>
      </c>
      <c r="M103" s="129"/>
      <c r="N103" s="132">
        <f>N64+N67</f>
        <v>1006</v>
      </c>
      <c r="O103" s="130"/>
      <c r="P103" s="83"/>
      <c r="Q103" s="214"/>
      <c r="R103" s="100"/>
    </row>
    <row r="104" spans="1:18" ht="24" customHeight="1">
      <c r="A104" s="211" t="s">
        <v>47</v>
      </c>
      <c r="B104" s="209"/>
      <c r="C104" s="209"/>
      <c r="D104" s="209"/>
      <c r="E104" s="209"/>
      <c r="F104" s="209"/>
      <c r="G104" s="209"/>
      <c r="H104" s="209"/>
      <c r="I104" s="209"/>
      <c r="J104" s="72"/>
      <c r="K104" s="72"/>
      <c r="L104" s="72"/>
      <c r="M104" s="72"/>
      <c r="N104" s="72"/>
      <c r="O104" s="72"/>
      <c r="P104" s="72"/>
      <c r="Q104" s="73"/>
      <c r="R104" s="100"/>
    </row>
    <row r="105" spans="1:18" ht="47.25" customHeight="1">
      <c r="A105" s="74" t="s">
        <v>30</v>
      </c>
      <c r="B105" s="135">
        <f>D105</f>
        <v>390</v>
      </c>
      <c r="C105" s="55"/>
      <c r="D105" s="136">
        <f>D70</f>
        <v>390</v>
      </c>
      <c r="E105" s="127"/>
      <c r="F105" s="127"/>
      <c r="G105" s="127"/>
      <c r="H105" s="127"/>
      <c r="I105" s="137"/>
      <c r="J105" s="127"/>
      <c r="K105" s="127"/>
      <c r="L105" s="127"/>
      <c r="M105" s="127"/>
      <c r="N105" s="127"/>
      <c r="O105" s="127"/>
      <c r="P105" s="127"/>
      <c r="Q105" s="248" t="s">
        <v>41</v>
      </c>
      <c r="R105" s="100"/>
    </row>
    <row r="106" spans="1:18" ht="64.5" customHeight="1">
      <c r="A106" s="77" t="s">
        <v>29</v>
      </c>
      <c r="B106" s="30"/>
      <c r="C106" s="30"/>
      <c r="D106" s="30"/>
      <c r="E106" s="121"/>
      <c r="F106" s="121"/>
      <c r="G106" s="138">
        <f>H106</f>
        <v>29</v>
      </c>
      <c r="H106" s="45">
        <v>29</v>
      </c>
      <c r="I106" s="121"/>
      <c r="J106" s="121"/>
      <c r="K106" s="121"/>
      <c r="L106" s="121"/>
      <c r="M106" s="121"/>
      <c r="N106" s="121"/>
      <c r="O106" s="121"/>
      <c r="P106" s="121"/>
      <c r="Q106" s="256"/>
      <c r="R106" s="64"/>
    </row>
    <row r="107" spans="1:18" ht="25.5" customHeight="1">
      <c r="A107" s="211" t="s">
        <v>35</v>
      </c>
      <c r="B107" s="209"/>
      <c r="C107" s="209"/>
      <c r="D107" s="209"/>
      <c r="E107" s="209"/>
      <c r="F107" s="209"/>
      <c r="G107" s="209"/>
      <c r="H107" s="209"/>
      <c r="I107" s="209"/>
      <c r="J107" s="209"/>
      <c r="K107" s="209"/>
      <c r="L107" s="209"/>
      <c r="M107" s="209"/>
      <c r="N107" s="209"/>
      <c r="O107" s="209"/>
      <c r="P107" s="209"/>
      <c r="Q107" s="247"/>
      <c r="R107" s="64"/>
    </row>
    <row r="108" spans="1:18" ht="50.25" customHeight="1">
      <c r="A108" s="77" t="s">
        <v>38</v>
      </c>
      <c r="B108" s="81">
        <f>C108</f>
        <v>150</v>
      </c>
      <c r="C108" s="102">
        <f>C87+C78+C83</f>
        <v>150</v>
      </c>
      <c r="D108" s="77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248" t="s">
        <v>15</v>
      </c>
      <c r="R108" s="64"/>
    </row>
    <row r="109" spans="1:18" ht="47.25" customHeight="1">
      <c r="A109" s="38" t="s">
        <v>29</v>
      </c>
      <c r="B109" s="85"/>
      <c r="C109" s="86"/>
      <c r="D109" s="28"/>
      <c r="E109" s="28"/>
      <c r="F109" s="28"/>
      <c r="G109" s="87">
        <f>H109</f>
        <v>120.3</v>
      </c>
      <c r="H109" s="88">
        <f>H84</f>
        <v>120.3</v>
      </c>
      <c r="I109" s="58"/>
      <c r="J109" s="58"/>
      <c r="K109" s="58"/>
      <c r="L109" s="87"/>
      <c r="M109" s="88"/>
      <c r="N109" s="39"/>
      <c r="O109" s="39"/>
      <c r="P109" s="39"/>
      <c r="Q109" s="251"/>
      <c r="R109" s="63"/>
    </row>
    <row r="110" spans="1:19" ht="47.25" customHeight="1">
      <c r="A110" s="38" t="s">
        <v>42</v>
      </c>
      <c r="B110" s="85"/>
      <c r="C110" s="86"/>
      <c r="D110" s="28"/>
      <c r="E110" s="28"/>
      <c r="F110" s="28"/>
      <c r="G110" s="87">
        <f>H110</f>
        <v>50</v>
      </c>
      <c r="H110" s="88">
        <f>H79</f>
        <v>50</v>
      </c>
      <c r="I110" s="58"/>
      <c r="J110" s="58"/>
      <c r="K110" s="58"/>
      <c r="L110" s="87">
        <f>M110</f>
        <v>85</v>
      </c>
      <c r="M110" s="88">
        <f>M81+M79</f>
        <v>85</v>
      </c>
      <c r="N110" s="39"/>
      <c r="O110" s="39"/>
      <c r="P110" s="39"/>
      <c r="Q110" s="204"/>
      <c r="R110" s="63"/>
      <c r="S110" s="155">
        <v>23</v>
      </c>
    </row>
    <row r="111" spans="1:19" s="15" customFormat="1" ht="27.75" customHeight="1">
      <c r="A111" s="252" t="s">
        <v>36</v>
      </c>
      <c r="B111" s="252"/>
      <c r="C111" s="252"/>
      <c r="D111" s="252"/>
      <c r="E111" s="252"/>
      <c r="F111" s="252"/>
      <c r="G111" s="252"/>
      <c r="H111" s="252"/>
      <c r="I111" s="252"/>
      <c r="J111" s="252"/>
      <c r="K111" s="252"/>
      <c r="L111" s="252"/>
      <c r="M111" s="252"/>
      <c r="N111" s="252"/>
      <c r="O111" s="252"/>
      <c r="P111" s="252"/>
      <c r="Q111" s="252"/>
      <c r="R111" s="89"/>
      <c r="S111" s="152"/>
    </row>
    <row r="112" spans="1:19" s="15" customFormat="1" ht="121.5" customHeight="1">
      <c r="A112" s="38" t="s">
        <v>29</v>
      </c>
      <c r="B112" s="90"/>
      <c r="C112" s="91"/>
      <c r="D112" s="92"/>
      <c r="E112" s="92"/>
      <c r="F112" s="92"/>
      <c r="G112" s="87">
        <f>H112</f>
        <v>75</v>
      </c>
      <c r="H112" s="88">
        <f>H76+H50+H75</f>
        <v>75</v>
      </c>
      <c r="I112" s="93"/>
      <c r="J112" s="93"/>
      <c r="K112" s="93"/>
      <c r="L112" s="87">
        <f>M112</f>
        <v>285</v>
      </c>
      <c r="M112" s="88">
        <f>M85+M75+M50</f>
        <v>285</v>
      </c>
      <c r="N112" s="94"/>
      <c r="O112" s="94"/>
      <c r="P112" s="94"/>
      <c r="Q112" s="105" t="s">
        <v>50</v>
      </c>
      <c r="S112" s="152"/>
    </row>
    <row r="113" spans="1:19" s="15" customFormat="1" ht="16.5" customHeight="1">
      <c r="A113" s="106"/>
      <c r="B113" s="107"/>
      <c r="C113" s="108"/>
      <c r="D113" s="109"/>
      <c r="E113" s="109"/>
      <c r="F113" s="109"/>
      <c r="G113" s="110"/>
      <c r="H113" s="111"/>
      <c r="I113" s="112"/>
      <c r="J113" s="112"/>
      <c r="K113" s="112"/>
      <c r="L113" s="113"/>
      <c r="M113" s="109"/>
      <c r="N113" s="114"/>
      <c r="O113" s="114"/>
      <c r="P113" s="114"/>
      <c r="Q113" s="115"/>
      <c r="S113" s="152"/>
    </row>
    <row r="114" spans="7:18" ht="5.25" customHeight="1">
      <c r="G114" s="16"/>
      <c r="R114" s="7"/>
    </row>
    <row r="115" spans="1:19" s="116" customFormat="1" ht="35.25" customHeight="1">
      <c r="A115" s="116" t="s">
        <v>51</v>
      </c>
      <c r="B115" s="159"/>
      <c r="C115" s="159"/>
      <c r="D115" s="159"/>
      <c r="E115" s="159"/>
      <c r="F115" s="159"/>
      <c r="G115" s="159"/>
      <c r="H115" s="159"/>
      <c r="I115" s="159"/>
      <c r="J115" s="159"/>
      <c r="K115" s="157"/>
      <c r="O115" s="255" t="s">
        <v>53</v>
      </c>
      <c r="P115" s="255"/>
      <c r="Q115" s="255"/>
      <c r="R115" s="158"/>
      <c r="S115" s="160"/>
    </row>
    <row r="116" spans="1:19" s="116" customFormat="1" ht="18.75" customHeight="1">
      <c r="A116" s="205" t="s">
        <v>52</v>
      </c>
      <c r="B116" s="206"/>
      <c r="C116" s="206"/>
      <c r="D116" s="207"/>
      <c r="E116" s="159"/>
      <c r="F116" s="159"/>
      <c r="G116" s="159"/>
      <c r="H116" s="159"/>
      <c r="I116" s="159"/>
      <c r="J116" s="159"/>
      <c r="K116" s="156"/>
      <c r="O116" s="198"/>
      <c r="P116" s="199"/>
      <c r="Q116" s="199"/>
      <c r="R116" s="158"/>
      <c r="S116" s="160"/>
    </row>
    <row r="117" spans="1:18" ht="26.25" customHeight="1">
      <c r="A117" s="103" t="s">
        <v>54</v>
      </c>
      <c r="B117" s="13"/>
      <c r="C117" s="13"/>
      <c r="D117" s="12"/>
      <c r="E117" s="12"/>
      <c r="F117" s="12"/>
      <c r="G117" s="16"/>
      <c r="O117" s="231"/>
      <c r="P117" s="231"/>
      <c r="Q117" s="231"/>
      <c r="R117" s="7"/>
    </row>
    <row r="118" spans="1:18" ht="26.25">
      <c r="A118" s="6"/>
      <c r="B118" s="250"/>
      <c r="C118" s="250"/>
      <c r="G118" s="16"/>
      <c r="R118" s="7"/>
    </row>
    <row r="119" spans="1:18" ht="20.25">
      <c r="A119" s="8"/>
      <c r="B119" s="9"/>
      <c r="C119" s="10"/>
      <c r="G119" s="16"/>
      <c r="R119" s="7"/>
    </row>
    <row r="120" ht="14.25">
      <c r="G120" s="16"/>
    </row>
    <row r="121" ht="14.25">
      <c r="G121" s="16"/>
    </row>
  </sheetData>
  <sheetProtection/>
  <mergeCells count="99">
    <mergeCell ref="Q102:Q103"/>
    <mergeCell ref="M4:R4"/>
    <mergeCell ref="B6:N6"/>
    <mergeCell ref="A62:Q62"/>
    <mergeCell ref="B8:P8"/>
    <mergeCell ref="Q8:Q11"/>
    <mergeCell ref="E10:F10"/>
    <mergeCell ref="A29:Q29"/>
    <mergeCell ref="Q26:Q28"/>
    <mergeCell ref="A14:Q14"/>
    <mergeCell ref="A16:Q16"/>
    <mergeCell ref="R6:R27"/>
    <mergeCell ref="A8:A11"/>
    <mergeCell ref="G10:G11"/>
    <mergeCell ref="J10:K10"/>
    <mergeCell ref="Q17:Q20"/>
    <mergeCell ref="G9:K9"/>
    <mergeCell ref="L9:P9"/>
    <mergeCell ref="L10:L11"/>
    <mergeCell ref="Q66:Q67"/>
    <mergeCell ref="N75:N76"/>
    <mergeCell ref="A65:Q65"/>
    <mergeCell ref="Q47:Q48"/>
    <mergeCell ref="A59:Q59"/>
    <mergeCell ref="A71:Q71"/>
    <mergeCell ref="A55:Q55"/>
    <mergeCell ref="A57:Q57"/>
    <mergeCell ref="A61:Q61"/>
    <mergeCell ref="A49:Q49"/>
    <mergeCell ref="A53:Q53"/>
    <mergeCell ref="Q33:Q34"/>
    <mergeCell ref="Q23:Q24"/>
    <mergeCell ref="Q35:Q36"/>
    <mergeCell ref="I75:I76"/>
    <mergeCell ref="A40:Q40"/>
    <mergeCell ref="A69:Q69"/>
    <mergeCell ref="A68:Q68"/>
    <mergeCell ref="Q75:Q76"/>
    <mergeCell ref="C75:C76"/>
    <mergeCell ref="A75:A76"/>
    <mergeCell ref="O115:Q115"/>
    <mergeCell ref="A88:M88"/>
    <mergeCell ref="K75:K76"/>
    <mergeCell ref="Q105:Q106"/>
    <mergeCell ref="A107:Q107"/>
    <mergeCell ref="Q93:Q96"/>
    <mergeCell ref="A80:Q80"/>
    <mergeCell ref="Q98:Q100"/>
    <mergeCell ref="Q83:Q84"/>
    <mergeCell ref="A74:Q74"/>
    <mergeCell ref="Q78:Q79"/>
    <mergeCell ref="L75:L76"/>
    <mergeCell ref="G75:G76"/>
    <mergeCell ref="B75:B76"/>
    <mergeCell ref="B118:C118"/>
    <mergeCell ref="Q108:Q110"/>
    <mergeCell ref="A111:Q111"/>
    <mergeCell ref="A101:M101"/>
    <mergeCell ref="A104:I104"/>
    <mergeCell ref="N5:R5"/>
    <mergeCell ref="Q30:Q31"/>
    <mergeCell ref="A43:Q43"/>
    <mergeCell ref="C10:D10"/>
    <mergeCell ref="O10:P10"/>
    <mergeCell ref="A25:Q25"/>
    <mergeCell ref="A37:Q37"/>
    <mergeCell ref="Q38:Q39"/>
    <mergeCell ref="A32:Q32"/>
    <mergeCell ref="H10:I10"/>
    <mergeCell ref="H75:H76"/>
    <mergeCell ref="Q44:Q45"/>
    <mergeCell ref="Q63:Q64"/>
    <mergeCell ref="O117:Q117"/>
    <mergeCell ref="O1:Q1"/>
    <mergeCell ref="A42:Q42"/>
    <mergeCell ref="M10:N10"/>
    <mergeCell ref="A15:Q15"/>
    <mergeCell ref="B10:B11"/>
    <mergeCell ref="A22:Q22"/>
    <mergeCell ref="A92:N92"/>
    <mergeCell ref="A86:Q86"/>
    <mergeCell ref="O75:O76"/>
    <mergeCell ref="B9:F9"/>
    <mergeCell ref="M2:R2"/>
    <mergeCell ref="A46:Q46"/>
    <mergeCell ref="A77:Q77"/>
    <mergeCell ref="P75:P76"/>
    <mergeCell ref="M3:R3"/>
    <mergeCell ref="J75:J76"/>
    <mergeCell ref="O116:Q116"/>
    <mergeCell ref="A73:Q73"/>
    <mergeCell ref="D75:D76"/>
    <mergeCell ref="E75:E76"/>
    <mergeCell ref="F75:F76"/>
    <mergeCell ref="A116:D116"/>
    <mergeCell ref="M75:M76"/>
    <mergeCell ref="A82:Q82"/>
    <mergeCell ref="A97:L97"/>
    <mergeCell ref="Q88:Q91"/>
  </mergeCells>
  <printOptions/>
  <pageMargins left="0.3937007874015748" right="0.3937007874015748" top="1.1811023622047245" bottom="0.3937007874015748" header="0.31496062992125984" footer="0.31496062992125984"/>
  <pageSetup fitToHeight="0" fitToWidth="1" horizontalDpi="600" verticalDpi="600" orientation="landscape" paperSize="9" scale="33" r:id="rId1"/>
  <rowBreaks count="4" manualBreakCount="4">
    <brk id="24" max="17" man="1"/>
    <brk id="45" max="17" man="1"/>
    <brk id="67" max="17" man="1"/>
    <brk id="87" max="17" man="1"/>
  </rowBreaks>
  <colBreaks count="1" manualBreakCount="1">
    <brk id="18" max="10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2018-07-05T12:59:54Z</cp:lastPrinted>
  <dcterms:created xsi:type="dcterms:W3CDTF">2006-09-16T00:00:00Z</dcterms:created>
  <dcterms:modified xsi:type="dcterms:W3CDTF">2018-12-03T05:47:50Z</dcterms:modified>
  <cp:category/>
  <cp:version/>
  <cp:contentType/>
  <cp:contentStatus/>
</cp:coreProperties>
</file>