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Лист1" sheetId="1" r:id="rId1"/>
  </sheets>
  <definedNames>
    <definedName name="OLE_LINK1" localSheetId="0">'Лист1'!$A$153</definedName>
    <definedName name="_xlnm.Print_Titles" localSheetId="0">'Лист1'!$9:$11</definedName>
    <definedName name="_xlnm.Print_Area" localSheetId="0">'Лист1'!$A$1:$L$248</definedName>
  </definedNames>
  <calcPr fullCalcOnLoad="1"/>
</workbook>
</file>

<file path=xl/sharedStrings.xml><?xml version="1.0" encoding="utf-8"?>
<sst xmlns="http://schemas.openxmlformats.org/spreadsheetml/2006/main" count="550" uniqueCount="320">
  <si>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</si>
  <si>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</si>
  <si>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</si>
  <si>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</si>
  <si>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</si>
  <si>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</si>
  <si>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Галузь «Освіта»</t>
  </si>
  <si>
    <t>Інвестиційні проекти</t>
  </si>
  <si>
    <t>1.</t>
  </si>
  <si>
    <t>2017-2019</t>
  </si>
  <si>
    <t>Управління капітального будівництва та дорожнього господарства СМР</t>
  </si>
  <si>
    <t>МБ</t>
  </si>
  <si>
    <t>2.</t>
  </si>
  <si>
    <t>Модернізація систем освітлення</t>
  </si>
  <si>
    <t>Управління освіти і науки СМР</t>
  </si>
  <si>
    <t>3.</t>
  </si>
  <si>
    <t>Покращення параметрів мікроклімату в будівлі</t>
  </si>
  <si>
    <t xml:space="preserve">ССШ № 1, ЗОШ № 6 </t>
  </si>
  <si>
    <t>ЗОШ № 21</t>
  </si>
  <si>
    <t>ЗОШ № 27</t>
  </si>
  <si>
    <t xml:space="preserve">4. </t>
  </si>
  <si>
    <t xml:space="preserve">Термомодерніза-ція будівлі та модернізація інженерних мереж </t>
  </si>
  <si>
    <t>5.</t>
  </si>
  <si>
    <t>Модернізація систем опалення</t>
  </si>
  <si>
    <t>Завершення робіт з модернізації газової котельні</t>
  </si>
  <si>
    <t>Завершення робіт з установлення модульної котельні</t>
  </si>
  <si>
    <t>ДНЗ №№ 14, 24, 29, Спецшкола, ЗОШ №№ 4, 19, 13, 17, 18, 21, ССШ №№ 1, 7, ЦЕНТУМ</t>
  </si>
  <si>
    <t xml:space="preserve">Економія теплової енергії – </t>
  </si>
  <si>
    <t>844 МВтгод/рік</t>
  </si>
  <si>
    <t>6.</t>
  </si>
  <si>
    <t>Впровадження автоматизованого збору даних приладового обліку енергоресурсів</t>
  </si>
  <si>
    <t>Всього по галузі «Освіта»</t>
  </si>
  <si>
    <t>Галузь «Охорона здоров’я»</t>
  </si>
  <si>
    <t>7.</t>
  </si>
  <si>
    <t>Відділ охорони здоров’я СМР</t>
  </si>
  <si>
    <t xml:space="preserve">КУ «Сумська міська дитяча клінічна лікарня Святої Зінаїди» </t>
  </si>
  <si>
    <t>Економія електричної енергії – 99 МВтгод/рік</t>
  </si>
  <si>
    <t>Економія електричної енергії – 25 МВтгод/рік</t>
  </si>
  <si>
    <t>Економія електричної енергії – 18,2 МВтгод/рік</t>
  </si>
  <si>
    <t>КУ «Сумська міська клінічна стоматологічна поліклініка»</t>
  </si>
  <si>
    <t>Економія електричної енергії – 1,5 МВтгод/рік</t>
  </si>
  <si>
    <t>КУ «Сумська міська клінічна лікарня № 1»</t>
  </si>
  <si>
    <t>Економія електричної енергії-9,14 МВтгод/рік</t>
  </si>
  <si>
    <t>КУ «Сумський міський клінічний пологовий будинок Пресвятої Діви Марії»</t>
  </si>
  <si>
    <t>Економія електричної енергії – 1,35 МВтгод/рік</t>
  </si>
  <si>
    <t>8.</t>
  </si>
  <si>
    <t>2017-2018</t>
  </si>
  <si>
    <t>Всього по галузі «Охорона здоров’я»</t>
  </si>
  <si>
    <t>9.</t>
  </si>
  <si>
    <t>Відділ культури та туризму СМР</t>
  </si>
  <si>
    <t>ДМШ № 1</t>
  </si>
  <si>
    <t>5,2 МВт∙год/рік</t>
  </si>
  <si>
    <t>ДМШ № 3</t>
  </si>
  <si>
    <t>ДМШ № 2</t>
  </si>
  <si>
    <t>ДМШ № 4</t>
  </si>
  <si>
    <t xml:space="preserve">Завершення робіт з утеплення  фасаду </t>
  </si>
  <si>
    <t>10.</t>
  </si>
  <si>
    <t>Встановлення котла з більшим коефіцієнтом корисної дії</t>
  </si>
  <si>
    <t>2018-2019</t>
  </si>
  <si>
    <t>ДХШ</t>
  </si>
  <si>
    <t>11.</t>
  </si>
  <si>
    <t>Термомодерніза-ція будівель</t>
  </si>
  <si>
    <t xml:space="preserve">МБ </t>
  </si>
  <si>
    <t>Інформаційно-просвітницькі заходи у сфері енергозбереження та підвищення енергоефективності та інші заходи</t>
  </si>
  <si>
    <t>12.</t>
  </si>
  <si>
    <t>Створення та функціонування системи енергетичного менеджменту</t>
  </si>
  <si>
    <t>Департамент фінансів, економіки та інвестицій СМР, управління освіти і науки СМР, відділ культури та туризму СМР, відділ охорони здоров’я СМР</t>
  </si>
  <si>
    <t>Виконавчий комітет СМР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</si>
  <si>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</t>
  </si>
  <si>
    <t>14.</t>
  </si>
  <si>
    <t>Популяризація ідеї сталого енергетичного розвитку міста</t>
  </si>
  <si>
    <t>Виконавчий комітет СМР, Департамент фінансів, економіки та інвестицій СМР</t>
  </si>
  <si>
    <t>Проведення заходів з популяризації та виховання енергоефективної поведінки у споживачів</t>
  </si>
  <si>
    <t>Виготовлення презентаційних матеріалів «План дій сталого енергетичного розвитку міста Суми на 2016-2025 роки» для потенційних інвесторів</t>
  </si>
  <si>
    <t>Управління освіти і науки СМР, відділ культури та туризму СМР</t>
  </si>
  <si>
    <t>Всього по Програмі</t>
  </si>
  <si>
    <t>ДНЗ № 20</t>
  </si>
  <si>
    <t>ДБ</t>
  </si>
  <si>
    <t>ДНЗ № 23</t>
  </si>
  <si>
    <t>ДНЗ № 33</t>
  </si>
  <si>
    <t>Гімназія № 1</t>
  </si>
  <si>
    <t>Додаток 2</t>
  </si>
  <si>
    <t>Напрями діяльності, завдання та заходи програми підвищення енергоефективності в бюджетній сфері міста Суми на 2017-2019 роки</t>
  </si>
  <si>
    <t>Департамент соціального захисту населення СМР</t>
  </si>
  <si>
    <t>Економія електричної енергії-            128 МВтгод/рік</t>
  </si>
  <si>
    <t>Економія теплової енергії –             99,84 МВтгод/рік</t>
  </si>
  <si>
    <t>Модернізація системи вентиляції</t>
  </si>
  <si>
    <t>ОБ+ДБ</t>
  </si>
  <si>
    <t xml:space="preserve">Термомодерніза-ція будівель </t>
  </si>
  <si>
    <t xml:space="preserve">ССШ №№ 1, 7, 17, ЗОШ №№ 6, 22 </t>
  </si>
  <si>
    <t>Дитяча художня школа ім. М.Г. Лисенка</t>
  </si>
  <si>
    <t>15.</t>
  </si>
  <si>
    <t>Проведення енергоаудитів будівель</t>
  </si>
  <si>
    <t>Розробка заходів з підвищення енергоефективності</t>
  </si>
  <si>
    <t>ЗОШ № 4</t>
  </si>
  <si>
    <t>ЗОШ № 18</t>
  </si>
  <si>
    <t>ПДЮ</t>
  </si>
  <si>
    <t>ЗОШ № 13</t>
  </si>
  <si>
    <t>ЗОШ № 26</t>
  </si>
  <si>
    <t>Бібліотека-філія № 1</t>
  </si>
  <si>
    <t>Бібліотека-філія № 3</t>
  </si>
  <si>
    <t>Бібліотека-філія № 6</t>
  </si>
  <si>
    <t>ДМШ №4</t>
  </si>
  <si>
    <t>Створення дієвого, ефективного та фахового енергоменеджменту в бюджетних закладах соціально-культурної сфери, проведення навчань для енергоменеджерів бюджетної сфери </t>
  </si>
  <si>
    <t>Департамент фінансів, економіки та інвестицій СМР</t>
  </si>
  <si>
    <t>Економія електричної енергії  -13 МВтгод/рік</t>
  </si>
  <si>
    <t>Очікуваний результат*</t>
  </si>
  <si>
    <t>МБ, ДБ</t>
  </si>
  <si>
    <t>Обласний бюджет</t>
  </si>
  <si>
    <t>13.</t>
  </si>
  <si>
    <t>16.</t>
  </si>
  <si>
    <t>17.</t>
  </si>
  <si>
    <t>Економія теплової енергії -             24 МВтгод/рік</t>
  </si>
  <si>
    <t>Економія теплової енергії-            257 МВтгод/рік</t>
  </si>
  <si>
    <t>Покращення параметрів мікроклімату в будівлі. Економія від базового рівня  споживання -                                   250 МВтгод/рік</t>
  </si>
  <si>
    <t>Економія електричної енергії –  32 МВтгод/рік</t>
  </si>
  <si>
    <t>Економія електричної енергії - 87 МВтгод/рік</t>
  </si>
  <si>
    <t>Економія теплової енергії                   8 МВт∙год/рік</t>
  </si>
  <si>
    <t>Економія теплової енергії –                44 МВт∙год/рік</t>
  </si>
  <si>
    <t>Економія теплової енергії                    6 МВт∙год/рік</t>
  </si>
  <si>
    <t>Економія теплової енергії -              15 МВтгод/рік</t>
  </si>
  <si>
    <t>Економія теплової енергії –    408,3  МВтгод/рік</t>
  </si>
  <si>
    <r>
      <rPr>
        <sz val="18"/>
        <color indexed="8"/>
        <rFont val="Times New Roman"/>
        <family val="1"/>
      </rPr>
      <t>177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МВтгод/рік</t>
    </r>
  </si>
  <si>
    <t>Економія теплової енергії –               3 МВт∙год/рік</t>
  </si>
  <si>
    <t>Економія теплової енергії –             25  МВтгод/рік</t>
  </si>
  <si>
    <t>Економія теплової енергії –             74 МВт∙год/рік</t>
  </si>
  <si>
    <t>Економія теплової енергії              8,6 МВт∙год/рік</t>
  </si>
  <si>
    <t>Покращення параметрів мікроклімату в будівлі, економія теплової енергії                                       13 МВтгод/рік</t>
  </si>
  <si>
    <t>Економія електричної енергії -                16 МВтгод/рік</t>
  </si>
  <si>
    <t>Економія теплової енергії –              6,3 МВт∙год/рік</t>
  </si>
  <si>
    <t>Покращення параметрів мікроклімату в будівлі, економія теплової енергії –                             23 МВтгод/рік</t>
  </si>
  <si>
    <t>Економія теплової енергії –                   13,1 МВтгод/рік</t>
  </si>
  <si>
    <t>Перевірка  системи енергетичного менеджменту в бюджетній сфері міста Суми з залученням зовнішніх експертів</t>
  </si>
  <si>
    <t>Пропаганда основ енергозбереження в закладах бібліотечної системи, навчально-освітніх закладах</t>
  </si>
  <si>
    <t>Покращення параметрів мікроклімату в будівлі. Економія теплової енергії -                                    545 МВтгод/рік</t>
  </si>
  <si>
    <t>Економія теплової енергії –                      14,4 МВтгод/рік</t>
  </si>
  <si>
    <t>Економія теплової енергії –                           11,2 МВтгод/рік</t>
  </si>
  <si>
    <t>Економія теплової енергії –                   50,6 МВтгод/рік</t>
  </si>
  <si>
    <t>Економія теплової енергії -                          98,3 МВтгод/рік</t>
  </si>
  <si>
    <t>Економія теплової енергії -                             89,1 МВтгод/рік</t>
  </si>
  <si>
    <t>Економія теплової енергії -                               76,4 МВтгод/рік</t>
  </si>
  <si>
    <t>Економія теплової енергії -                                       5,5 МВтгод/рік</t>
  </si>
  <si>
    <t>Економія теплової енергії -                  20,3 МВтгод/рік</t>
  </si>
  <si>
    <t>Економія теплової енергії -                               45,3 МВтгод/рік</t>
  </si>
  <si>
    <t>Економія теплової енергії -                                18,3 МВтгод/рік</t>
  </si>
  <si>
    <t>Економія теплової енергії -                                 4 МВтгод/рік</t>
  </si>
  <si>
    <t>Економія теплової енергії -                  17  МВтгод/рік</t>
  </si>
  <si>
    <t>Економія теплової енергії –                                 9,3 МВт∙год/рік</t>
  </si>
  <si>
    <t>Економія теплової енергії –                                3,1 МВт∙год/рік</t>
  </si>
  <si>
    <t>Економія теплової енергії –                            3,5 МВт∙год/рік</t>
  </si>
  <si>
    <t>Економія теплової енергії -                                         5,9 МВтгод/рік</t>
  </si>
  <si>
    <t>Покращення параметрів мікроклімату в будівлі. Економія теплової енергії –                                      272 МВтгод/рік. (Економія від базового рівня  споживання – 337 МВтгод/рік)</t>
  </si>
  <si>
    <t>Покращення параметрів мікроклімату в будівлі. Економія теплової енергії-                                           209 МВтгод/рік. (Економія від базового рівня споживання              238 МВтгод/рік)</t>
  </si>
  <si>
    <t>Економія електричної енергії                                         4,8 МВтгод/рік</t>
  </si>
  <si>
    <t xml:space="preserve">Підвищення енергоефектив-ності в бюджетній сфері міста Суми </t>
  </si>
  <si>
    <t>Галузь «Культура і мистецтво»</t>
  </si>
  <si>
    <t>Економія теплової енергії –                                   1,37 МВтгод/рік</t>
  </si>
  <si>
    <t>Економія теплової енергії -                                  10,5 МВтгод/рік</t>
  </si>
  <si>
    <t>Економія теплової енергії –                                    257  МВтгод/рік</t>
  </si>
  <si>
    <t>Всього по галузі «Культура і мистецтво»</t>
  </si>
  <si>
    <t>Економія теплової енергії -                                     34 МВтгод/рік</t>
  </si>
  <si>
    <t>Економія теплової енергії -                                      37 МВтгод/рік</t>
  </si>
  <si>
    <r>
      <t xml:space="preserve">Економія теплової енергії –                                       </t>
    </r>
    <r>
      <rPr>
        <sz val="18"/>
        <color indexed="8"/>
        <rFont val="Times New Roman"/>
        <family val="1"/>
      </rPr>
      <t>29,9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МВт∙год/рік</t>
    </r>
  </si>
  <si>
    <t>Економія електричної енергії -30,7 МВт∙год/рік</t>
  </si>
  <si>
    <t>18.</t>
  </si>
  <si>
    <t>19.</t>
  </si>
  <si>
    <t>КУ «Центр первинної медико-санітарної допомоги № 3 м. Суми»</t>
  </si>
  <si>
    <t>Термомодерніза  ція будівель</t>
  </si>
  <si>
    <t>Економія теплової енергії 47,54 МВт∙год/рік</t>
  </si>
  <si>
    <t>Економія теплової енергії                     12 МВт∙год/рік*</t>
  </si>
  <si>
    <t>12 МВт∙год/рік*</t>
  </si>
  <si>
    <t>* очікувана економія споживання енергоресурсів від упровадження заходів після завершення повного комплексу робіт</t>
  </si>
  <si>
    <t>ССШ №№ 1, 7, 17, ЗОШ №№ 6, 22, ДНЗ №№ 2, 7, 14, 21, 22, 23</t>
  </si>
  <si>
    <t>Економія теплової енергії –               9,7  МВт∙год/рік</t>
  </si>
  <si>
    <t>Залучені кошти (грант GIZ)</t>
  </si>
  <si>
    <t>Поліклініка КУ «СМКЛ № 4»                                         по вул. Ковпака, 7</t>
  </si>
  <si>
    <t>9.6. Заміна віконних блоків                                                в КУ "СМКЛ № 5"</t>
  </si>
  <si>
    <t>Покращення параметрів мікроклімату в будівлі, економія теплової енергії -                          85,2 МВт∙год/рік</t>
  </si>
  <si>
    <t>Покращення параметрів мікроклімату в будівлі, економія теплової енергії -                      16,8 МВт∙год/рік</t>
  </si>
  <si>
    <t>Покращення параметрів мікроклімату в будівлі. Економія теплової енергії-                           380 МВтгод/рік. (Економія від базового рівня споживання-           537 МВтгод/рік)</t>
  </si>
  <si>
    <t>Орієнтовні обсяги фінансування (вартість),                 тис. грн., у т. ч.</t>
  </si>
  <si>
    <t>Впровадження автоматизованої системи моніторингу енергоспожи-           вання в бюджетній сфері</t>
  </si>
  <si>
    <t>ДНЗ №№ 2, 7, 14, 21,22, 23</t>
  </si>
  <si>
    <t>КУ «Сумська міська клінічна лікарня № 4»</t>
  </si>
  <si>
    <t>КУ «Сумська міська клінічна лікарня № 5»</t>
  </si>
  <si>
    <t>КУ «СМКЛ № 4»</t>
  </si>
  <si>
    <t>Модернізація електрооблад-нання харчоблоків</t>
  </si>
  <si>
    <t>Участь у Добровільному об’єднанні органів місцевого самоврядуван-             ня – Асоціації «Енергоефекти-вні міста України»</t>
  </si>
  <si>
    <t>Сумський міський голова</t>
  </si>
  <si>
    <t>О.М. Лисенко</t>
  </si>
  <si>
    <t>Виконавець: Липова С.А.</t>
  </si>
  <si>
    <t xml:space="preserve">
до рішення Сумської міської ради «Про внесення                                        змін  до рішення Сумської міської ради  від 21 грудня  2016 року  № 1548-МР  «Про Програму   підвищення енергоефективності в бюджетній  сфері  міста Суми  на 2017 - 2019 роки» (зі змінами)»                              </t>
  </si>
  <si>
    <t>Залучені кошти (кредит Європейського інвестиційного банку)</t>
  </si>
  <si>
    <t>Економія теплової енергії –                                   63,1 МВтгод/рік</t>
  </si>
  <si>
    <t>Економія теплової енергії –                                   12,5 МВтгод/рік</t>
  </si>
  <si>
    <t>Економія теплової енергії –                                   46,4 МВтгод/рік</t>
  </si>
  <si>
    <t>Економія теплової енергії –                                   58,8 МВтгод/рік</t>
  </si>
  <si>
    <t>Економія теплової енергії –                                   52,7 МВтгод/рік</t>
  </si>
  <si>
    <t>Розробка проектно-кошторисної документації, проектні роботи</t>
  </si>
  <si>
    <t>Економія теплової енергії –11,6 МВтгод/рік</t>
  </si>
  <si>
    <t>Економія теплової енергії -                 1,7 МВт∙год/рік</t>
  </si>
  <si>
    <t xml:space="preserve">3.3. Капітальний ремонт будівлі Сумського дошкільного навчального 
закладу (ясла-садок) № 21 «Волошка»                   м. Суми, Сумської області, 
вул. Д. Галицького, 51
</t>
  </si>
  <si>
    <t>3.4. Капітальний ремонт будівлі (заміна віконних блоків) Комунальної установи «Сумська загальноосвітня школа І-ІІІ ступенів № 23, м. Суми, Сумської області, проспект Михайла Лушпи, 36</t>
  </si>
  <si>
    <t xml:space="preserve">3.5. Капітальний ремонт будівлі Сумського дошкільного навчального закладу (ясла-садок) № 5 «Снігуронька» м. Суми, Сумської області, вул. Герасима Кондратьєва, 142 
</t>
  </si>
  <si>
    <t>3.6. Придбання енергозберігаючих віконних блоків для ДНЗ № 15</t>
  </si>
  <si>
    <t>3.7. Придбання енергозберігаючих віконних блоків для ДНЗ № 31</t>
  </si>
  <si>
    <t>3.8. Придбання енергозберігаючих віконних блоків для ЗОШ № 13</t>
  </si>
  <si>
    <t>3.9. Придбання та встановлення віконних та дверних блоків у  ЗОШ № 15</t>
  </si>
  <si>
    <t>3.10. Придбання віконних блоків для  ДНЗ № 35</t>
  </si>
  <si>
    <t>3.11. Придбання та встановлення віконних блоків у ССШ № 3</t>
  </si>
  <si>
    <t>3.12. Капітальний ремонт будівлі (утеплення фасаду) ССШ № 1</t>
  </si>
  <si>
    <t>3.13.  Капітальний ремонт будівлі (утеплення фасаду) ССШ № 10</t>
  </si>
  <si>
    <t>3.14. Капітальний ремонт покрівлі (утеплення) ЗОШ № 5</t>
  </si>
  <si>
    <t>3.15. Утеплення покрівлі в  ССШ № 1</t>
  </si>
  <si>
    <t>3.16. Капітальний ремонт покрівлі з утепленням Сумського дошкільного навчального закладу (ясла-садок) № 5 «Снігуронька» м. Суми, Сумської області, вул. Герасима Кондратьєва, 142</t>
  </si>
  <si>
    <t>ССШ № 2, ЗОШ № № 4, 5, 15, 18, 19, 23, 24, 25, 29, 30, гімназія № 1, НВК №№  9, 11, 41, 42,                                                 ДНЗ №№ 29, 17, 19, 38</t>
  </si>
  <si>
    <t>Контроль параметрів мікроклімату в будівлі</t>
  </si>
  <si>
    <t>Повірка вимірювальних приладів</t>
  </si>
  <si>
    <t>3.2. Капітальний ремонт будівлі (заміна віконних та дверних блоків) Сумського  закладу загальної середньої освіти І-ІІІ ступенів №19 ім. М.С. Нестеровського Сумської міської ради</t>
  </si>
  <si>
    <t>1.1. Реалізація проекту "Підвищення енергоефективності в дошкільних навчальних закладах міста Суми"</t>
  </si>
  <si>
    <t>1.2. Покращення енергоефективності в освітніх закладах (утеплення зовнішніх огороджуючих конструкцій ССШ № 29 по вул Заливній, 25, ДНЗ № 22 "Джерельце")</t>
  </si>
  <si>
    <t>1.3. Реалізація проекту "Підвищення енергоефективності в освітніх закладах                     м. Суми" (ССШ №№ 7, 9, ЗОШ № 20)</t>
  </si>
  <si>
    <t>2.1. Заміна ламп розжарювання на енергоефективні освітлювальні прилади в навчально-виховних закладах</t>
  </si>
  <si>
    <t>3.1. Капітальний ремонт будівлі (заміна віконних блоків)</t>
  </si>
  <si>
    <t xml:space="preserve">3.17. Капітальний ремонт будівлі (заміна віконних блоків) в Сумському закладі загальної середньої освіти І-ІІІ ступенів 
№ 26 Сумської міської ради
</t>
  </si>
  <si>
    <t>3.18. Капітальний ремонт по заміні віконних та дверних блоків будівель дошкільного та шкільного підрозділів Комунальної установи Сумський спеціальний навчально-виховний комплекс «Загальноосвітня школа I ступеня - дошкільний навчальний заклад № 37 «Зірочка» Сумської міської ради, м. Суми, вул. Труда, 4, 6</t>
  </si>
  <si>
    <t xml:space="preserve">3.19. Капітальний ремонт покрівлі з утепленням Сумського навчально-виховного комплексу «Загальноосвітня школа I ступеня−дошкільний навчальний заклад № 42» за адресою: м. Суми, 
вул. Комсомольська, 22
</t>
  </si>
  <si>
    <t>3.20. Капітальний ремонт по заміні віконних та дверних блоків будівлі Комунального закладу Сумської міської ради - Сумський міський центр еколого-натуралістичної творчості учнівської молоді, по вул. Харківській,13 м. Суми</t>
  </si>
  <si>
    <t xml:space="preserve">4.1. Реконструкція- термомодернізація будівлі та модернізація інженерних мереж ССШ № 25 </t>
  </si>
  <si>
    <t xml:space="preserve">4.2. Реконструкція- термомодернізація будівлі та модернізація інженерних мереж ЗОШ № 24 </t>
  </si>
  <si>
    <t>4.3. Реконструкція- термомодернізація будівлі НВК ДНЗ № 16</t>
  </si>
  <si>
    <t xml:space="preserve">4.4. Реконструкція будівлі КУ СЗОШ І-ІІІ ступенів № 22 по вул. Ковпака, 57 </t>
  </si>
  <si>
    <t>5.1. Реконструкція будівлі комунальної установи «Сумський дошкільний навчальний заклад             № 27 «Світанок»  по вул. Червонопрапорна, 23 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</si>
  <si>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5.2. Реконструкція системи опалення з установленням модульної котельні, що працює на поновлюваних джерелах енергії (біомаса) в комунальній установі "Сумська загальноосвітня школа  І-ІІІ ступеня № 11 по вул. Шишкіна, 12"</t>
  </si>
  <si>
    <t>5.3. Капітальний ремонт теплопунктів (облаштування системи автоматичного регулювання споживання тепла)</t>
  </si>
  <si>
    <t>6.1. Заміна та встановлення нового обладнання для впровадження системи моніторингу теплоспоживання на об’єктах галузі «Освіта»</t>
  </si>
  <si>
    <t>6.2. Оплата послуг з побудови та створення системи моніторингу теплоспоживання на об’єктах галузі «Освіта» (І етап: обстеження об'єкту, розробка кінцевого звіту, ІІ етап: впровадження системи, навчання для відповідальних осіб)</t>
  </si>
  <si>
    <t>6.3. Моніторинг  теплоспоживання будівель установ та закладів  галузі «Освіта»</t>
  </si>
  <si>
    <t>7.1. Придбання та встановлення рекуператорів в ЗОШ № 5</t>
  </si>
  <si>
    <t>8.1. Заміна ламп розжарювання на енергоефективні освітлювальні прилади в лікувально-профілактичних закладах</t>
  </si>
  <si>
    <t>9.1. Капітальний ремонт будівель (заміна віконних блоків)</t>
  </si>
  <si>
    <t>9.2. Придбання енергозберігаючих віконних блоків для КУ «Сумська міська клінічна стоматологічна поліклініка»</t>
  </si>
  <si>
    <t>9.3. Заміна віконних блоків в КУ «Сумський міський клінічний пологовий будинок Пресвятої Діви Марії»</t>
  </si>
  <si>
    <t>9.4. Капітальний ремонт будівлі                                (заміна віконних та дверних блоків)                                                        в КУ «СМКЛ № 1»</t>
  </si>
  <si>
    <t>9.5. Заміна віконних блоків в КУ "Сумська міська клінічна стоматологічна поліклініка"</t>
  </si>
  <si>
    <t>14.2. Придбання віконних блоків для бібліотек-філій №№ 1, 3, 4, 16, 18</t>
  </si>
  <si>
    <t>14.3. Придбання енергозберігаючих вікон для ДМШ № 3</t>
  </si>
  <si>
    <t>14.4. Капітальний ремонт будівель (утеплення фасаду)</t>
  </si>
  <si>
    <t>20.</t>
  </si>
  <si>
    <t>Розробка проектно-кошторисної документації</t>
  </si>
  <si>
    <t>КУ "СМДКЛ Святої Зінаїди",                                       КУ "Центр первинної медико-санітарної допомоги № 3", поліклініка № 2                                                   КУ "СМКЛ № 1",  КУ "СМКЛ    № 4",                   КУ "СМКЛ № 5",   КУ "Сумський міський клінічний пологовий будинок Пресвятої Діви Марії", КУ "Сумська міська клінічна  стоматологічна поліклініка"</t>
  </si>
  <si>
    <t>ССШ № 1, ЗОШ № 13, ЗЗСО № 19, Спеціальна школа, ДНЗ №№ 14, 29</t>
  </si>
  <si>
    <t xml:space="preserve">5.4. Придбання блоку теплообмінного модульного в ЗЗСО № 19, ДНЗ № 14 </t>
  </si>
  <si>
    <t>КУ «Сумська міська дитяча клінічна лікарня Святої Зінаїди» (КНП «ДКЛ Святої Зінаїди» Сумської міської ради)</t>
  </si>
  <si>
    <t>Модернізація системи вентиляції та системи електропостачання</t>
  </si>
  <si>
    <t>Проведення проектних, інженерно-геодезичних та інженерно-геологічних вишукувань</t>
  </si>
  <si>
    <t>Залучені кошти (грант Європейського Союзу)</t>
  </si>
  <si>
    <t>1.4. Підвищення енергоефективності в закладах освіти м. Суми (ЗОШ № 23)</t>
  </si>
  <si>
    <t>кредит НЕФКО</t>
  </si>
  <si>
    <t>2.2 Заміна ламп розжарювання на енергоефективні освітлювальні прилади в ССШ № 17</t>
  </si>
  <si>
    <t>2017, 2019</t>
  </si>
  <si>
    <t>235,3 МВтгод/рік</t>
  </si>
  <si>
    <t>Грант GIZ</t>
  </si>
  <si>
    <t>Проведення аудиту на підтвердження відповідності системи енергетичного менеджменту міжнародному стандарту ISO 500001:2011</t>
  </si>
  <si>
    <r>
      <t xml:space="preserve">Завершення робіт, розпочатих в 2017 році, економія теплової енергії від базового рівня споживання –                               </t>
    </r>
    <r>
      <rPr>
        <sz val="18"/>
        <color indexed="8"/>
        <rFont val="Times New Roman"/>
        <family val="1"/>
      </rPr>
      <t xml:space="preserve">130 </t>
    </r>
    <r>
      <rPr>
        <sz val="18"/>
        <color indexed="8"/>
        <rFont val="Times New Roman"/>
        <family val="1"/>
      </rPr>
      <t>МВт∙год/рік*</t>
    </r>
  </si>
  <si>
    <r>
      <t xml:space="preserve">Економія теплової енергії –                </t>
    </r>
    <r>
      <rPr>
        <sz val="18"/>
        <color indexed="8"/>
        <rFont val="Times New Roman"/>
        <family val="1"/>
      </rPr>
      <t xml:space="preserve">45 </t>
    </r>
    <r>
      <rPr>
        <sz val="18"/>
        <color indexed="8"/>
        <rFont val="Times New Roman"/>
        <family val="1"/>
      </rPr>
      <t>МВт∙год/рік</t>
    </r>
  </si>
  <si>
    <t>21.</t>
  </si>
  <si>
    <t>Реалізація Проекту "Впровадження Європейської Енергетичної відзнаки в Україні"</t>
  </si>
  <si>
    <t>Виконання зобов’язань згідно з Меморандумом про взаєморозуміння між "Асоціацією "Енергоефективні міста України" та Сумською міською радою</t>
  </si>
  <si>
    <t>Реалізація пілотного проекту в рамках співпраці з проектом GIZ "Партнерство з модернізації: енергоефективність у лікарнях"</t>
  </si>
  <si>
    <t>10.2. Енергоефективна термомодернізація (капітальний ремонт) будівлі стаціонару  (старий корпус А2, 3-х поверхова будівля) комунального некомерційного підприємства "Дитяча клінічна лікарня Святої Зінаїди" Сумської міської ради за адресою: м. Суми, вул.Троїцька,28</t>
  </si>
  <si>
    <t>3.21. Капітальний ремонт будівлі (утеплення фасаду) ССШ № 2</t>
  </si>
  <si>
    <t>ЗОШ №№ 4, 18, ССШ № 17, ЗСО № 19, ДНЗ № 14, Спецшкола</t>
  </si>
  <si>
    <t>2018: організаційна робота по залученню коштів з альтернативних джерел фінансування, створення умов для реалізації енергоефективних заходів, розробка інвестиційного техніко-економічного обґрунтування проекту та оцінка екологічного та соціального впливу, 2019: проведення проектних та вишукувальних робіт по будівлям 33 дошкільних навчальних закладів галузі "Освіта"</t>
  </si>
  <si>
    <t>Економія теплової енергії -                                    520 МВтгод/рік від базового рівня споживання</t>
  </si>
  <si>
    <t>2018: залучення експертів, проведення енергоаудитів, розробка проектно-кошторисної документації та ін., 2019: розробка проектної документації, проведення закупівель, проміжний фінансовий аудит Проекту</t>
  </si>
  <si>
    <t>Економія електричної енергії -        35 МВтгод/рік</t>
  </si>
  <si>
    <r>
      <t xml:space="preserve">Економія теплової енергії-                                     </t>
    </r>
    <r>
      <rPr>
        <sz val="18"/>
        <color indexed="8"/>
        <rFont val="Times New Roman"/>
        <family val="1"/>
      </rPr>
      <t>82,05</t>
    </r>
    <r>
      <rPr>
        <sz val="18"/>
        <rFont val="Times New Roman"/>
        <family val="1"/>
      </rPr>
      <t xml:space="preserve"> МВтгод/рік</t>
    </r>
  </si>
  <si>
    <r>
      <t xml:space="preserve"> Економія теплової енергії –                                     </t>
    </r>
    <r>
      <rPr>
        <sz val="18"/>
        <color indexed="8"/>
        <rFont val="Times New Roman"/>
        <family val="1"/>
      </rPr>
      <t xml:space="preserve">73 </t>
    </r>
    <r>
      <rPr>
        <sz val="18"/>
        <rFont val="Times New Roman"/>
        <family val="1"/>
      </rPr>
      <t xml:space="preserve"> МВтгод/рік</t>
    </r>
  </si>
  <si>
    <t>Економія теплової енергії - 8 Мвтгод/рік</t>
  </si>
  <si>
    <t>9.8.  Капітальний ремонт будівель (утеплення фасаду, цоколю) поліклініки № 2 КУ "СМДКЛ Святої Зінаїди" (КНП "ДКЛ Святої Зінаїди" Сумської міської ради)</t>
  </si>
  <si>
    <t xml:space="preserve">9.9. Капітальний ремонт будівель (утеплення фасаду) КУ "СМДКЛ Святої Зінаїди"    (КНП "ДКЛ Святої Зінаїди" Сумської міської ради)                        по вул. Троїцька,28 (корпуси А, А2) </t>
  </si>
  <si>
    <t>9.10. Капітальний ремонт будівель (утеплення фасаду) КУ "СМДКЛ Святої Зінаїди"   (КНП "ДКЛ Святої Зінаїди" Сумської міської ради)            по вул. Труда,3</t>
  </si>
  <si>
    <t>Проведення проектних та вишукувальних робіт,  будівельно-монтажні роботи відповідно до звіту GIZ</t>
  </si>
  <si>
    <t>10.1. 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"Дитяча клінічна лікарня Святої Зінаїди" Сумської міської ради за адресою: м. Суми, вул. Троїцька, 28", у т.ч. проектні і вишукувальні роботи по КНП "ДКЛ  Святої Зінаїди" СМР по вул. Троїцька, 28, корпус А2"</t>
  </si>
  <si>
    <t>11.1. Проведення енергоаудитів в лікувально-профілактичних закладах:</t>
  </si>
  <si>
    <t>12.1. Заміна електрообладнання харчоблоку  в КУ «СМКЛ № 1»</t>
  </si>
  <si>
    <t>13.1. Впровадження припливно-витяжної вентиляції з рекуперацією в КУ «СМКЛ № 1»</t>
  </si>
  <si>
    <t>14.1. Повірка вимірювальних приладів для енергоменеджерів</t>
  </si>
  <si>
    <t xml:space="preserve">15.1. Капітальний ремонт будівель (заміна віконних блоків) </t>
  </si>
  <si>
    <t xml:space="preserve">16.1. Придбання твердопаливного котла для  бібліотеки-філії № 5 </t>
  </si>
  <si>
    <t xml:space="preserve">16.2. Капітальний ремонт теплопунктів (облаштування системи автоматичного регулювання споживання тепла) </t>
  </si>
  <si>
    <t>17.1. Капітальний ремонт будівлі (утеплення фасаду)  Центру реінтеграції бездомних осіб</t>
  </si>
  <si>
    <t>18.1. Заміна освітлювальних приладів на енергоефективні в КУ "СМТЦСО "Берегиня"</t>
  </si>
  <si>
    <t>19.1. Упровадження системи енергетичного менеджменту відповідно до ISO 50001 в бюджетній сфері міста Суми</t>
  </si>
  <si>
    <t>19.2. Внутрішній аудит системи енергетичного менеджменту в бюджетній сфері міста Суми</t>
  </si>
  <si>
    <t>20.1. Сплата членських внесків органами місцевого самоврядування Асоціації «Енергоефективні міста України»</t>
  </si>
  <si>
    <t>21.1. Сплата щорічного внеску за членство в "Європейській Енергетичній Відзнаці"</t>
  </si>
  <si>
    <t>22.</t>
  </si>
  <si>
    <t>22.4. Проведення конкурсів, відкритих уроків з питань енергозбереження, тижня енергоефективності</t>
  </si>
  <si>
    <t>від  31 жовтня 2018 року  № 4034- МР</t>
  </si>
  <si>
    <t>9.12 Капітальний ремонт будівлі (утеплення стін підвалу з влаштуванням відмостки) КНП "СМКЛ № 1" по вул. 20 років Перемоги, 13, м. Суми</t>
  </si>
  <si>
    <t xml:space="preserve">9.11. Капітальний ремонт покрівлі з додатковою теплоізоляцією в КУ "СМКЛ № 1" </t>
  </si>
  <si>
    <t>Економія теплової енергії-510 МВтгод/рік від базового рівня споживання</t>
  </si>
  <si>
    <t>Економія теплової енергії - 11,6 МВтгод/рік</t>
  </si>
  <si>
    <t>Залучені кошти (кредит НЕФКО)</t>
  </si>
  <si>
    <t>Економія теплової енергії                 90 МВтгод/рік</t>
  </si>
  <si>
    <t>ССШ №№ 1, 2, 7, 17, ЗОШ №№ 4, 5, 6, 15, 18, 19, 22, 23, 24, 25, 29, 30, гімназія № 1, НВК  №№  9, 11, 41, 42, ДНЗ №№ 2, 7, 14, 17, 19,  21, 22, 23,  29, 38</t>
  </si>
  <si>
    <t>ССШ №№ 1, 2, 7, 17, ЗОШ №№ 4, 5, 6, 15, 18, 19, 22, 23, 24, 25, 29, 30, гімназія № 1, НВК  №№ 9, 11, 41, 42, ДНЗ №№ 2, 7, 14, 17, 19,  21, 22, 23,  29, 38</t>
  </si>
  <si>
    <t>9.7. Капітальний ремонт будівлі (заміна віконних блоків)  комунального некомерційного підприємства "Центр первинної медико-санітарної допомоги № 2" Сумської міської ради за адресою: вул. Привокзальна, 3а</t>
  </si>
  <si>
    <t>10.3. Енергоефективна термомодернізація  (капітальний ремонт) будівель комунального некомерційного підприємства "Дитяча клінічна лікарня Святої Зінаїди" Сумської міської ради за адресами: м. Суми, вул. Троїцька, 28, вул. Троїцька, 57, вул. І. Сірка,3</t>
  </si>
  <si>
    <t>13.2. Капітальний ремонт системи вентиляції та системи електропостачання комунального некомерційного підприємства "Дитяча клінічна лікарня Святої Зінаїди" Сумської міської ради по вул. Троїцька, 28 (корпус А2)</t>
  </si>
  <si>
    <t xml:space="preserve">Економія теплової енергії – 9,8 МВтгод/рік </t>
  </si>
  <si>
    <t>10,3 МВтгод/рік (економія від базового рівня споживання - 26 Мвтгод/рік)</t>
  </si>
  <si>
    <t>Галузь «Соціальний захист населення  та соціальне забезпечення»</t>
  </si>
  <si>
    <t>Всього по галузі «Соціальний захист населення  та соціальне забезпечення»</t>
  </si>
  <si>
    <t>19.3. Наглядовий аудит системи енергетичного менеджменту в бюджетній сфері міста Суми</t>
  </si>
  <si>
    <t>22.1. Проведення Днів Сталої енергії у місті Суми</t>
  </si>
  <si>
    <t>22.2. Проведення Днів Сталої енергії у місті Суми</t>
  </si>
  <si>
    <t>22.3. Виготовлення інформаційного пакету «План дій сталого енергетичного розвитку міста Суми до 2025 року"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</si>
</sst>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\ _г_р_н_._-;\-* #,##0.0\ _г_р_н_._-;_-* &quot;-&quot;??\ _г_р_н_._-;_-@_-"/>
    <numFmt numFmtId="181" formatCode="_-* #,##0.000\ _г_р_н_._-;\-* #,##0.000\ _г_р_н_._-;_-* &quot;-&quot;??\ _г_р_н_._-;_-@_-"/>
    <numFmt numFmtId="182" formatCode="[$-422]d\ mmmm\ yyyy&quot; р.&quot;"/>
    <numFmt numFmtId="183" formatCode="0.0"/>
    <numFmt numFmtId="184" formatCode="_-* #,##0.000_₴_-;\-* #,##0.000_₴_-;_-* &quot;-&quot;???_₴_-;_-@_-"/>
    <numFmt numFmtId="185" formatCode="_-* #,##0.0000\ _г_р_н_._-;\-* #,##0.0000\ _г_р_н_._-;_-* &quot;-&quot;??\ _г_р_н_._-;_-@_-"/>
    <numFmt numFmtId="186" formatCode="_-* #,##0.000\ _₽_-;\-* #,##0.000\ _₽_-;_-* &quot;-&quot;???\ _₽_-;_-@_-"/>
    <numFmt numFmtId="187" formatCode="[$-FC19]d\ mmmm\ yyyy\ &quot;г.&quot;"/>
    <numFmt numFmtId="188" formatCode="_-* #,##0\ _г_р_н_._-;\-* #,##0\ _г_р_н_._-;_-* &quot;-&quot;??\ _г_р_н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Times New Roman"/>
      <family val="1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Times New Roman"/>
      <family val="1"/>
    </font>
    <font>
      <sz val="20"/>
      <color theme="1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22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9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7" fillId="0" borderId="0" xfId="0" applyFont="1" applyAlignment="1">
      <alignment/>
    </xf>
    <xf numFmtId="0" fontId="0" fillId="17" borderId="0" xfId="0" applyFill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181" fontId="10" fillId="33" borderId="12" xfId="60" applyNumberFormat="1" applyFont="1" applyFill="1" applyBorder="1" applyAlignment="1">
      <alignment horizontal="center" vertical="center" wrapText="1"/>
    </xf>
    <xf numFmtId="181" fontId="9" fillId="33" borderId="12" xfId="60" applyNumberFormat="1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59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60" fillId="33" borderId="0" xfId="0" applyFont="1" applyFill="1" applyAlignment="1">
      <alignment horizontal="center"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 horizontal="center" vertical="center"/>
    </xf>
    <xf numFmtId="171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171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vertical="center" wrapText="1"/>
    </xf>
    <xf numFmtId="179" fontId="6" fillId="33" borderId="12" xfId="60" applyFont="1" applyFill="1" applyBorder="1" applyAlignment="1">
      <alignment vertical="center" wrapText="1"/>
    </xf>
    <xf numFmtId="171" fontId="62" fillId="33" borderId="0" xfId="0" applyNumberFormat="1" applyFont="1" applyFill="1" applyAlignment="1">
      <alignment/>
    </xf>
    <xf numFmtId="0" fontId="60" fillId="33" borderId="16" xfId="0" applyFont="1" applyFill="1" applyBorder="1" applyAlignment="1">
      <alignment vertical="top" wrapText="1"/>
    </xf>
    <xf numFmtId="0" fontId="60" fillId="33" borderId="17" xfId="0" applyFont="1" applyFill="1" applyBorder="1" applyAlignment="1">
      <alignment vertical="center" wrapText="1"/>
    </xf>
    <xf numFmtId="0" fontId="59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80" fontId="6" fillId="33" borderId="12" xfId="6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179" fontId="63" fillId="33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171" fontId="64" fillId="0" borderId="0" xfId="0" applyNumberFormat="1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179" fontId="8" fillId="33" borderId="12" xfId="60" applyFont="1" applyFill="1" applyBorder="1" applyAlignment="1">
      <alignment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textRotation="180"/>
    </xf>
    <xf numFmtId="0" fontId="14" fillId="33" borderId="0" xfId="0" applyFont="1" applyFill="1" applyAlignment="1">
      <alignment textRotation="180"/>
    </xf>
    <xf numFmtId="171" fontId="14" fillId="33" borderId="0" xfId="0" applyNumberFormat="1" applyFont="1" applyFill="1" applyAlignment="1">
      <alignment textRotation="180"/>
    </xf>
    <xf numFmtId="0" fontId="14" fillId="33" borderId="0" xfId="0" applyFont="1" applyFill="1" applyAlignment="1">
      <alignment horizontal="right" vertical="center" textRotation="180"/>
    </xf>
    <xf numFmtId="0" fontId="14" fillId="33" borderId="0" xfId="0" applyFont="1" applyFill="1" applyAlignment="1">
      <alignment horizontal="center" vertical="center" textRotation="180"/>
    </xf>
    <xf numFmtId="0" fontId="14" fillId="33" borderId="0" xfId="0" applyFont="1" applyFill="1" applyAlignment="1">
      <alignment vertical="top" textRotation="180"/>
    </xf>
    <xf numFmtId="0" fontId="14" fillId="33" borderId="0" xfId="0" applyFont="1" applyFill="1" applyAlignment="1">
      <alignment horizontal="center" vertical="top" textRotation="180"/>
    </xf>
    <xf numFmtId="0" fontId="59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center" wrapText="1"/>
    </xf>
    <xf numFmtId="179" fontId="8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179" fontId="63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vertical="center" wrapText="1"/>
    </xf>
    <xf numFmtId="179" fontId="8" fillId="33" borderId="12" xfId="60" applyNumberFormat="1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vertical="center" wrapText="1"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horizontal="right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179" fontId="8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179" fontId="9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0" fontId="60" fillId="33" borderId="16" xfId="0" applyFont="1" applyFill="1" applyBorder="1" applyAlignment="1">
      <alignment wrapText="1"/>
    </xf>
    <xf numFmtId="0" fontId="10" fillId="33" borderId="16" xfId="0" applyFont="1" applyFill="1" applyBorder="1" applyAlignment="1">
      <alignment horizontal="left" vertical="top" wrapText="1"/>
    </xf>
    <xf numFmtId="0" fontId="59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center" wrapText="1"/>
    </xf>
    <xf numFmtId="179" fontId="8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0" fontId="59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10" fillId="33" borderId="20" xfId="0" applyFont="1" applyFill="1" applyBorder="1" applyAlignment="1">
      <alignment vertical="center" wrapText="1"/>
    </xf>
    <xf numFmtId="0" fontId="60" fillId="33" borderId="0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0" fontId="60" fillId="33" borderId="17" xfId="0" applyFont="1" applyFill="1" applyBorder="1" applyAlignment="1">
      <alignment vertical="top" wrapText="1"/>
    </xf>
    <xf numFmtId="179" fontId="9" fillId="33" borderId="12" xfId="6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79" fontId="8" fillId="33" borderId="13" xfId="60" applyNumberFormat="1" applyFont="1" applyFill="1" applyBorder="1" applyAlignment="1">
      <alignment horizontal="center" vertical="center" wrapText="1"/>
    </xf>
    <xf numFmtId="179" fontId="8" fillId="33" borderId="16" xfId="60" applyNumberFormat="1" applyFont="1" applyFill="1" applyBorder="1" applyAlignment="1">
      <alignment horizontal="center" vertical="center" wrapText="1"/>
    </xf>
    <xf numFmtId="179" fontId="8" fillId="33" borderId="17" xfId="6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179" fontId="10" fillId="33" borderId="12" xfId="6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179" fontId="8" fillId="33" borderId="13" xfId="60" applyNumberFormat="1" applyFont="1" applyFill="1" applyBorder="1" applyAlignment="1">
      <alignment horizontal="center" vertical="center"/>
    </xf>
    <xf numFmtId="179" fontId="8" fillId="33" borderId="16" xfId="60" applyNumberFormat="1" applyFont="1" applyFill="1" applyBorder="1" applyAlignment="1">
      <alignment horizontal="center" vertical="center"/>
    </xf>
    <xf numFmtId="179" fontId="8" fillId="33" borderId="17" xfId="60" applyNumberFormat="1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top" wrapText="1"/>
    </xf>
    <xf numFmtId="179" fontId="8" fillId="33" borderId="12" xfId="6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60" fillId="33" borderId="16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left" vertical="top" wrapText="1"/>
    </xf>
    <xf numFmtId="179" fontId="10" fillId="33" borderId="12" xfId="6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179" fontId="63" fillId="33" borderId="12" xfId="60" applyNumberFormat="1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7" xfId="0" applyFont="1" applyBorder="1" applyAlignment="1">
      <alignment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top" wrapText="1"/>
    </xf>
    <xf numFmtId="179" fontId="8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179" fontId="8" fillId="33" borderId="12" xfId="6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left" vertical="top" wrapText="1"/>
    </xf>
    <xf numFmtId="179" fontId="9" fillId="33" borderId="12" xfId="6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3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179" fontId="6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0" fillId="33" borderId="18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top" wrapText="1"/>
    </xf>
    <xf numFmtId="179" fontId="8" fillId="33" borderId="12" xfId="6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wrapText="1"/>
    </xf>
    <xf numFmtId="0" fontId="8" fillId="33" borderId="13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60" fillId="33" borderId="17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textRotation="180"/>
    </xf>
    <xf numFmtId="171" fontId="62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63" fillId="33" borderId="12" xfId="0" applyFont="1" applyFill="1" applyBorder="1" applyAlignment="1">
      <alignment vertical="center" wrapText="1"/>
    </xf>
    <xf numFmtId="183" fontId="8" fillId="33" borderId="12" xfId="0" applyNumberFormat="1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top" wrapText="1"/>
    </xf>
    <xf numFmtId="0" fontId="9" fillId="33" borderId="16" xfId="0" applyFont="1" applyFill="1" applyBorder="1" applyAlignment="1">
      <alignment vertical="top" wrapText="1"/>
    </xf>
    <xf numFmtId="0" fontId="9" fillId="33" borderId="17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center" vertical="top" wrapText="1"/>
    </xf>
    <xf numFmtId="179" fontId="6" fillId="33" borderId="12" xfId="6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8" fillId="33" borderId="16" xfId="0" applyFont="1" applyFill="1" applyBorder="1" applyAlignment="1">
      <alignment vertical="top" wrapText="1"/>
    </xf>
    <xf numFmtId="179" fontId="9" fillId="33" borderId="12" xfId="6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14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vertical="center" wrapText="1"/>
    </xf>
    <xf numFmtId="0" fontId="8" fillId="33" borderId="22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3" fillId="33" borderId="23" xfId="0" applyFont="1" applyFill="1" applyBorder="1" applyAlignment="1">
      <alignment horizontal="justify" vertical="distributed" wrapText="1"/>
    </xf>
    <xf numFmtId="0" fontId="60" fillId="33" borderId="24" xfId="0" applyFont="1" applyFill="1" applyBorder="1" applyAlignment="1">
      <alignment horizontal="justify" vertical="distributed" wrapText="1"/>
    </xf>
    <xf numFmtId="0" fontId="6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179" fontId="8" fillId="33" borderId="13" xfId="6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63" fillId="0" borderId="23" xfId="0" applyFont="1" applyBorder="1" applyAlignment="1">
      <alignment horizontal="left" vertical="top" wrapText="1"/>
    </xf>
    <xf numFmtId="0" fontId="63" fillId="0" borderId="24" xfId="0" applyFont="1" applyBorder="1" applyAlignment="1">
      <alignment horizontal="left" vertical="top" wrapText="1"/>
    </xf>
    <xf numFmtId="16" fontId="63" fillId="0" borderId="23" xfId="0" applyNumberFormat="1" applyFont="1" applyBorder="1" applyAlignment="1">
      <alignment horizontal="justify" vertical="top" wrapText="1"/>
    </xf>
    <xf numFmtId="0" fontId="63" fillId="0" borderId="24" xfId="0" applyFont="1" applyBorder="1" applyAlignment="1">
      <alignment horizontal="justify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179" fontId="8" fillId="33" borderId="12" xfId="6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 wrapText="1"/>
    </xf>
    <xf numFmtId="179" fontId="6" fillId="33" borderId="13" xfId="60" applyFont="1" applyFill="1" applyBorder="1" applyAlignment="1">
      <alignment horizontal="center" vertical="center" wrapText="1"/>
    </xf>
    <xf numFmtId="179" fontId="6" fillId="33" borderId="16" xfId="60" applyFont="1" applyFill="1" applyBorder="1" applyAlignment="1">
      <alignment horizontal="center" vertical="center" wrapText="1"/>
    </xf>
    <xf numFmtId="179" fontId="6" fillId="33" borderId="17" xfId="60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justify" vertical="center" wrapText="1"/>
    </xf>
    <xf numFmtId="0" fontId="63" fillId="33" borderId="22" xfId="0" applyFont="1" applyFill="1" applyBorder="1" applyAlignment="1">
      <alignment horizontal="justify" vertical="center" wrapText="1"/>
    </xf>
    <xf numFmtId="0" fontId="63" fillId="33" borderId="19" xfId="0" applyFont="1" applyFill="1" applyBorder="1" applyAlignment="1">
      <alignment horizontal="justify" vertical="center" wrapText="1"/>
    </xf>
    <xf numFmtId="0" fontId="63" fillId="33" borderId="25" xfId="0" applyFont="1" applyFill="1" applyBorder="1" applyAlignment="1">
      <alignment horizontal="justify" vertical="center" wrapText="1"/>
    </xf>
    <xf numFmtId="0" fontId="63" fillId="33" borderId="26" xfId="0" applyFont="1" applyFill="1" applyBorder="1" applyAlignment="1">
      <alignment horizontal="justify" vertical="center" wrapText="1"/>
    </xf>
    <xf numFmtId="0" fontId="63" fillId="33" borderId="27" xfId="0" applyFont="1" applyFill="1" applyBorder="1" applyAlignment="1">
      <alignment horizontal="justify" vertical="center" wrapText="1"/>
    </xf>
    <xf numFmtId="0" fontId="59" fillId="0" borderId="24" xfId="0" applyFont="1" applyBorder="1" applyAlignment="1">
      <alignment horizontal="left" vertical="top" wrapText="1"/>
    </xf>
    <xf numFmtId="0" fontId="60" fillId="33" borderId="16" xfId="0" applyFont="1" applyFill="1" applyBorder="1" applyAlignment="1">
      <alignment vertical="top" wrapText="1"/>
    </xf>
    <xf numFmtId="0" fontId="60" fillId="33" borderId="17" xfId="0" applyFont="1" applyFill="1" applyBorder="1" applyAlignment="1">
      <alignment vertical="top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49" fontId="9" fillId="33" borderId="23" xfId="0" applyNumberFormat="1" applyFont="1" applyFill="1" applyBorder="1" applyAlignment="1">
      <alignment horizontal="left" wrapText="1"/>
    </xf>
    <xf numFmtId="49" fontId="9" fillId="33" borderId="24" xfId="0" applyNumberFormat="1" applyFont="1" applyFill="1" applyBorder="1" applyAlignment="1">
      <alignment horizontal="left" wrapText="1"/>
    </xf>
    <xf numFmtId="0" fontId="9" fillId="33" borderId="21" xfId="0" applyFont="1" applyFill="1" applyBorder="1" applyAlignment="1">
      <alignment horizontal="justify" vertical="center" wrapText="1"/>
    </xf>
    <xf numFmtId="0" fontId="9" fillId="33" borderId="22" xfId="0" applyFont="1" applyFill="1" applyBorder="1" applyAlignment="1">
      <alignment horizontal="justify" vertical="center" wrapText="1"/>
    </xf>
    <xf numFmtId="0" fontId="9" fillId="33" borderId="26" xfId="0" applyFont="1" applyFill="1" applyBorder="1" applyAlignment="1">
      <alignment horizontal="justify" vertical="center" wrapText="1"/>
    </xf>
    <xf numFmtId="0" fontId="9" fillId="33" borderId="27" xfId="0" applyFont="1" applyFill="1" applyBorder="1" applyAlignment="1">
      <alignment horizontal="justify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distributed" vertical="top" wrapText="1"/>
    </xf>
    <xf numFmtId="0" fontId="67" fillId="33" borderId="0" xfId="0" applyFont="1" applyFill="1" applyAlignment="1">
      <alignment horizontal="distributed" vertical="top" wrapText="1"/>
    </xf>
    <xf numFmtId="0" fontId="12" fillId="33" borderId="0" xfId="0" applyFont="1" applyFill="1" applyAlignment="1">
      <alignment/>
    </xf>
    <xf numFmtId="0" fontId="0" fillId="0" borderId="0" xfId="0" applyAlignment="1">
      <alignment/>
    </xf>
    <xf numFmtId="0" fontId="8" fillId="33" borderId="13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12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7" fillId="33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9" fillId="33" borderId="13" xfId="0" applyFont="1" applyFill="1" applyBorder="1" applyAlignment="1">
      <alignment horizontal="left" vertical="top" wrapText="1"/>
    </xf>
    <xf numFmtId="0" fontId="59" fillId="33" borderId="16" xfId="0" applyFont="1" applyFill="1" applyBorder="1" applyAlignment="1">
      <alignment horizontal="left" vertical="top" wrapText="1"/>
    </xf>
    <xf numFmtId="0" fontId="59" fillId="33" borderId="17" xfId="0" applyFont="1" applyFill="1" applyBorder="1" applyAlignment="1">
      <alignment horizontal="left" vertical="top" wrapText="1"/>
    </xf>
    <xf numFmtId="0" fontId="64" fillId="33" borderId="0" xfId="0" applyFont="1" applyFill="1" applyAlignment="1">
      <alignment horizontal="center" vertical="center" textRotation="180"/>
    </xf>
    <xf numFmtId="0" fontId="10" fillId="33" borderId="16" xfId="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top" wrapText="1"/>
    </xf>
    <xf numFmtId="179" fontId="9" fillId="33" borderId="13" xfId="6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26" xfId="0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9" fillId="33" borderId="23" xfId="0" applyFont="1" applyFill="1" applyBorder="1" applyAlignment="1">
      <alignment horizontal="left" vertical="top" wrapText="1"/>
    </xf>
    <xf numFmtId="0" fontId="9" fillId="33" borderId="24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9" fillId="33" borderId="23" xfId="0" applyFont="1" applyFill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16" fontId="9" fillId="33" borderId="23" xfId="0" applyNumberFormat="1" applyFont="1" applyFill="1" applyBorder="1" applyAlignment="1">
      <alignment horizontal="left" vertical="top" wrapText="1"/>
    </xf>
    <xf numFmtId="16" fontId="9" fillId="33" borderId="24" xfId="0" applyNumberFormat="1" applyFont="1" applyFill="1" applyBorder="1" applyAlignment="1">
      <alignment horizontal="left" vertical="top" wrapText="1"/>
    </xf>
    <xf numFmtId="0" fontId="9" fillId="33" borderId="2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vertical="center" wrapText="1"/>
    </xf>
    <xf numFmtId="179" fontId="8" fillId="33" borderId="23" xfId="6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179" fontId="8" fillId="33" borderId="17" xfId="6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vertical="center" wrapText="1"/>
    </xf>
    <xf numFmtId="16" fontId="8" fillId="33" borderId="23" xfId="0" applyNumberFormat="1" applyFont="1" applyFill="1" applyBorder="1" applyAlignment="1">
      <alignment horizontal="left" vertical="top" wrapText="1"/>
    </xf>
    <xf numFmtId="0" fontId="8" fillId="33" borderId="24" xfId="0" applyFont="1" applyFill="1" applyBorder="1" applyAlignment="1">
      <alignment horizontal="left" vertical="top" wrapText="1"/>
    </xf>
    <xf numFmtId="0" fontId="8" fillId="33" borderId="23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0" fillId="33" borderId="26" xfId="0" applyFont="1" applyFill="1" applyBorder="1" applyAlignment="1">
      <alignment vertical="center" wrapText="1"/>
    </xf>
    <xf numFmtId="0" fontId="60" fillId="33" borderId="2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63" fillId="33" borderId="23" xfId="0" applyFont="1" applyFill="1" applyBorder="1" applyAlignment="1">
      <alignment horizontal="left" vertical="top" wrapText="1"/>
    </xf>
    <xf numFmtId="0" fontId="63" fillId="33" borderId="24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179" fontId="9" fillId="33" borderId="12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justify" vertical="top" wrapText="1"/>
    </xf>
    <xf numFmtId="0" fontId="10" fillId="33" borderId="17" xfId="0" applyFont="1" applyFill="1" applyBorder="1" applyAlignment="1">
      <alignment horizontal="justify" vertical="top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13" fillId="33" borderId="0" xfId="0" applyFont="1" applyFill="1" applyAlignment="1">
      <alignment horizontal="center"/>
    </xf>
    <xf numFmtId="0" fontId="10" fillId="33" borderId="12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center" wrapText="1"/>
    </xf>
    <xf numFmtId="0" fontId="60" fillId="33" borderId="22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 wrapText="1"/>
    </xf>
    <xf numFmtId="0" fontId="60" fillId="33" borderId="27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top" wrapText="1"/>
    </xf>
    <xf numFmtId="0" fontId="60" fillId="33" borderId="16" xfId="0" applyFont="1" applyFill="1" applyBorder="1" applyAlignment="1">
      <alignment wrapText="1"/>
    </xf>
    <xf numFmtId="0" fontId="60" fillId="33" borderId="17" xfId="0" applyFont="1" applyFill="1" applyBorder="1" applyAlignment="1">
      <alignment wrapText="1"/>
    </xf>
    <xf numFmtId="0" fontId="59" fillId="33" borderId="13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8" fillId="33" borderId="23" xfId="0" applyFont="1" applyFill="1" applyBorder="1" applyAlignment="1">
      <alignment horizontal="justify" vertical="center" wrapText="1"/>
    </xf>
    <xf numFmtId="0" fontId="8" fillId="33" borderId="24" xfId="0" applyFont="1" applyFill="1" applyBorder="1" applyAlignment="1">
      <alignment horizontal="justify" vertical="center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8" fillId="33" borderId="16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justify" vertical="center" wrapText="1"/>
    </xf>
    <xf numFmtId="0" fontId="8" fillId="33" borderId="22" xfId="0" applyFont="1" applyFill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justify" vertical="top" wrapText="1"/>
    </xf>
    <xf numFmtId="0" fontId="6" fillId="33" borderId="21" xfId="0" applyFont="1" applyFill="1" applyBorder="1" applyAlignment="1">
      <alignment horizontal="justify" vertical="top" wrapText="1"/>
    </xf>
    <xf numFmtId="0" fontId="0" fillId="0" borderId="22" xfId="0" applyFont="1" applyBorder="1" applyAlignment="1">
      <alignment horizontal="justify" vertical="top"/>
    </xf>
    <xf numFmtId="0" fontId="0" fillId="0" borderId="26" xfId="0" applyFont="1" applyBorder="1" applyAlignment="1">
      <alignment horizontal="justify" vertical="top"/>
    </xf>
    <xf numFmtId="0" fontId="0" fillId="0" borderId="27" xfId="0" applyFont="1" applyBorder="1" applyAlignment="1">
      <alignment horizontal="justify" vertical="top"/>
    </xf>
    <xf numFmtId="0" fontId="8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6" xfId="0" applyFont="1" applyFill="1" applyBorder="1" applyAlignment="1">
      <alignment horizontal="center" vertical="top" wrapText="1"/>
    </xf>
    <xf numFmtId="0" fontId="8" fillId="33" borderId="27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8" fillId="33" borderId="23" xfId="0" applyNumberFormat="1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47" fillId="0" borderId="24" xfId="0" applyFont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59" fillId="33" borderId="12" xfId="0" applyFont="1" applyFill="1" applyBorder="1" applyAlignment="1">
      <alignment vertical="top" wrapText="1"/>
    </xf>
    <xf numFmtId="16" fontId="8" fillId="33" borderId="23" xfId="0" applyNumberFormat="1" applyFont="1" applyFill="1" applyBorder="1" applyAlignment="1">
      <alignment horizontal="justify" vertical="top" wrapText="1"/>
    </xf>
    <xf numFmtId="16" fontId="8" fillId="33" borderId="24" xfId="0" applyNumberFormat="1" applyFont="1" applyFill="1" applyBorder="1" applyAlignment="1">
      <alignment horizontal="justify" vertical="top" wrapText="1"/>
    </xf>
    <xf numFmtId="179" fontId="8" fillId="33" borderId="16" xfId="60" applyFont="1" applyFill="1" applyBorder="1" applyAlignment="1">
      <alignment horizontal="center" vertical="center" wrapText="1"/>
    </xf>
    <xf numFmtId="179" fontId="8" fillId="33" borderId="13" xfId="60" applyNumberFormat="1" applyFont="1" applyFill="1" applyBorder="1" applyAlignment="1">
      <alignment horizontal="center" vertical="center" wrapText="1"/>
    </xf>
    <xf numFmtId="179" fontId="8" fillId="33" borderId="16" xfId="60" applyNumberFormat="1" applyFont="1" applyFill="1" applyBorder="1" applyAlignment="1">
      <alignment horizontal="center" vertical="center" wrapText="1"/>
    </xf>
    <xf numFmtId="179" fontId="8" fillId="33" borderId="17" xfId="60" applyNumberFormat="1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14" fontId="68" fillId="0" borderId="0" xfId="0" applyNumberFormat="1" applyFont="1" applyAlignment="1">
      <alignment horizontal="center"/>
    </xf>
    <xf numFmtId="179" fontId="59" fillId="33" borderId="12" xfId="6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left" vertical="top" wrapText="1"/>
    </xf>
    <xf numFmtId="0" fontId="8" fillId="33" borderId="26" xfId="0" applyFont="1" applyFill="1" applyBorder="1" applyAlignment="1">
      <alignment horizontal="left" vertical="top" wrapText="1"/>
    </xf>
    <xf numFmtId="0" fontId="8" fillId="33" borderId="27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vertical="center" wrapText="1"/>
    </xf>
    <xf numFmtId="0" fontId="59" fillId="33" borderId="23" xfId="0" applyFont="1" applyFill="1" applyBorder="1" applyAlignment="1">
      <alignment horizontal="left"/>
    </xf>
    <xf numFmtId="0" fontId="59" fillId="33" borderId="24" xfId="0" applyFont="1" applyFill="1" applyBorder="1" applyAlignment="1">
      <alignment horizontal="left"/>
    </xf>
    <xf numFmtId="0" fontId="61" fillId="33" borderId="22" xfId="0" applyFont="1" applyFill="1" applyBorder="1" applyAlignment="1">
      <alignment vertical="center" wrapText="1"/>
    </xf>
    <xf numFmtId="0" fontId="61" fillId="33" borderId="26" xfId="0" applyFont="1" applyFill="1" applyBorder="1" applyAlignment="1">
      <alignment vertical="center" wrapText="1"/>
    </xf>
    <xf numFmtId="0" fontId="61" fillId="33" borderId="27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63" fillId="0" borderId="21" xfId="0" applyFont="1" applyBorder="1" applyAlignment="1">
      <alignment horizontal="left" vertical="top" wrapText="1"/>
    </xf>
    <xf numFmtId="0" fontId="63" fillId="0" borderId="22" xfId="0" applyFont="1" applyBorder="1" applyAlignment="1">
      <alignment horizontal="left" vertical="top" wrapText="1"/>
    </xf>
    <xf numFmtId="0" fontId="63" fillId="0" borderId="26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left" vertical="top" wrapText="1"/>
    </xf>
    <xf numFmtId="0" fontId="9" fillId="33" borderId="23" xfId="0" applyFont="1" applyFill="1" applyBorder="1" applyAlignment="1">
      <alignment wrapText="1"/>
    </xf>
    <xf numFmtId="0" fontId="9" fillId="33" borderId="24" xfId="0" applyFont="1" applyFill="1" applyBorder="1" applyAlignment="1">
      <alignment wrapText="1"/>
    </xf>
    <xf numFmtId="0" fontId="8" fillId="33" borderId="18" xfId="0" applyFont="1" applyFill="1" applyBorder="1" applyAlignment="1">
      <alignment horizontal="left" vertical="top" wrapText="1"/>
    </xf>
    <xf numFmtId="0" fontId="60" fillId="33" borderId="22" xfId="0" applyFont="1" applyFill="1" applyBorder="1" applyAlignment="1">
      <alignment vertical="center" wrapText="1"/>
    </xf>
    <xf numFmtId="0" fontId="6" fillId="33" borderId="30" xfId="0" applyFont="1" applyFill="1" applyBorder="1" applyAlignment="1">
      <alignment horizontal="left" vertical="top" wrapText="1"/>
    </xf>
    <xf numFmtId="0" fontId="59" fillId="0" borderId="13" xfId="0" applyFont="1" applyBorder="1" applyAlignment="1">
      <alignment horizontal="center" vertical="center" wrapText="1"/>
    </xf>
    <xf numFmtId="0" fontId="59" fillId="33" borderId="13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9" fillId="33" borderId="21" xfId="0" applyFont="1" applyFill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justify" vertical="top" wrapText="1"/>
    </xf>
    <xf numFmtId="0" fontId="63" fillId="0" borderId="22" xfId="0" applyFont="1" applyBorder="1" applyAlignment="1">
      <alignment horizontal="justify" vertical="top" wrapText="1"/>
    </xf>
    <xf numFmtId="0" fontId="63" fillId="0" borderId="26" xfId="0" applyFont="1" applyBorder="1" applyAlignment="1">
      <alignment horizontal="justify" vertical="top" wrapText="1"/>
    </xf>
    <xf numFmtId="0" fontId="63" fillId="0" borderId="27" xfId="0" applyFont="1" applyBorder="1" applyAlignment="1">
      <alignment horizontal="justify" vertical="top" wrapText="1"/>
    </xf>
    <xf numFmtId="0" fontId="63" fillId="0" borderId="21" xfId="0" applyFont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left" vertical="top" wrapText="1"/>
    </xf>
    <xf numFmtId="0" fontId="60" fillId="33" borderId="22" xfId="0" applyFont="1" applyFill="1" applyBorder="1" applyAlignment="1">
      <alignment vertical="top" wrapText="1"/>
    </xf>
    <xf numFmtId="0" fontId="60" fillId="33" borderId="19" xfId="0" applyFont="1" applyFill="1" applyBorder="1" applyAlignment="1">
      <alignment vertical="top" wrapText="1"/>
    </xf>
    <xf numFmtId="0" fontId="60" fillId="33" borderId="25" xfId="0" applyFont="1" applyFill="1" applyBorder="1" applyAlignment="1">
      <alignment vertical="top" wrapText="1"/>
    </xf>
    <xf numFmtId="0" fontId="60" fillId="33" borderId="26" xfId="0" applyFont="1" applyFill="1" applyBorder="1" applyAlignment="1">
      <alignment vertical="top" wrapText="1"/>
    </xf>
    <xf numFmtId="0" fontId="60" fillId="33" borderId="27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9" fontId="63" fillId="0" borderId="21" xfId="0" applyNumberFormat="1" applyFont="1" applyBorder="1" applyAlignment="1">
      <alignment horizontal="left" vertical="top" wrapText="1"/>
    </xf>
    <xf numFmtId="49" fontId="63" fillId="0" borderId="22" xfId="0" applyNumberFormat="1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59" fillId="0" borderId="13" xfId="0" applyFont="1" applyBorder="1" applyAlignment="1">
      <alignment vertical="top" wrapText="1"/>
    </xf>
    <xf numFmtId="0" fontId="63" fillId="33" borderId="21" xfId="0" applyFont="1" applyFill="1" applyBorder="1" applyAlignment="1">
      <alignment horizontal="left" vertical="top" wrapText="1"/>
    </xf>
    <xf numFmtId="0" fontId="59" fillId="0" borderId="13" xfId="0" applyFont="1" applyBorder="1" applyAlignment="1">
      <alignment vertical="center" wrapText="1"/>
    </xf>
    <xf numFmtId="0" fontId="9" fillId="33" borderId="21" xfId="0" applyFont="1" applyFill="1" applyBorder="1" applyAlignment="1">
      <alignment vertical="top" wrapText="1"/>
    </xf>
    <xf numFmtId="0" fontId="9" fillId="33" borderId="22" xfId="0" applyFont="1" applyFill="1" applyBorder="1" applyAlignment="1">
      <alignment vertical="top" wrapText="1"/>
    </xf>
    <xf numFmtId="0" fontId="9" fillId="33" borderId="26" xfId="0" applyFont="1" applyFill="1" applyBorder="1" applyAlignment="1">
      <alignment vertical="top" wrapText="1"/>
    </xf>
    <xf numFmtId="0" fontId="9" fillId="33" borderId="27" xfId="0" applyFont="1" applyFill="1" applyBorder="1" applyAlignment="1">
      <alignment vertical="top" wrapText="1"/>
    </xf>
    <xf numFmtId="0" fontId="59" fillId="0" borderId="17" xfId="0" applyFont="1" applyBorder="1" applyAlignment="1">
      <alignment horizontal="center" vertical="center" wrapText="1"/>
    </xf>
    <xf numFmtId="0" fontId="59" fillId="0" borderId="17" xfId="0" applyFont="1" applyBorder="1" applyAlignment="1">
      <alignment vertical="top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59" fillId="33" borderId="23" xfId="0" applyFont="1" applyFill="1" applyBorder="1" applyAlignment="1">
      <alignment horizontal="center"/>
    </xf>
    <xf numFmtId="0" fontId="59" fillId="33" borderId="24" xfId="0" applyFont="1" applyFill="1" applyBorder="1" applyAlignment="1">
      <alignment horizontal="center"/>
    </xf>
    <xf numFmtId="0" fontId="61" fillId="33" borderId="26" xfId="0" applyFont="1" applyFill="1" applyBorder="1" applyAlignment="1">
      <alignment vertical="top" wrapText="1"/>
    </xf>
    <xf numFmtId="0" fontId="61" fillId="33" borderId="27" xfId="0" applyFont="1" applyFill="1" applyBorder="1" applyAlignment="1">
      <alignment vertical="top" wrapText="1"/>
    </xf>
    <xf numFmtId="0" fontId="61" fillId="33" borderId="17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center" wrapText="1"/>
    </xf>
    <xf numFmtId="0" fontId="60" fillId="33" borderId="16" xfId="0" applyFont="1" applyFill="1" applyBorder="1" applyAlignment="1">
      <alignment horizontal="center" wrapText="1"/>
    </xf>
    <xf numFmtId="0" fontId="60" fillId="33" borderId="17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justify" vertical="top" wrapText="1"/>
    </xf>
    <xf numFmtId="0" fontId="8" fillId="33" borderId="22" xfId="0" applyFont="1" applyFill="1" applyBorder="1" applyAlignment="1">
      <alignment horizontal="justify" vertical="top" wrapText="1"/>
    </xf>
    <xf numFmtId="0" fontId="8" fillId="33" borderId="26" xfId="0" applyFont="1" applyFill="1" applyBorder="1" applyAlignment="1">
      <alignment horizontal="justify" vertical="top" wrapText="1"/>
    </xf>
    <xf numFmtId="0" fontId="8" fillId="33" borderId="27" xfId="0" applyFont="1" applyFill="1" applyBorder="1" applyAlignment="1">
      <alignment horizontal="justify" vertical="top" wrapText="1"/>
    </xf>
    <xf numFmtId="0" fontId="8" fillId="33" borderId="23" xfId="0" applyFont="1" applyFill="1" applyBorder="1" applyAlignment="1">
      <alignment horizontal="justify" vertical="top" wrapText="1"/>
    </xf>
    <xf numFmtId="0" fontId="8" fillId="33" borderId="24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center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center" wrapText="1"/>
    </xf>
    <xf numFmtId="49" fontId="8" fillId="33" borderId="23" xfId="0" applyNumberFormat="1" applyFont="1" applyFill="1" applyBorder="1" applyAlignment="1">
      <alignment horizontal="justify" vertical="top" wrapText="1"/>
    </xf>
    <xf numFmtId="49" fontId="8" fillId="33" borderId="24" xfId="0" applyNumberFormat="1" applyFont="1" applyFill="1" applyBorder="1" applyAlignment="1">
      <alignment horizontal="justify" vertical="top" wrapText="1"/>
    </xf>
    <xf numFmtId="0" fontId="9" fillId="33" borderId="17" xfId="0" applyFont="1" applyFill="1" applyBorder="1" applyAlignment="1">
      <alignment horizontal="center" vertical="top" wrapText="1"/>
    </xf>
    <xf numFmtId="0" fontId="63" fillId="33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63" fillId="33" borderId="23" xfId="0" applyFont="1" applyFill="1" applyBorder="1" applyAlignment="1">
      <alignment horizontal="center" vertical="center" wrapText="1"/>
    </xf>
    <xf numFmtId="0" fontId="63" fillId="33" borderId="24" xfId="0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8"/>
  <sheetViews>
    <sheetView tabSelected="1" view="pageBreakPreview" zoomScale="53" zoomScaleNormal="73" zoomScaleSheetLayoutView="53" zoomScalePageLayoutView="0" workbookViewId="0" topLeftCell="A232">
      <selection activeCell="C236" sqref="C236:D236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0" bestFit="1" customWidth="1"/>
    <col min="4" max="4" width="50.8515625" style="0" customWidth="1"/>
    <col min="5" max="5" width="9.28125" style="0" bestFit="1" customWidth="1"/>
    <col min="6" max="6" width="10.28125" style="0" customWidth="1"/>
    <col min="7" max="7" width="23.421875" style="0" customWidth="1"/>
    <col min="8" max="8" width="25.57421875" style="0" customWidth="1"/>
    <col min="9" max="9" width="24.7109375" style="0" customWidth="1"/>
    <col min="10" max="10" width="25.7109375" style="0" customWidth="1"/>
    <col min="11" max="11" width="29.8515625" style="0" customWidth="1"/>
    <col min="12" max="12" width="46.140625" style="0" customWidth="1"/>
    <col min="13" max="13" width="10.28125" style="0" customWidth="1"/>
    <col min="14" max="14" width="20.57421875" style="0" customWidth="1"/>
    <col min="15" max="15" width="12.00390625" style="0" bestFit="1" customWidth="1"/>
  </cols>
  <sheetData>
    <row r="1" spans="1:15" ht="23.2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M1" s="360"/>
      <c r="N1" s="29"/>
      <c r="O1" s="29"/>
    </row>
    <row r="2" spans="1:15" ht="36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345" t="s">
        <v>81</v>
      </c>
      <c r="L2" s="346"/>
      <c r="M2" s="360"/>
      <c r="N2" s="29"/>
      <c r="O2" s="29"/>
    </row>
    <row r="3" spans="1:15" ht="173.25" customHeight="1">
      <c r="A3" s="26"/>
      <c r="B3" s="27"/>
      <c r="C3" s="27"/>
      <c r="D3" s="27"/>
      <c r="E3" s="27"/>
      <c r="F3" s="27"/>
      <c r="G3" s="27"/>
      <c r="H3" s="27"/>
      <c r="I3" s="27"/>
      <c r="J3" s="343" t="s">
        <v>191</v>
      </c>
      <c r="K3" s="344"/>
      <c r="L3" s="344"/>
      <c r="M3" s="360"/>
      <c r="N3" s="29"/>
      <c r="O3" s="29"/>
    </row>
    <row r="4" spans="1:15" ht="33.75" customHeight="1">
      <c r="A4" s="26"/>
      <c r="B4" s="27"/>
      <c r="C4" s="27"/>
      <c r="D4" s="27"/>
      <c r="E4" s="27"/>
      <c r="F4" s="27"/>
      <c r="G4" s="27"/>
      <c r="H4" s="27"/>
      <c r="I4" s="27"/>
      <c r="J4" s="355" t="s">
        <v>300</v>
      </c>
      <c r="K4" s="356"/>
      <c r="L4" s="356"/>
      <c r="M4" s="360"/>
      <c r="N4" s="29"/>
      <c r="O4" s="29"/>
    </row>
    <row r="5" spans="1:15" ht="37.5" customHeight="1">
      <c r="A5" s="26"/>
      <c r="B5" s="27"/>
      <c r="C5" s="27"/>
      <c r="D5" s="27"/>
      <c r="E5" s="27"/>
      <c r="F5" s="27"/>
      <c r="G5" s="27"/>
      <c r="H5" s="27"/>
      <c r="I5" s="27"/>
      <c r="J5" s="353"/>
      <c r="K5" s="354"/>
      <c r="L5" s="354"/>
      <c r="M5" s="360"/>
      <c r="N5" s="29"/>
      <c r="O5" s="29"/>
    </row>
    <row r="6" spans="1:15" ht="0.75" customHeight="1">
      <c r="A6" s="26"/>
      <c r="B6" s="27"/>
      <c r="C6" s="27"/>
      <c r="D6" s="27"/>
      <c r="E6" s="27"/>
      <c r="F6" s="27"/>
      <c r="G6" s="27"/>
      <c r="H6" s="27"/>
      <c r="I6" s="27"/>
      <c r="J6" s="406"/>
      <c r="K6" s="407"/>
      <c r="L6" s="30"/>
      <c r="M6" s="360"/>
      <c r="N6" s="29"/>
      <c r="O6" s="29"/>
    </row>
    <row r="7" spans="1:15" s="2" customFormat="1" ht="40.5" customHeight="1">
      <c r="A7" s="31"/>
      <c r="B7" s="413" t="s">
        <v>82</v>
      </c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360"/>
      <c r="N7" s="32"/>
      <c r="O7" s="32"/>
    </row>
    <row r="8" spans="1:15" ht="23.25" customHeight="1">
      <c r="A8" s="33"/>
      <c r="B8" s="34"/>
      <c r="C8" s="34"/>
      <c r="D8" s="34"/>
      <c r="E8" s="34"/>
      <c r="F8" s="34"/>
      <c r="G8" s="35"/>
      <c r="H8" s="34"/>
      <c r="I8" s="34"/>
      <c r="J8" s="34"/>
      <c r="K8" s="34"/>
      <c r="L8" s="34"/>
      <c r="M8" s="360"/>
      <c r="N8" s="29"/>
      <c r="O8" s="29"/>
    </row>
    <row r="9" spans="1:15" s="1" customFormat="1" ht="78" customHeight="1">
      <c r="A9" s="290" t="s">
        <v>0</v>
      </c>
      <c r="B9" s="290" t="s">
        <v>1</v>
      </c>
      <c r="C9" s="290" t="s">
        <v>2</v>
      </c>
      <c r="D9" s="290"/>
      <c r="E9" s="290" t="s">
        <v>3</v>
      </c>
      <c r="F9" s="290"/>
      <c r="G9" s="290" t="s">
        <v>4</v>
      </c>
      <c r="H9" s="290" t="s">
        <v>5</v>
      </c>
      <c r="I9" s="290" t="s">
        <v>180</v>
      </c>
      <c r="J9" s="290"/>
      <c r="K9" s="290"/>
      <c r="L9" s="290" t="s">
        <v>106</v>
      </c>
      <c r="M9" s="360"/>
      <c r="N9" s="36"/>
      <c r="O9" s="37"/>
    </row>
    <row r="10" spans="1:15" ht="22.5">
      <c r="A10" s="290"/>
      <c r="B10" s="290"/>
      <c r="C10" s="290"/>
      <c r="D10" s="290"/>
      <c r="E10" s="290"/>
      <c r="F10" s="290"/>
      <c r="G10" s="290"/>
      <c r="H10" s="290"/>
      <c r="I10" s="38">
        <v>2017</v>
      </c>
      <c r="J10" s="38">
        <v>2018</v>
      </c>
      <c r="K10" s="38">
        <v>2019</v>
      </c>
      <c r="L10" s="290"/>
      <c r="M10" s="360"/>
      <c r="N10" s="39"/>
      <c r="O10" s="29"/>
    </row>
    <row r="11" spans="1:15" ht="22.5">
      <c r="A11" s="38">
        <v>1</v>
      </c>
      <c r="B11" s="38">
        <v>2</v>
      </c>
      <c r="C11" s="290">
        <v>3</v>
      </c>
      <c r="D11" s="290"/>
      <c r="E11" s="290">
        <v>4</v>
      </c>
      <c r="F11" s="290"/>
      <c r="G11" s="38">
        <v>5</v>
      </c>
      <c r="H11" s="38">
        <v>6</v>
      </c>
      <c r="I11" s="38">
        <v>7</v>
      </c>
      <c r="J11" s="38">
        <v>8</v>
      </c>
      <c r="K11" s="38">
        <v>9</v>
      </c>
      <c r="L11" s="38">
        <v>10</v>
      </c>
      <c r="M11" s="360"/>
      <c r="N11" s="39"/>
      <c r="O11" s="29"/>
    </row>
    <row r="12" spans="1:15" ht="22.5">
      <c r="A12" s="290" t="s">
        <v>6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360"/>
      <c r="N12" s="39"/>
      <c r="O12" s="29"/>
    </row>
    <row r="13" spans="1:15" ht="22.5">
      <c r="A13" s="290" t="s">
        <v>7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360"/>
      <c r="N13" s="40"/>
      <c r="O13" s="29"/>
    </row>
    <row r="14" spans="1:15" ht="23.25" customHeight="1">
      <c r="A14" s="347" t="s">
        <v>8</v>
      </c>
      <c r="B14" s="347" t="s">
        <v>154</v>
      </c>
      <c r="C14" s="398" t="s">
        <v>219</v>
      </c>
      <c r="D14" s="398"/>
      <c r="E14" s="290" t="s">
        <v>58</v>
      </c>
      <c r="F14" s="290"/>
      <c r="G14" s="277" t="s">
        <v>10</v>
      </c>
      <c r="H14" s="166" t="s">
        <v>11</v>
      </c>
      <c r="I14" s="475"/>
      <c r="J14" s="168">
        <v>250</v>
      </c>
      <c r="K14" s="175">
        <v>9618.7</v>
      </c>
      <c r="L14" s="357" t="s">
        <v>273</v>
      </c>
      <c r="M14" s="360"/>
      <c r="N14" s="39"/>
      <c r="O14" s="29"/>
    </row>
    <row r="15" spans="1:15" ht="24.75" customHeight="1">
      <c r="A15" s="348"/>
      <c r="B15" s="348"/>
      <c r="C15" s="398"/>
      <c r="D15" s="398"/>
      <c r="E15" s="290"/>
      <c r="F15" s="290"/>
      <c r="G15" s="278"/>
      <c r="H15" s="167"/>
      <c r="I15" s="476"/>
      <c r="J15" s="169"/>
      <c r="K15" s="176"/>
      <c r="L15" s="358"/>
      <c r="M15" s="360"/>
      <c r="N15" s="40"/>
      <c r="O15" s="29"/>
    </row>
    <row r="16" spans="1:15" ht="15" customHeight="1">
      <c r="A16" s="348"/>
      <c r="B16" s="348"/>
      <c r="C16" s="398"/>
      <c r="D16" s="398"/>
      <c r="E16" s="290"/>
      <c r="F16" s="290"/>
      <c r="G16" s="278"/>
      <c r="H16" s="167"/>
      <c r="I16" s="476"/>
      <c r="J16" s="169"/>
      <c r="K16" s="176"/>
      <c r="L16" s="358"/>
      <c r="M16" s="360"/>
      <c r="N16" s="40"/>
      <c r="O16" s="29"/>
    </row>
    <row r="17" spans="1:15" ht="125.25" customHeight="1">
      <c r="A17" s="348"/>
      <c r="B17" s="348"/>
      <c r="C17" s="398"/>
      <c r="D17" s="398"/>
      <c r="E17" s="290"/>
      <c r="F17" s="290"/>
      <c r="G17" s="278"/>
      <c r="H17" s="277" t="s">
        <v>192</v>
      </c>
      <c r="I17" s="476"/>
      <c r="J17" s="168">
        <v>9000</v>
      </c>
      <c r="K17" s="175">
        <v>48093.53</v>
      </c>
      <c r="L17" s="358"/>
      <c r="M17" s="360"/>
      <c r="N17" s="39"/>
      <c r="O17" s="29"/>
    </row>
    <row r="18" spans="1:15" ht="33.75" customHeight="1">
      <c r="A18" s="348"/>
      <c r="B18" s="348"/>
      <c r="C18" s="398"/>
      <c r="D18" s="398"/>
      <c r="E18" s="290"/>
      <c r="F18" s="290"/>
      <c r="G18" s="278"/>
      <c r="H18" s="279"/>
      <c r="I18" s="476"/>
      <c r="J18" s="169"/>
      <c r="K18" s="176"/>
      <c r="L18" s="358"/>
      <c r="M18" s="360"/>
      <c r="N18" s="29"/>
      <c r="O18" s="29"/>
    </row>
    <row r="19" spans="1:15" ht="156.75" customHeight="1">
      <c r="A19" s="348"/>
      <c r="B19" s="348"/>
      <c r="C19" s="398"/>
      <c r="D19" s="398"/>
      <c r="E19" s="290"/>
      <c r="F19" s="290"/>
      <c r="G19" s="278"/>
      <c r="H19" s="307"/>
      <c r="I19" s="477"/>
      <c r="J19" s="170"/>
      <c r="K19" s="177"/>
      <c r="L19" s="359"/>
      <c r="M19" s="360"/>
      <c r="N19" s="29"/>
      <c r="O19" s="29"/>
    </row>
    <row r="20" spans="1:15" ht="39" customHeight="1">
      <c r="A20" s="348"/>
      <c r="B20" s="348"/>
      <c r="C20" s="403" t="s">
        <v>220</v>
      </c>
      <c r="D20" s="403"/>
      <c r="E20" s="290" t="s">
        <v>9</v>
      </c>
      <c r="F20" s="290"/>
      <c r="G20" s="278"/>
      <c r="H20" s="280" t="s">
        <v>305</v>
      </c>
      <c r="I20" s="306">
        <v>4346</v>
      </c>
      <c r="J20" s="294">
        <v>603.4</v>
      </c>
      <c r="K20" s="313"/>
      <c r="L20" s="471" t="s">
        <v>134</v>
      </c>
      <c r="M20" s="360"/>
      <c r="N20" s="29"/>
      <c r="O20" s="29"/>
    </row>
    <row r="21" spans="1:15" ht="38.25" customHeight="1">
      <c r="A21" s="348"/>
      <c r="B21" s="348"/>
      <c r="C21" s="403"/>
      <c r="D21" s="403"/>
      <c r="E21" s="290"/>
      <c r="F21" s="290"/>
      <c r="G21" s="278"/>
      <c r="H21" s="280"/>
      <c r="I21" s="306"/>
      <c r="J21" s="474"/>
      <c r="K21" s="562"/>
      <c r="L21" s="471"/>
      <c r="M21" s="360"/>
      <c r="N21" s="29"/>
      <c r="O21" s="29"/>
    </row>
    <row r="22" spans="1:15" ht="42.75" customHeight="1">
      <c r="A22" s="348"/>
      <c r="B22" s="348"/>
      <c r="C22" s="403"/>
      <c r="D22" s="403"/>
      <c r="E22" s="290"/>
      <c r="F22" s="290"/>
      <c r="G22" s="278"/>
      <c r="H22" s="280"/>
      <c r="I22" s="306"/>
      <c r="J22" s="392"/>
      <c r="K22" s="311"/>
      <c r="L22" s="471"/>
      <c r="M22" s="360"/>
      <c r="N22" s="29"/>
      <c r="O22" s="29"/>
    </row>
    <row r="23" spans="1:15" ht="45" customHeight="1">
      <c r="A23" s="349"/>
      <c r="B23" s="349"/>
      <c r="C23" s="403"/>
      <c r="D23" s="403"/>
      <c r="E23" s="290"/>
      <c r="F23" s="290"/>
      <c r="G23" s="350"/>
      <c r="H23" s="84" t="s">
        <v>11</v>
      </c>
      <c r="I23" s="42">
        <v>2500</v>
      </c>
      <c r="J23" s="42">
        <v>50</v>
      </c>
      <c r="K23" s="258">
        <v>3500</v>
      </c>
      <c r="L23" s="471"/>
      <c r="M23" s="360"/>
      <c r="N23" s="29"/>
      <c r="O23" s="29"/>
    </row>
    <row r="24" spans="1:15" ht="90.75" customHeight="1">
      <c r="A24" s="135"/>
      <c r="B24" s="135"/>
      <c r="C24" s="533" t="s">
        <v>221</v>
      </c>
      <c r="D24" s="534"/>
      <c r="E24" s="454" t="s">
        <v>58</v>
      </c>
      <c r="F24" s="517"/>
      <c r="G24" s="277" t="s">
        <v>10</v>
      </c>
      <c r="H24" s="126" t="s">
        <v>256</v>
      </c>
      <c r="I24" s="130"/>
      <c r="J24" s="130">
        <v>2469.4</v>
      </c>
      <c r="K24" s="127">
        <v>30943.5</v>
      </c>
      <c r="L24" s="511" t="s">
        <v>275</v>
      </c>
      <c r="M24" s="360"/>
      <c r="N24" s="29"/>
      <c r="O24" s="29"/>
    </row>
    <row r="25" spans="1:15" ht="117" customHeight="1">
      <c r="A25" s="570"/>
      <c r="B25" s="570"/>
      <c r="C25" s="535"/>
      <c r="D25" s="536"/>
      <c r="E25" s="518"/>
      <c r="F25" s="519"/>
      <c r="G25" s="279"/>
      <c r="H25" s="126" t="s">
        <v>11</v>
      </c>
      <c r="I25" s="130"/>
      <c r="J25" s="188">
        <f>1058.3+180-180</f>
        <v>1058.3</v>
      </c>
      <c r="K25" s="127">
        <v>13261.5</v>
      </c>
      <c r="L25" s="512"/>
      <c r="M25" s="360"/>
      <c r="N25" s="29"/>
      <c r="O25" s="29"/>
    </row>
    <row r="26" spans="1:15" ht="76.5" customHeight="1">
      <c r="A26" s="570"/>
      <c r="B26" s="570"/>
      <c r="C26" s="563" t="s">
        <v>257</v>
      </c>
      <c r="D26" s="564"/>
      <c r="E26" s="454">
        <v>2019</v>
      </c>
      <c r="F26" s="455"/>
      <c r="G26" s="277" t="s">
        <v>10</v>
      </c>
      <c r="H26" s="210" t="s">
        <v>258</v>
      </c>
      <c r="I26" s="218"/>
      <c r="J26" s="218"/>
      <c r="K26" s="258">
        <v>13000</v>
      </c>
      <c r="L26" s="471" t="s">
        <v>274</v>
      </c>
      <c r="M26" s="360"/>
      <c r="N26" s="29"/>
      <c r="O26" s="29"/>
    </row>
    <row r="27" spans="1:15" ht="62.25" customHeight="1">
      <c r="A27" s="571"/>
      <c r="B27" s="571"/>
      <c r="C27" s="565"/>
      <c r="D27" s="566"/>
      <c r="E27" s="467"/>
      <c r="F27" s="468"/>
      <c r="G27" s="350"/>
      <c r="H27" s="210" t="s">
        <v>11</v>
      </c>
      <c r="I27" s="218"/>
      <c r="J27" s="218"/>
      <c r="K27" s="258">
        <v>1500</v>
      </c>
      <c r="L27" s="471"/>
      <c r="M27" s="360"/>
      <c r="N27" s="29"/>
      <c r="O27" s="29"/>
    </row>
    <row r="28" spans="1:15" ht="86.25" customHeight="1">
      <c r="A28" s="351" t="s">
        <v>12</v>
      </c>
      <c r="B28" s="347" t="s">
        <v>13</v>
      </c>
      <c r="C28" s="403" t="s">
        <v>222</v>
      </c>
      <c r="D28" s="403"/>
      <c r="E28" s="290" t="s">
        <v>9</v>
      </c>
      <c r="F28" s="290"/>
      <c r="G28" s="210" t="s">
        <v>14</v>
      </c>
      <c r="H28" s="84" t="s">
        <v>11</v>
      </c>
      <c r="I28" s="43">
        <v>413.5</v>
      </c>
      <c r="J28" s="43"/>
      <c r="K28" s="209"/>
      <c r="L28" s="16"/>
      <c r="M28" s="360"/>
      <c r="N28" s="29"/>
      <c r="O28" s="29"/>
    </row>
    <row r="29" spans="1:15" ht="39.75" customHeight="1">
      <c r="A29" s="288"/>
      <c r="B29" s="348"/>
      <c r="C29" s="399" t="s">
        <v>89</v>
      </c>
      <c r="D29" s="400"/>
      <c r="E29" s="280">
        <v>2017</v>
      </c>
      <c r="F29" s="280"/>
      <c r="G29" s="386" t="s">
        <v>14</v>
      </c>
      <c r="H29" s="280" t="s">
        <v>11</v>
      </c>
      <c r="I29" s="393">
        <v>413.5</v>
      </c>
      <c r="J29" s="394"/>
      <c r="K29" s="394"/>
      <c r="L29" s="305" t="s">
        <v>84</v>
      </c>
      <c r="M29" s="89"/>
      <c r="N29" s="29"/>
      <c r="O29" s="29"/>
    </row>
    <row r="30" spans="1:15" ht="21" customHeight="1">
      <c r="A30" s="288"/>
      <c r="B30" s="348"/>
      <c r="C30" s="401"/>
      <c r="D30" s="402"/>
      <c r="E30" s="280"/>
      <c r="F30" s="280"/>
      <c r="G30" s="478"/>
      <c r="H30" s="280"/>
      <c r="I30" s="393"/>
      <c r="J30" s="394"/>
      <c r="K30" s="394"/>
      <c r="L30" s="305"/>
      <c r="M30" s="89"/>
      <c r="N30" s="29"/>
      <c r="O30" s="29"/>
    </row>
    <row r="31" spans="1:15" ht="73.5" customHeight="1">
      <c r="A31" s="352"/>
      <c r="B31" s="349"/>
      <c r="C31" s="293" t="s">
        <v>259</v>
      </c>
      <c r="D31" s="293"/>
      <c r="E31" s="290">
        <v>2019</v>
      </c>
      <c r="F31" s="290"/>
      <c r="G31" s="479"/>
      <c r="H31" s="41" t="s">
        <v>11</v>
      </c>
      <c r="I31" s="43"/>
      <c r="J31" s="43"/>
      <c r="K31" s="220">
        <v>272</v>
      </c>
      <c r="L31" s="16" t="s">
        <v>276</v>
      </c>
      <c r="M31" s="89"/>
      <c r="N31" s="29"/>
      <c r="O31" s="29"/>
    </row>
    <row r="32" spans="1:15" ht="63" customHeight="1">
      <c r="A32" s="6" t="s">
        <v>15</v>
      </c>
      <c r="B32" s="531" t="s">
        <v>88</v>
      </c>
      <c r="C32" s="525" t="s">
        <v>223</v>
      </c>
      <c r="D32" s="526"/>
      <c r="E32" s="337" t="s">
        <v>46</v>
      </c>
      <c r="F32" s="416"/>
      <c r="G32" s="425" t="s">
        <v>14</v>
      </c>
      <c r="H32" s="85" t="s">
        <v>107</v>
      </c>
      <c r="I32" s="366">
        <f>SUM(I42:I59)</f>
        <v>7244.097999999999</v>
      </c>
      <c r="J32" s="366">
        <f>J60+J61+J62+J63</f>
        <v>1880</v>
      </c>
      <c r="K32" s="366"/>
      <c r="L32" s="426" t="s">
        <v>16</v>
      </c>
      <c r="M32" s="89"/>
      <c r="N32" s="29"/>
      <c r="O32" s="29"/>
    </row>
    <row r="33" spans="1:15" ht="12.75" customHeight="1" hidden="1" thickBot="1">
      <c r="A33" s="7"/>
      <c r="B33" s="532"/>
      <c r="C33" s="527"/>
      <c r="D33" s="528"/>
      <c r="E33" s="417"/>
      <c r="F33" s="418"/>
      <c r="G33" s="361"/>
      <c r="H33" s="24"/>
      <c r="I33" s="367"/>
      <c r="J33" s="367"/>
      <c r="K33" s="367"/>
      <c r="L33" s="427"/>
      <c r="M33" s="89"/>
      <c r="N33" s="29"/>
      <c r="O33" s="29"/>
    </row>
    <row r="34" spans="1:15" ht="8.25" customHeight="1" hidden="1" thickBot="1">
      <c r="A34" s="8"/>
      <c r="B34" s="532"/>
      <c r="C34" s="527"/>
      <c r="D34" s="528"/>
      <c r="E34" s="417"/>
      <c r="F34" s="418"/>
      <c r="G34" s="361"/>
      <c r="H34" s="24"/>
      <c r="I34" s="367"/>
      <c r="J34" s="367"/>
      <c r="K34" s="367"/>
      <c r="L34" s="427"/>
      <c r="M34" s="89"/>
      <c r="N34" s="29"/>
      <c r="O34" s="29"/>
    </row>
    <row r="35" spans="1:15" ht="21.75" customHeight="1" hidden="1" thickBot="1">
      <c r="A35" s="8"/>
      <c r="B35" s="532"/>
      <c r="C35" s="527"/>
      <c r="D35" s="528"/>
      <c r="E35" s="417"/>
      <c r="F35" s="418"/>
      <c r="G35" s="361"/>
      <c r="H35" s="24"/>
      <c r="I35" s="367"/>
      <c r="J35" s="367"/>
      <c r="K35" s="367"/>
      <c r="L35" s="427"/>
      <c r="M35" s="89"/>
      <c r="N35" s="29"/>
      <c r="O35" s="29"/>
    </row>
    <row r="36" spans="1:15" ht="4.5" customHeight="1" hidden="1" thickBot="1">
      <c r="A36" s="8"/>
      <c r="B36" s="532"/>
      <c r="C36" s="527"/>
      <c r="D36" s="528"/>
      <c r="E36" s="417"/>
      <c r="F36" s="418"/>
      <c r="G36" s="361"/>
      <c r="H36" s="24"/>
      <c r="I36" s="367"/>
      <c r="J36" s="367"/>
      <c r="K36" s="367"/>
      <c r="L36" s="427"/>
      <c r="M36" s="89"/>
      <c r="N36" s="29"/>
      <c r="O36" s="29"/>
    </row>
    <row r="37" spans="1:15" ht="21.75" customHeight="1" hidden="1" thickBot="1">
      <c r="A37" s="8"/>
      <c r="B37" s="532"/>
      <c r="C37" s="527"/>
      <c r="D37" s="528"/>
      <c r="E37" s="417"/>
      <c r="F37" s="418"/>
      <c r="G37" s="361"/>
      <c r="H37" s="24"/>
      <c r="I37" s="367"/>
      <c r="J37" s="367"/>
      <c r="K37" s="367"/>
      <c r="L37" s="427"/>
      <c r="M37" s="89"/>
      <c r="N37" s="29"/>
      <c r="O37" s="29"/>
    </row>
    <row r="38" spans="1:15" ht="21.75" customHeight="1" hidden="1" thickBot="1">
      <c r="A38" s="8"/>
      <c r="B38" s="532"/>
      <c r="C38" s="527"/>
      <c r="D38" s="528"/>
      <c r="E38" s="417"/>
      <c r="F38" s="418"/>
      <c r="G38" s="361"/>
      <c r="H38" s="24"/>
      <c r="I38" s="367"/>
      <c r="J38" s="367"/>
      <c r="K38" s="367"/>
      <c r="L38" s="427"/>
      <c r="M38" s="89"/>
      <c r="N38" s="29"/>
      <c r="O38" s="29"/>
    </row>
    <row r="39" spans="1:15" ht="21.75" customHeight="1" hidden="1" thickBot="1">
      <c r="A39" s="8"/>
      <c r="B39" s="532"/>
      <c r="C39" s="527"/>
      <c r="D39" s="528"/>
      <c r="E39" s="417"/>
      <c r="F39" s="418"/>
      <c r="G39" s="361"/>
      <c r="H39" s="24"/>
      <c r="I39" s="367"/>
      <c r="J39" s="367"/>
      <c r="K39" s="367"/>
      <c r="L39" s="427"/>
      <c r="M39" s="89"/>
      <c r="N39" s="29"/>
      <c r="O39" s="29"/>
    </row>
    <row r="40" spans="1:15" ht="21.75" customHeight="1" hidden="1" thickBot="1">
      <c r="A40" s="8"/>
      <c r="B40" s="532"/>
      <c r="C40" s="527"/>
      <c r="D40" s="528"/>
      <c r="E40" s="417"/>
      <c r="F40" s="418"/>
      <c r="G40" s="361"/>
      <c r="H40" s="24"/>
      <c r="I40" s="367"/>
      <c r="J40" s="367"/>
      <c r="K40" s="367"/>
      <c r="L40" s="427"/>
      <c r="M40" s="89"/>
      <c r="N40" s="29"/>
      <c r="O40" s="29"/>
    </row>
    <row r="41" spans="1:15" ht="21.75" customHeight="1" hidden="1" thickBot="1">
      <c r="A41" s="9"/>
      <c r="B41" s="532"/>
      <c r="C41" s="529"/>
      <c r="D41" s="530"/>
      <c r="E41" s="419"/>
      <c r="F41" s="420"/>
      <c r="G41" s="361"/>
      <c r="H41" s="24"/>
      <c r="I41" s="368"/>
      <c r="J41" s="368"/>
      <c r="K41" s="368"/>
      <c r="L41" s="428"/>
      <c r="M41" s="89"/>
      <c r="N41" s="29"/>
      <c r="O41" s="29"/>
    </row>
    <row r="42" spans="1:15" ht="46.5" customHeight="1">
      <c r="A42" s="10"/>
      <c r="B42" s="532"/>
      <c r="C42" s="329" t="s">
        <v>17</v>
      </c>
      <c r="D42" s="329"/>
      <c r="E42" s="330">
        <v>2017</v>
      </c>
      <c r="F42" s="330"/>
      <c r="G42" s="361"/>
      <c r="H42" s="17" t="s">
        <v>11</v>
      </c>
      <c r="I42" s="23">
        <f>1557.36</f>
        <v>1557.36</v>
      </c>
      <c r="J42" s="23"/>
      <c r="K42" s="23"/>
      <c r="L42" s="19" t="s">
        <v>85</v>
      </c>
      <c r="M42" s="89"/>
      <c r="N42" s="45"/>
      <c r="O42" s="29"/>
    </row>
    <row r="43" spans="1:15" ht="47.25" customHeight="1">
      <c r="A43" s="11"/>
      <c r="B43" s="46"/>
      <c r="C43" s="329" t="s">
        <v>18</v>
      </c>
      <c r="D43" s="329"/>
      <c r="E43" s="330">
        <v>2017</v>
      </c>
      <c r="F43" s="330"/>
      <c r="G43" s="20"/>
      <c r="H43" s="17" t="s">
        <v>77</v>
      </c>
      <c r="I43" s="23">
        <v>300</v>
      </c>
      <c r="J43" s="23"/>
      <c r="K43" s="23"/>
      <c r="L43" s="365" t="s">
        <v>135</v>
      </c>
      <c r="M43" s="89"/>
      <c r="N43" s="45"/>
      <c r="O43" s="29"/>
    </row>
    <row r="44" spans="1:15" ht="22.5" customHeight="1">
      <c r="A44" s="11"/>
      <c r="B44" s="46"/>
      <c r="C44" s="329"/>
      <c r="D44" s="329"/>
      <c r="E44" s="330"/>
      <c r="F44" s="330"/>
      <c r="G44" s="20"/>
      <c r="H44" s="17" t="s">
        <v>11</v>
      </c>
      <c r="I44" s="23">
        <v>9</v>
      </c>
      <c r="J44" s="23"/>
      <c r="K44" s="23"/>
      <c r="L44" s="365"/>
      <c r="M44" s="89"/>
      <c r="N44" s="29"/>
      <c r="O44" s="29"/>
    </row>
    <row r="45" spans="1:15" ht="45.75" customHeight="1">
      <c r="A45" s="10"/>
      <c r="B45" s="46"/>
      <c r="C45" s="329" t="s">
        <v>19</v>
      </c>
      <c r="D45" s="329"/>
      <c r="E45" s="330">
        <v>2017</v>
      </c>
      <c r="F45" s="330"/>
      <c r="G45" s="20"/>
      <c r="H45" s="17" t="s">
        <v>77</v>
      </c>
      <c r="I45" s="23">
        <v>300</v>
      </c>
      <c r="J45" s="23"/>
      <c r="K45" s="23"/>
      <c r="L45" s="365" t="s">
        <v>136</v>
      </c>
      <c r="M45" s="89"/>
      <c r="N45" s="39"/>
      <c r="O45" s="29"/>
    </row>
    <row r="46" spans="1:15" ht="22.5" customHeight="1">
      <c r="A46" s="10"/>
      <c r="B46" s="46"/>
      <c r="C46" s="329"/>
      <c r="D46" s="329"/>
      <c r="E46" s="330"/>
      <c r="F46" s="330"/>
      <c r="G46" s="20"/>
      <c r="H46" s="17" t="s">
        <v>11</v>
      </c>
      <c r="I46" s="23">
        <v>9</v>
      </c>
      <c r="J46" s="23"/>
      <c r="K46" s="23"/>
      <c r="L46" s="365"/>
      <c r="M46" s="89"/>
      <c r="N46" s="29"/>
      <c r="O46" s="29"/>
    </row>
    <row r="47" spans="1:15" ht="41.25" customHeight="1">
      <c r="A47" s="12"/>
      <c r="B47" s="46"/>
      <c r="C47" s="415" t="s">
        <v>76</v>
      </c>
      <c r="D47" s="415"/>
      <c r="E47" s="330">
        <v>2017</v>
      </c>
      <c r="F47" s="330"/>
      <c r="G47" s="20"/>
      <c r="H47" s="17" t="s">
        <v>77</v>
      </c>
      <c r="I47" s="23">
        <v>825</v>
      </c>
      <c r="J47" s="23"/>
      <c r="K47" s="23"/>
      <c r="L47" s="414" t="s">
        <v>137</v>
      </c>
      <c r="M47" s="89"/>
      <c r="N47" s="39"/>
      <c r="O47" s="29"/>
    </row>
    <row r="48" spans="1:15" ht="22.5" customHeight="1">
      <c r="A48" s="11"/>
      <c r="B48" s="46"/>
      <c r="C48" s="415"/>
      <c r="D48" s="415"/>
      <c r="E48" s="330"/>
      <c r="F48" s="330"/>
      <c r="G48" s="20"/>
      <c r="H48" s="17" t="s">
        <v>11</v>
      </c>
      <c r="I48" s="23">
        <v>24.75</v>
      </c>
      <c r="J48" s="23"/>
      <c r="K48" s="23"/>
      <c r="L48" s="414"/>
      <c r="M48" s="89"/>
      <c r="N48" s="29"/>
      <c r="O48" s="29"/>
    </row>
    <row r="49" spans="1:15" ht="41.25" customHeight="1">
      <c r="A49" s="10"/>
      <c r="B49" s="46"/>
      <c r="C49" s="415" t="s">
        <v>78</v>
      </c>
      <c r="D49" s="415"/>
      <c r="E49" s="330">
        <v>2017</v>
      </c>
      <c r="F49" s="330"/>
      <c r="G49" s="20"/>
      <c r="H49" s="17" t="s">
        <v>77</v>
      </c>
      <c r="I49" s="23">
        <v>1395</v>
      </c>
      <c r="J49" s="23"/>
      <c r="K49" s="23"/>
      <c r="L49" s="414" t="s">
        <v>138</v>
      </c>
      <c r="M49" s="89"/>
      <c r="N49" s="29"/>
      <c r="O49" s="29"/>
    </row>
    <row r="50" spans="1:15" ht="22.5" customHeight="1">
      <c r="A50" s="12"/>
      <c r="B50" s="46"/>
      <c r="C50" s="415"/>
      <c r="D50" s="415"/>
      <c r="E50" s="330"/>
      <c r="F50" s="330"/>
      <c r="G50" s="20"/>
      <c r="H50" s="17" t="s">
        <v>11</v>
      </c>
      <c r="I50" s="23">
        <f>41.85+61.89</f>
        <v>103.74000000000001</v>
      </c>
      <c r="J50" s="23"/>
      <c r="K50" s="23"/>
      <c r="L50" s="414"/>
      <c r="M50" s="89"/>
      <c r="N50" s="29"/>
      <c r="O50" s="29"/>
    </row>
    <row r="51" spans="1:15" ht="41.25" customHeight="1">
      <c r="A51" s="11"/>
      <c r="B51" s="46"/>
      <c r="C51" s="415" t="s">
        <v>79</v>
      </c>
      <c r="D51" s="415"/>
      <c r="E51" s="330">
        <v>2017</v>
      </c>
      <c r="F51" s="330"/>
      <c r="G51" s="20"/>
      <c r="H51" s="17" t="s">
        <v>77</v>
      </c>
      <c r="I51" s="23">
        <v>1390</v>
      </c>
      <c r="J51" s="23"/>
      <c r="K51" s="23"/>
      <c r="L51" s="414" t="s">
        <v>139</v>
      </c>
      <c r="M51" s="89"/>
      <c r="N51" s="29"/>
      <c r="O51" s="29"/>
    </row>
    <row r="52" spans="1:15" ht="22.5" customHeight="1">
      <c r="A52" s="7"/>
      <c r="B52" s="164"/>
      <c r="C52" s="415"/>
      <c r="D52" s="415"/>
      <c r="E52" s="330"/>
      <c r="F52" s="330"/>
      <c r="G52" s="163"/>
      <c r="H52" s="161" t="s">
        <v>11</v>
      </c>
      <c r="I52" s="162">
        <f>41.7+67.75</f>
        <v>109.45</v>
      </c>
      <c r="J52" s="23"/>
      <c r="K52" s="23"/>
      <c r="L52" s="414"/>
      <c r="M52" s="89"/>
      <c r="N52" s="29"/>
      <c r="O52" s="29"/>
    </row>
    <row r="53" spans="1:15" ht="61.5" customHeight="1">
      <c r="A53" s="145"/>
      <c r="B53" s="160"/>
      <c r="C53" s="415" t="s">
        <v>80</v>
      </c>
      <c r="D53" s="415"/>
      <c r="E53" s="330">
        <v>2017</v>
      </c>
      <c r="F53" s="330"/>
      <c r="G53" s="159"/>
      <c r="H53" s="146" t="s">
        <v>11</v>
      </c>
      <c r="I53" s="153">
        <v>80.5</v>
      </c>
      <c r="J53" s="23"/>
      <c r="K53" s="23"/>
      <c r="L53" s="19" t="s">
        <v>141</v>
      </c>
      <c r="M53" s="89"/>
      <c r="N53" s="29"/>
      <c r="O53" s="29"/>
    </row>
    <row r="54" spans="1:15" ht="36.75" customHeight="1">
      <c r="A54" s="12"/>
      <c r="B54" s="46"/>
      <c r="C54" s="369" t="s">
        <v>94</v>
      </c>
      <c r="D54" s="370"/>
      <c r="E54" s="421">
        <v>2017</v>
      </c>
      <c r="F54" s="422"/>
      <c r="G54" s="361" t="s">
        <v>14</v>
      </c>
      <c r="H54" s="17" t="s">
        <v>77</v>
      </c>
      <c r="I54" s="23">
        <v>500</v>
      </c>
      <c r="J54" s="23"/>
      <c r="K54" s="23"/>
      <c r="L54" s="411" t="s">
        <v>112</v>
      </c>
      <c r="M54" s="89"/>
      <c r="N54" s="29"/>
      <c r="O54" s="29"/>
    </row>
    <row r="55" spans="1:15" ht="23.25" customHeight="1">
      <c r="A55" s="11"/>
      <c r="B55" s="46"/>
      <c r="C55" s="371"/>
      <c r="D55" s="372"/>
      <c r="E55" s="423"/>
      <c r="F55" s="424"/>
      <c r="G55" s="361"/>
      <c r="H55" s="17" t="s">
        <v>11</v>
      </c>
      <c r="I55" s="23">
        <v>15</v>
      </c>
      <c r="J55" s="23"/>
      <c r="K55" s="23"/>
      <c r="L55" s="412"/>
      <c r="M55" s="89"/>
      <c r="N55" s="29"/>
      <c r="O55" s="29"/>
    </row>
    <row r="56" spans="1:15" ht="23.25" customHeight="1">
      <c r="A56" s="11"/>
      <c r="B56" s="46"/>
      <c r="C56" s="369" t="s">
        <v>95</v>
      </c>
      <c r="D56" s="370"/>
      <c r="E56" s="421">
        <v>2017</v>
      </c>
      <c r="F56" s="422"/>
      <c r="G56" s="361"/>
      <c r="H56" s="17" t="s">
        <v>77</v>
      </c>
      <c r="I56" s="13">
        <v>307.085</v>
      </c>
      <c r="J56" s="23"/>
      <c r="K56" s="23"/>
      <c r="L56" s="411" t="s">
        <v>142</v>
      </c>
      <c r="M56" s="89"/>
      <c r="N56" s="29"/>
      <c r="O56" s="29"/>
    </row>
    <row r="57" spans="1:15" ht="39" customHeight="1">
      <c r="A57" s="11"/>
      <c r="B57" s="46"/>
      <c r="C57" s="371"/>
      <c r="D57" s="372"/>
      <c r="E57" s="423"/>
      <c r="F57" s="424"/>
      <c r="G57" s="20"/>
      <c r="H57" s="17" t="s">
        <v>11</v>
      </c>
      <c r="I57" s="23">
        <v>9.213</v>
      </c>
      <c r="J57" s="23"/>
      <c r="K57" s="23"/>
      <c r="L57" s="412"/>
      <c r="M57" s="89"/>
      <c r="N57" s="29"/>
      <c r="O57" s="29"/>
    </row>
    <row r="58" spans="1:15" ht="27" customHeight="1">
      <c r="A58" s="11"/>
      <c r="B58" s="46"/>
      <c r="C58" s="369" t="s">
        <v>96</v>
      </c>
      <c r="D58" s="370"/>
      <c r="E58" s="421">
        <v>2017</v>
      </c>
      <c r="F58" s="422"/>
      <c r="G58" s="20"/>
      <c r="H58" s="17" t="s">
        <v>77</v>
      </c>
      <c r="I58" s="23">
        <v>300</v>
      </c>
      <c r="J58" s="23"/>
      <c r="K58" s="23"/>
      <c r="L58" s="411" t="s">
        <v>144</v>
      </c>
      <c r="M58" s="89"/>
      <c r="N58" s="29"/>
      <c r="O58" s="29"/>
    </row>
    <row r="59" spans="1:15" ht="25.5" customHeight="1">
      <c r="A59" s="11"/>
      <c r="B59" s="46"/>
      <c r="C59" s="371"/>
      <c r="D59" s="372"/>
      <c r="E59" s="423"/>
      <c r="F59" s="424"/>
      <c r="G59" s="20"/>
      <c r="H59" s="17" t="s">
        <v>11</v>
      </c>
      <c r="I59" s="23">
        <v>9</v>
      </c>
      <c r="J59" s="23"/>
      <c r="K59" s="23"/>
      <c r="L59" s="412"/>
      <c r="M59" s="89"/>
      <c r="N59" s="29"/>
      <c r="O59" s="29"/>
    </row>
    <row r="60" spans="1:15" s="5" customFormat="1" ht="55.5" customHeight="1">
      <c r="A60" s="11"/>
      <c r="B60" s="46"/>
      <c r="C60" s="341" t="s">
        <v>97</v>
      </c>
      <c r="D60" s="342"/>
      <c r="E60" s="363">
        <v>2018</v>
      </c>
      <c r="F60" s="364"/>
      <c r="G60" s="20"/>
      <c r="H60" s="17" t="s">
        <v>11</v>
      </c>
      <c r="I60" s="23"/>
      <c r="J60" s="23">
        <v>643</v>
      </c>
      <c r="K60" s="23"/>
      <c r="L60" s="86" t="s">
        <v>161</v>
      </c>
      <c r="M60" s="89"/>
      <c r="N60" s="29"/>
      <c r="O60" s="29"/>
    </row>
    <row r="61" spans="1:15" s="5" customFormat="1" ht="55.5" customHeight="1">
      <c r="A61" s="11"/>
      <c r="B61" s="46"/>
      <c r="C61" s="341" t="s">
        <v>18</v>
      </c>
      <c r="D61" s="342"/>
      <c r="E61" s="363">
        <v>2018</v>
      </c>
      <c r="F61" s="364"/>
      <c r="G61" s="20"/>
      <c r="H61" s="17" t="s">
        <v>11</v>
      </c>
      <c r="I61" s="23"/>
      <c r="J61" s="23">
        <v>537</v>
      </c>
      <c r="K61" s="23"/>
      <c r="L61" s="86" t="s">
        <v>160</v>
      </c>
      <c r="M61" s="89"/>
      <c r="N61" s="29"/>
      <c r="O61" s="29"/>
    </row>
    <row r="62" spans="1:15" s="5" customFormat="1" ht="46.5" customHeight="1">
      <c r="A62" s="11"/>
      <c r="B62" s="46"/>
      <c r="C62" s="341" t="s">
        <v>98</v>
      </c>
      <c r="D62" s="342"/>
      <c r="E62" s="363">
        <v>2018</v>
      </c>
      <c r="F62" s="364"/>
      <c r="G62" s="20"/>
      <c r="H62" s="17" t="s">
        <v>11</v>
      </c>
      <c r="I62" s="23"/>
      <c r="J62" s="23">
        <v>400</v>
      </c>
      <c r="K62" s="23"/>
      <c r="L62" s="86" t="s">
        <v>146</v>
      </c>
      <c r="M62" s="89"/>
      <c r="N62" s="29"/>
      <c r="O62" s="29"/>
    </row>
    <row r="63" spans="1:15" s="5" customFormat="1" ht="49.5" customHeight="1">
      <c r="A63" s="11"/>
      <c r="B63" s="46"/>
      <c r="C63" s="341" t="s">
        <v>19</v>
      </c>
      <c r="D63" s="342"/>
      <c r="E63" s="363">
        <v>2018</v>
      </c>
      <c r="F63" s="364"/>
      <c r="G63" s="20"/>
      <c r="H63" s="17" t="s">
        <v>11</v>
      </c>
      <c r="I63" s="23"/>
      <c r="J63" s="23">
        <v>300</v>
      </c>
      <c r="K63" s="23"/>
      <c r="L63" s="86" t="s">
        <v>120</v>
      </c>
      <c r="M63" s="89"/>
      <c r="N63" s="29"/>
      <c r="O63" s="29"/>
    </row>
    <row r="64" spans="1:15" s="5" customFormat="1" ht="130.5" customHeight="1">
      <c r="A64" s="199"/>
      <c r="B64" s="194"/>
      <c r="C64" s="378" t="s">
        <v>218</v>
      </c>
      <c r="D64" s="379"/>
      <c r="E64" s="327">
        <v>2018</v>
      </c>
      <c r="F64" s="328"/>
      <c r="G64" s="20"/>
      <c r="H64" s="202" t="s">
        <v>11</v>
      </c>
      <c r="I64" s="196"/>
      <c r="J64" s="270">
        <v>92</v>
      </c>
      <c r="K64" s="196"/>
      <c r="L64" s="198" t="s">
        <v>145</v>
      </c>
      <c r="M64" s="89"/>
      <c r="N64" s="29"/>
      <c r="O64" s="29"/>
    </row>
    <row r="65" spans="1:15" s="5" customFormat="1" ht="78.75" customHeight="1">
      <c r="A65" s="11"/>
      <c r="B65" s="46"/>
      <c r="C65" s="513" t="s">
        <v>201</v>
      </c>
      <c r="D65" s="514"/>
      <c r="E65" s="337">
        <v>2017</v>
      </c>
      <c r="F65" s="517"/>
      <c r="G65" s="20"/>
      <c r="H65" s="125" t="s">
        <v>77</v>
      </c>
      <c r="I65" s="140">
        <v>1450</v>
      </c>
      <c r="J65" s="29"/>
      <c r="K65" s="131"/>
      <c r="L65" s="143" t="s">
        <v>143</v>
      </c>
      <c r="M65" s="89"/>
      <c r="N65" s="29"/>
      <c r="O65" s="29"/>
    </row>
    <row r="66" spans="1:15" s="5" customFormat="1" ht="56.25" customHeight="1">
      <c r="A66" s="11"/>
      <c r="B66" s="46"/>
      <c r="C66" s="515"/>
      <c r="D66" s="516"/>
      <c r="E66" s="518"/>
      <c r="F66" s="519"/>
      <c r="G66" s="20"/>
      <c r="H66" s="125" t="s">
        <v>11</v>
      </c>
      <c r="I66" s="140">
        <v>43.5</v>
      </c>
      <c r="J66" s="131"/>
      <c r="K66" s="131"/>
      <c r="L66" s="143"/>
      <c r="M66" s="89"/>
      <c r="N66" s="29"/>
      <c r="O66" s="29"/>
    </row>
    <row r="67" spans="1:15" s="5" customFormat="1" ht="47.25" customHeight="1">
      <c r="A67" s="11"/>
      <c r="B67" s="46"/>
      <c r="C67" s="520" t="s">
        <v>202</v>
      </c>
      <c r="D67" s="521"/>
      <c r="E67" s="524" t="s">
        <v>46</v>
      </c>
      <c r="F67" s="517"/>
      <c r="G67" s="20"/>
      <c r="H67" s="125" t="s">
        <v>77</v>
      </c>
      <c r="I67" s="140">
        <v>1390</v>
      </c>
      <c r="J67" s="165">
        <v>2.4</v>
      </c>
      <c r="K67" s="131"/>
      <c r="L67" s="132" t="s">
        <v>140</v>
      </c>
      <c r="M67" s="89"/>
      <c r="N67" s="29"/>
      <c r="O67" s="29"/>
    </row>
    <row r="68" spans="1:15" s="5" customFormat="1" ht="68.25" customHeight="1">
      <c r="A68" s="7"/>
      <c r="B68" s="250"/>
      <c r="C68" s="522"/>
      <c r="D68" s="523"/>
      <c r="E68" s="518"/>
      <c r="F68" s="519"/>
      <c r="G68" s="141"/>
      <c r="H68" s="125" t="s">
        <v>11</v>
      </c>
      <c r="I68" s="140">
        <v>41.7</v>
      </c>
      <c r="J68" s="140">
        <f>69.29-2.4</f>
        <v>66.89</v>
      </c>
      <c r="K68" s="131"/>
      <c r="L68" s="154"/>
      <c r="M68" s="89"/>
      <c r="N68" s="29"/>
      <c r="O68" s="29"/>
    </row>
    <row r="69" spans="1:15" s="5" customFormat="1" ht="44.25" customHeight="1">
      <c r="A69" s="12"/>
      <c r="B69" s="46"/>
      <c r="C69" s="333" t="s">
        <v>203</v>
      </c>
      <c r="D69" s="334"/>
      <c r="E69" s="337" t="s">
        <v>46</v>
      </c>
      <c r="F69" s="338"/>
      <c r="G69" s="20"/>
      <c r="H69" s="114" t="s">
        <v>77</v>
      </c>
      <c r="I69" s="113">
        <v>1030</v>
      </c>
      <c r="J69" s="140">
        <v>8.9</v>
      </c>
      <c r="K69" s="112"/>
      <c r="L69" s="409" t="s">
        <v>168</v>
      </c>
      <c r="M69" s="89"/>
      <c r="N69" s="29"/>
      <c r="O69" s="29"/>
    </row>
    <row r="70" spans="1:15" s="5" customFormat="1" ht="109.5" customHeight="1">
      <c r="A70" s="11"/>
      <c r="B70" s="46"/>
      <c r="C70" s="335"/>
      <c r="D70" s="336"/>
      <c r="E70" s="339"/>
      <c r="F70" s="340"/>
      <c r="G70" s="20"/>
      <c r="H70" s="114" t="s">
        <v>11</v>
      </c>
      <c r="I70" s="113">
        <v>30.9</v>
      </c>
      <c r="J70" s="113">
        <v>226.4</v>
      </c>
      <c r="K70" s="112"/>
      <c r="L70" s="410"/>
      <c r="M70" s="89"/>
      <c r="N70" s="29"/>
      <c r="O70" s="29"/>
    </row>
    <row r="71" spans="1:15" ht="30.75" customHeight="1">
      <c r="A71" s="11"/>
      <c r="B71" s="46"/>
      <c r="C71" s="377" t="s">
        <v>204</v>
      </c>
      <c r="D71" s="377"/>
      <c r="E71" s="584">
        <v>2017</v>
      </c>
      <c r="F71" s="584"/>
      <c r="G71" s="20"/>
      <c r="H71" s="17" t="s">
        <v>11</v>
      </c>
      <c r="I71" s="22">
        <v>75</v>
      </c>
      <c r="J71" s="23"/>
      <c r="K71" s="23"/>
      <c r="L71" s="365" t="s">
        <v>147</v>
      </c>
      <c r="M71" s="89"/>
      <c r="N71" s="29"/>
      <c r="O71" s="29"/>
    </row>
    <row r="72" spans="1:15" ht="20.25" customHeight="1">
      <c r="A72" s="10"/>
      <c r="B72" s="325"/>
      <c r="C72" s="377"/>
      <c r="D72" s="377"/>
      <c r="E72" s="584"/>
      <c r="F72" s="584"/>
      <c r="G72" s="20"/>
      <c r="H72" s="330" t="s">
        <v>108</v>
      </c>
      <c r="I72" s="408">
        <v>50</v>
      </c>
      <c r="J72" s="362"/>
      <c r="K72" s="362"/>
      <c r="L72" s="365"/>
      <c r="M72" s="89"/>
      <c r="N72" s="29"/>
      <c r="O72" s="29"/>
    </row>
    <row r="73" spans="1:15" ht="22.5" customHeight="1">
      <c r="A73" s="499"/>
      <c r="B73" s="325"/>
      <c r="C73" s="377"/>
      <c r="D73" s="377"/>
      <c r="E73" s="584"/>
      <c r="F73" s="584"/>
      <c r="G73" s="373" t="s">
        <v>14</v>
      </c>
      <c r="H73" s="330"/>
      <c r="I73" s="408"/>
      <c r="J73" s="362"/>
      <c r="K73" s="362"/>
      <c r="L73" s="365"/>
      <c r="M73" s="89"/>
      <c r="N73" s="29"/>
      <c r="O73" s="29"/>
    </row>
    <row r="74" spans="1:15" ht="25.5" customHeight="1">
      <c r="A74" s="500"/>
      <c r="B74" s="325"/>
      <c r="C74" s="377"/>
      <c r="D74" s="377"/>
      <c r="E74" s="584"/>
      <c r="F74" s="584"/>
      <c r="G74" s="289"/>
      <c r="H74" s="330"/>
      <c r="I74" s="408"/>
      <c r="J74" s="362"/>
      <c r="K74" s="362"/>
      <c r="L74" s="365"/>
      <c r="M74" s="89"/>
      <c r="N74" s="29"/>
      <c r="O74" s="29"/>
    </row>
    <row r="75" spans="1:15" ht="45" customHeight="1">
      <c r="A75" s="500"/>
      <c r="B75" s="325"/>
      <c r="C75" s="375" t="s">
        <v>205</v>
      </c>
      <c r="D75" s="376"/>
      <c r="E75" s="327">
        <v>2017</v>
      </c>
      <c r="F75" s="328"/>
      <c r="G75" s="289"/>
      <c r="H75" s="17" t="s">
        <v>108</v>
      </c>
      <c r="I75" s="22">
        <v>50</v>
      </c>
      <c r="J75" s="23"/>
      <c r="K75" s="23"/>
      <c r="L75" s="24" t="s">
        <v>148</v>
      </c>
      <c r="M75" s="89"/>
      <c r="N75" s="29"/>
      <c r="O75" s="29"/>
    </row>
    <row r="76" spans="1:15" ht="45" customHeight="1">
      <c r="A76" s="21"/>
      <c r="B76" s="325"/>
      <c r="C76" s="375" t="s">
        <v>206</v>
      </c>
      <c r="D76" s="376"/>
      <c r="E76" s="327">
        <v>2017</v>
      </c>
      <c r="F76" s="328"/>
      <c r="G76" s="289"/>
      <c r="H76" s="17" t="s">
        <v>108</v>
      </c>
      <c r="I76" s="22">
        <v>50</v>
      </c>
      <c r="J76" s="23"/>
      <c r="K76" s="23"/>
      <c r="L76" s="24" t="s">
        <v>149</v>
      </c>
      <c r="M76" s="89"/>
      <c r="N76" s="29"/>
      <c r="O76" s="29"/>
    </row>
    <row r="77" spans="1:15" ht="69" customHeight="1">
      <c r="A77" s="21"/>
      <c r="B77" s="325"/>
      <c r="C77" s="378" t="s">
        <v>207</v>
      </c>
      <c r="D77" s="382"/>
      <c r="E77" s="327">
        <v>2017</v>
      </c>
      <c r="F77" s="328"/>
      <c r="G77" s="289"/>
      <c r="H77" s="17" t="s">
        <v>108</v>
      </c>
      <c r="I77" s="22">
        <v>98.6</v>
      </c>
      <c r="J77" s="23"/>
      <c r="K77" s="23"/>
      <c r="L77" s="24" t="s">
        <v>150</v>
      </c>
      <c r="M77" s="89"/>
      <c r="N77" s="29"/>
      <c r="O77" s="29"/>
    </row>
    <row r="78" spans="1:15" ht="63" customHeight="1">
      <c r="A78" s="12"/>
      <c r="B78" s="325"/>
      <c r="C78" s="375" t="s">
        <v>208</v>
      </c>
      <c r="D78" s="376"/>
      <c r="E78" s="327">
        <v>2017</v>
      </c>
      <c r="F78" s="328"/>
      <c r="G78" s="289"/>
      <c r="H78" s="17" t="s">
        <v>108</v>
      </c>
      <c r="I78" s="14">
        <v>9.808</v>
      </c>
      <c r="J78" s="23"/>
      <c r="K78" s="23"/>
      <c r="L78" s="24" t="s">
        <v>156</v>
      </c>
      <c r="M78" s="90"/>
      <c r="N78" s="29"/>
      <c r="O78" s="29"/>
    </row>
    <row r="79" spans="1:15" ht="93" customHeight="1">
      <c r="A79" s="12"/>
      <c r="B79" s="325"/>
      <c r="C79" s="380" t="s">
        <v>209</v>
      </c>
      <c r="D79" s="381"/>
      <c r="E79" s="327">
        <v>2017</v>
      </c>
      <c r="F79" s="328"/>
      <c r="G79" s="289"/>
      <c r="H79" s="17" t="s">
        <v>11</v>
      </c>
      <c r="I79" s="22">
        <v>180</v>
      </c>
      <c r="J79" s="23"/>
      <c r="K79" s="23"/>
      <c r="L79" s="18" t="s">
        <v>157</v>
      </c>
      <c r="M79" s="90"/>
      <c r="N79" s="29"/>
      <c r="O79" s="29"/>
    </row>
    <row r="80" spans="1:15" s="5" customFormat="1" ht="48.75" customHeight="1">
      <c r="A80" s="12"/>
      <c r="B80" s="325"/>
      <c r="C80" s="505" t="s">
        <v>210</v>
      </c>
      <c r="D80" s="506"/>
      <c r="E80" s="327" t="s">
        <v>46</v>
      </c>
      <c r="F80" s="328"/>
      <c r="G80" s="289"/>
      <c r="H80" s="17" t="s">
        <v>11</v>
      </c>
      <c r="I80" s="22">
        <v>970</v>
      </c>
      <c r="J80" s="189">
        <f>2100+205+389.507</f>
        <v>2694.507</v>
      </c>
      <c r="K80" s="23"/>
      <c r="L80" s="24" t="s">
        <v>113</v>
      </c>
      <c r="M80" s="90"/>
      <c r="N80" s="29"/>
      <c r="O80" s="29"/>
    </row>
    <row r="81" spans="1:15" s="5" customFormat="1" ht="54.75" customHeight="1">
      <c r="A81" s="12"/>
      <c r="B81" s="325"/>
      <c r="C81" s="331" t="s">
        <v>211</v>
      </c>
      <c r="D81" s="332"/>
      <c r="E81" s="327" t="s">
        <v>9</v>
      </c>
      <c r="F81" s="328"/>
      <c r="G81" s="289"/>
      <c r="H81" s="17" t="s">
        <v>11</v>
      </c>
      <c r="I81" s="22">
        <v>13.5</v>
      </c>
      <c r="J81" s="88">
        <f>2000-1000</f>
        <v>1000</v>
      </c>
      <c r="K81" s="222">
        <v>1500</v>
      </c>
      <c r="L81" s="18" t="s">
        <v>277</v>
      </c>
      <c r="M81" s="90"/>
      <c r="N81" s="29"/>
      <c r="O81" s="29"/>
    </row>
    <row r="82" spans="1:15" s="5" customFormat="1" ht="63.75" customHeight="1">
      <c r="A82" s="12"/>
      <c r="B82" s="325"/>
      <c r="C82" s="545" t="s">
        <v>212</v>
      </c>
      <c r="D82" s="546"/>
      <c r="E82" s="337" t="s">
        <v>9</v>
      </c>
      <c r="F82" s="338"/>
      <c r="G82" s="289"/>
      <c r="H82" s="17" t="s">
        <v>11</v>
      </c>
      <c r="I82" s="22">
        <v>200</v>
      </c>
      <c r="J82" s="88">
        <v>1021</v>
      </c>
      <c r="K82" s="222">
        <v>200</v>
      </c>
      <c r="L82" s="384" t="s">
        <v>278</v>
      </c>
      <c r="M82" s="90"/>
      <c r="N82" s="29"/>
      <c r="O82" s="29"/>
    </row>
    <row r="83" spans="1:15" ht="45" customHeight="1">
      <c r="A83" s="138"/>
      <c r="B83" s="326"/>
      <c r="C83" s="547"/>
      <c r="D83" s="548"/>
      <c r="E83" s="339"/>
      <c r="F83" s="340"/>
      <c r="G83" s="374"/>
      <c r="H83" s="17" t="s">
        <v>174</v>
      </c>
      <c r="I83" s="22">
        <v>137</v>
      </c>
      <c r="J83" s="88"/>
      <c r="K83" s="23"/>
      <c r="L83" s="385"/>
      <c r="M83" s="90"/>
      <c r="N83" s="29"/>
      <c r="O83" s="29"/>
    </row>
    <row r="84" spans="1:15" s="5" customFormat="1" ht="70.5" customHeight="1">
      <c r="A84" s="260" t="s">
        <v>15</v>
      </c>
      <c r="B84" s="259"/>
      <c r="C84" s="404" t="s">
        <v>213</v>
      </c>
      <c r="D84" s="405"/>
      <c r="E84" s="585">
        <v>2018</v>
      </c>
      <c r="F84" s="586"/>
      <c r="G84" s="155" t="s">
        <v>14</v>
      </c>
      <c r="H84" s="17" t="s">
        <v>11</v>
      </c>
      <c r="I84" s="22"/>
      <c r="J84" s="88">
        <f>3500-205</f>
        <v>3295</v>
      </c>
      <c r="K84" s="23"/>
      <c r="L84" s="48" t="s">
        <v>158</v>
      </c>
      <c r="M84" s="90"/>
      <c r="N84" s="29"/>
      <c r="O84" s="29"/>
    </row>
    <row r="85" spans="1:15" s="5" customFormat="1" ht="78" customHeight="1">
      <c r="A85" s="261"/>
      <c r="B85" s="178"/>
      <c r="C85" s="543" t="s">
        <v>214</v>
      </c>
      <c r="D85" s="541"/>
      <c r="E85" s="587">
        <v>2018</v>
      </c>
      <c r="F85" s="517"/>
      <c r="G85" s="386" t="s">
        <v>14</v>
      </c>
      <c r="H85" s="171" t="s">
        <v>77</v>
      </c>
      <c r="I85" s="174"/>
      <c r="J85" s="174">
        <v>1445</v>
      </c>
      <c r="K85" s="173"/>
      <c r="L85" s="429" t="s">
        <v>193</v>
      </c>
      <c r="M85" s="90"/>
      <c r="N85" s="29"/>
      <c r="O85" s="29"/>
    </row>
    <row r="86" spans="1:15" s="5" customFormat="1" ht="37.5" customHeight="1">
      <c r="A86" s="262"/>
      <c r="B86" s="47"/>
      <c r="C86" s="539"/>
      <c r="D86" s="540"/>
      <c r="E86" s="518"/>
      <c r="F86" s="519"/>
      <c r="G86" s="307"/>
      <c r="H86" s="171" t="s">
        <v>11</v>
      </c>
      <c r="I86" s="174"/>
      <c r="J86" s="174">
        <v>43.35</v>
      </c>
      <c r="K86" s="173"/>
      <c r="L86" s="430"/>
      <c r="M86" s="90"/>
      <c r="N86" s="29"/>
      <c r="O86" s="29"/>
    </row>
    <row r="87" spans="1:15" s="5" customFormat="1" ht="37.5" customHeight="1">
      <c r="A87" s="261"/>
      <c r="B87" s="178"/>
      <c r="C87" s="501" t="s">
        <v>224</v>
      </c>
      <c r="D87" s="502"/>
      <c r="E87" s="524">
        <v>2018</v>
      </c>
      <c r="F87" s="588"/>
      <c r="G87" s="510" t="s">
        <v>14</v>
      </c>
      <c r="H87" s="171" t="s">
        <v>77</v>
      </c>
      <c r="I87" s="174"/>
      <c r="J87" s="174">
        <v>290</v>
      </c>
      <c r="K87" s="173"/>
      <c r="L87" s="544" t="s">
        <v>194</v>
      </c>
      <c r="M87" s="90"/>
      <c r="N87" s="29"/>
      <c r="O87" s="29"/>
    </row>
    <row r="88" spans="1:15" s="5" customFormat="1" ht="63" customHeight="1">
      <c r="A88" s="261"/>
      <c r="B88" s="178"/>
      <c r="C88" s="503"/>
      <c r="D88" s="504"/>
      <c r="E88" s="589"/>
      <c r="F88" s="590"/>
      <c r="G88" s="307"/>
      <c r="H88" s="171" t="s">
        <v>11</v>
      </c>
      <c r="I88" s="174"/>
      <c r="J88" s="174">
        <v>8.7</v>
      </c>
      <c r="K88" s="173"/>
      <c r="L88" s="430"/>
      <c r="M88" s="90"/>
      <c r="N88" s="29"/>
      <c r="O88" s="29"/>
    </row>
    <row r="89" spans="1:15" s="5" customFormat="1" ht="63" customHeight="1">
      <c r="A89" s="532"/>
      <c r="B89" s="178"/>
      <c r="C89" s="501" t="s">
        <v>225</v>
      </c>
      <c r="D89" s="541"/>
      <c r="E89" s="524">
        <v>2018</v>
      </c>
      <c r="F89" s="517"/>
      <c r="G89" s="510" t="s">
        <v>14</v>
      </c>
      <c r="H89" s="171" t="s">
        <v>77</v>
      </c>
      <c r="I89" s="174"/>
      <c r="J89" s="174">
        <v>1160</v>
      </c>
      <c r="K89" s="173"/>
      <c r="L89" s="542" t="s">
        <v>195</v>
      </c>
      <c r="M89" s="90"/>
      <c r="N89" s="29"/>
      <c r="O89" s="29"/>
    </row>
    <row r="90" spans="1:15" s="5" customFormat="1" ht="139.5" customHeight="1">
      <c r="A90" s="532"/>
      <c r="B90" s="178"/>
      <c r="C90" s="539"/>
      <c r="D90" s="540"/>
      <c r="E90" s="518"/>
      <c r="F90" s="519"/>
      <c r="G90" s="307"/>
      <c r="H90" s="171" t="s">
        <v>11</v>
      </c>
      <c r="I90" s="174"/>
      <c r="J90" s="174">
        <v>34.8</v>
      </c>
      <c r="K90" s="173"/>
      <c r="L90" s="374"/>
      <c r="M90" s="90"/>
      <c r="N90" s="29"/>
      <c r="O90" s="29"/>
    </row>
    <row r="91" spans="1:15" s="5" customFormat="1" ht="105" customHeight="1">
      <c r="A91" s="172"/>
      <c r="B91" s="178"/>
      <c r="C91" s="537" t="s">
        <v>226</v>
      </c>
      <c r="D91" s="538"/>
      <c r="E91" s="524">
        <v>2018</v>
      </c>
      <c r="F91" s="588"/>
      <c r="G91" s="510" t="s">
        <v>14</v>
      </c>
      <c r="H91" s="171" t="s">
        <v>77</v>
      </c>
      <c r="I91" s="174"/>
      <c r="J91" s="174">
        <v>1445</v>
      </c>
      <c r="K91" s="173"/>
      <c r="L91" s="542" t="s">
        <v>196</v>
      </c>
      <c r="M91" s="90"/>
      <c r="N91" s="29"/>
      <c r="O91" s="29"/>
    </row>
    <row r="92" spans="1:15" s="5" customFormat="1" ht="51.75" customHeight="1">
      <c r="A92" s="172"/>
      <c r="B92" s="178"/>
      <c r="C92" s="539"/>
      <c r="D92" s="540"/>
      <c r="E92" s="518"/>
      <c r="F92" s="519"/>
      <c r="G92" s="307"/>
      <c r="H92" s="171" t="s">
        <v>11</v>
      </c>
      <c r="I92" s="174"/>
      <c r="J92" s="174">
        <v>43.35</v>
      </c>
      <c r="K92" s="173"/>
      <c r="L92" s="374"/>
      <c r="M92" s="90"/>
      <c r="N92" s="29"/>
      <c r="O92" s="29"/>
    </row>
    <row r="93" spans="1:15" s="5" customFormat="1" ht="66.75" customHeight="1">
      <c r="A93" s="172"/>
      <c r="B93" s="178"/>
      <c r="C93" s="501" t="s">
        <v>227</v>
      </c>
      <c r="D93" s="502"/>
      <c r="E93" s="524">
        <v>2018</v>
      </c>
      <c r="F93" s="588"/>
      <c r="G93" s="510" t="s">
        <v>14</v>
      </c>
      <c r="H93" s="171" t="s">
        <v>77</v>
      </c>
      <c r="I93" s="174"/>
      <c r="J93" s="174">
        <v>1435</v>
      </c>
      <c r="K93" s="173"/>
      <c r="L93" s="542" t="s">
        <v>197</v>
      </c>
      <c r="M93" s="90"/>
      <c r="N93" s="29"/>
      <c r="O93" s="29"/>
    </row>
    <row r="94" spans="1:15" s="5" customFormat="1" ht="75.75" customHeight="1">
      <c r="A94" s="532"/>
      <c r="B94" s="367"/>
      <c r="C94" s="503"/>
      <c r="D94" s="504"/>
      <c r="E94" s="589"/>
      <c r="F94" s="590"/>
      <c r="G94" s="549"/>
      <c r="H94" s="171" t="s">
        <v>11</v>
      </c>
      <c r="I94" s="174"/>
      <c r="J94" s="174">
        <v>43.05</v>
      </c>
      <c r="K94" s="173"/>
      <c r="L94" s="550"/>
      <c r="M94" s="90"/>
      <c r="N94" s="29"/>
      <c r="O94" s="29"/>
    </row>
    <row r="95" spans="1:15" s="5" customFormat="1" ht="72" customHeight="1">
      <c r="A95" s="578"/>
      <c r="B95" s="368"/>
      <c r="C95" s="501" t="s">
        <v>271</v>
      </c>
      <c r="D95" s="502"/>
      <c r="E95" s="591">
        <v>2019</v>
      </c>
      <c r="F95" s="592"/>
      <c r="G95" s="214" t="s">
        <v>14</v>
      </c>
      <c r="H95" s="216" t="s">
        <v>11</v>
      </c>
      <c r="I95" s="222"/>
      <c r="J95" s="222"/>
      <c r="K95" s="222">
        <v>2500</v>
      </c>
      <c r="L95" s="215" t="s">
        <v>306</v>
      </c>
      <c r="M95" s="90"/>
      <c r="N95" s="29"/>
      <c r="O95" s="29"/>
    </row>
    <row r="96" spans="1:15" ht="101.25" customHeight="1">
      <c r="A96" s="247" t="s">
        <v>20</v>
      </c>
      <c r="B96" s="347" t="s">
        <v>21</v>
      </c>
      <c r="C96" s="296" t="s">
        <v>228</v>
      </c>
      <c r="D96" s="296"/>
      <c r="E96" s="290" t="s">
        <v>46</v>
      </c>
      <c r="F96" s="290"/>
      <c r="G96" s="280" t="s">
        <v>10</v>
      </c>
      <c r="H96" s="280" t="s">
        <v>11</v>
      </c>
      <c r="I96" s="306">
        <v>5244</v>
      </c>
      <c r="J96" s="306">
        <v>1702</v>
      </c>
      <c r="K96" s="298"/>
      <c r="L96" s="314" t="s">
        <v>151</v>
      </c>
      <c r="M96" s="90"/>
      <c r="N96" s="29"/>
      <c r="O96" s="29"/>
    </row>
    <row r="97" spans="1:15" ht="65.25" customHeight="1">
      <c r="A97" s="248"/>
      <c r="B97" s="348"/>
      <c r="C97" s="296"/>
      <c r="D97" s="296"/>
      <c r="E97" s="290"/>
      <c r="F97" s="290"/>
      <c r="G97" s="280"/>
      <c r="H97" s="280"/>
      <c r="I97" s="306"/>
      <c r="J97" s="306"/>
      <c r="K97" s="298"/>
      <c r="L97" s="314"/>
      <c r="M97" s="90"/>
      <c r="N97" s="29"/>
      <c r="O97" s="29"/>
    </row>
    <row r="98" spans="1:15" ht="101.25" customHeight="1">
      <c r="A98" s="248"/>
      <c r="B98" s="248"/>
      <c r="C98" s="297" t="s">
        <v>229</v>
      </c>
      <c r="D98" s="297"/>
      <c r="E98" s="290"/>
      <c r="F98" s="290"/>
      <c r="G98" s="280"/>
      <c r="H98" s="280"/>
      <c r="I98" s="306">
        <v>7300</v>
      </c>
      <c r="J98" s="306">
        <v>6500</v>
      </c>
      <c r="K98" s="298"/>
      <c r="L98" s="314" t="s">
        <v>179</v>
      </c>
      <c r="M98" s="90"/>
      <c r="N98" s="29"/>
      <c r="O98" s="29"/>
    </row>
    <row r="99" spans="1:15" ht="39.75" customHeight="1">
      <c r="A99" s="249"/>
      <c r="B99" s="249"/>
      <c r="C99" s="383"/>
      <c r="D99" s="383"/>
      <c r="E99" s="290"/>
      <c r="F99" s="290"/>
      <c r="G99" s="280"/>
      <c r="H99" s="280"/>
      <c r="I99" s="306"/>
      <c r="J99" s="306"/>
      <c r="K99" s="298"/>
      <c r="L99" s="314"/>
      <c r="M99" s="90"/>
      <c r="N99" s="29"/>
      <c r="O99" s="29"/>
    </row>
    <row r="100" spans="1:15" ht="81" customHeight="1">
      <c r="A100" s="248"/>
      <c r="B100" s="248"/>
      <c r="C100" s="293" t="s">
        <v>230</v>
      </c>
      <c r="D100" s="293"/>
      <c r="E100" s="290" t="s">
        <v>46</v>
      </c>
      <c r="F100" s="290"/>
      <c r="G100" s="280" t="s">
        <v>10</v>
      </c>
      <c r="H100" s="280" t="s">
        <v>11</v>
      </c>
      <c r="I100" s="306">
        <v>3980</v>
      </c>
      <c r="J100" s="306">
        <v>2045</v>
      </c>
      <c r="K100" s="306"/>
      <c r="L100" s="314" t="s">
        <v>152</v>
      </c>
      <c r="M100" s="90"/>
      <c r="N100" s="29"/>
      <c r="O100" s="29"/>
    </row>
    <row r="101" spans="1:15" ht="21" customHeight="1">
      <c r="A101" s="248"/>
      <c r="B101" s="248"/>
      <c r="C101" s="293"/>
      <c r="D101" s="293"/>
      <c r="E101" s="290"/>
      <c r="F101" s="290"/>
      <c r="G101" s="280"/>
      <c r="H101" s="280"/>
      <c r="I101" s="306"/>
      <c r="J101" s="306"/>
      <c r="K101" s="306"/>
      <c r="L101" s="314"/>
      <c r="M101" s="90"/>
      <c r="N101" s="29"/>
      <c r="O101" s="29"/>
    </row>
    <row r="102" spans="1:15" ht="59.25" customHeight="1">
      <c r="A102" s="248"/>
      <c r="B102" s="248"/>
      <c r="C102" s="293"/>
      <c r="D102" s="293"/>
      <c r="E102" s="290"/>
      <c r="F102" s="290"/>
      <c r="G102" s="280"/>
      <c r="H102" s="280"/>
      <c r="I102" s="306"/>
      <c r="J102" s="306"/>
      <c r="K102" s="306"/>
      <c r="L102" s="314"/>
      <c r="M102" s="90"/>
      <c r="N102" s="29"/>
      <c r="O102" s="29"/>
    </row>
    <row r="103" spans="1:15" ht="141.75" customHeight="1">
      <c r="A103" s="249"/>
      <c r="B103" s="249"/>
      <c r="C103" s="462" t="s">
        <v>231</v>
      </c>
      <c r="D103" s="464"/>
      <c r="E103" s="308" t="s">
        <v>58</v>
      </c>
      <c r="F103" s="309"/>
      <c r="G103" s="41" t="s">
        <v>10</v>
      </c>
      <c r="H103" s="41" t="s">
        <v>11</v>
      </c>
      <c r="I103" s="42"/>
      <c r="J103" s="42">
        <v>7130</v>
      </c>
      <c r="K103" s="42">
        <v>5000</v>
      </c>
      <c r="L103" s="49" t="s">
        <v>114</v>
      </c>
      <c r="M103" s="90"/>
      <c r="N103" s="29"/>
      <c r="O103" s="29"/>
    </row>
    <row r="104" spans="1:15" ht="89.25" customHeight="1">
      <c r="A104" s="134" t="s">
        <v>22</v>
      </c>
      <c r="B104" s="134" t="s">
        <v>23</v>
      </c>
      <c r="C104" s="445" t="s">
        <v>232</v>
      </c>
      <c r="D104" s="445"/>
      <c r="E104" s="290" t="s">
        <v>260</v>
      </c>
      <c r="F104" s="290"/>
      <c r="G104" s="280" t="s">
        <v>10</v>
      </c>
      <c r="H104" s="280" t="s">
        <v>11</v>
      </c>
      <c r="I104" s="306">
        <v>50</v>
      </c>
      <c r="J104" s="306"/>
      <c r="K104" s="306">
        <v>500</v>
      </c>
      <c r="L104" s="314" t="s">
        <v>24</v>
      </c>
      <c r="M104" s="90"/>
      <c r="N104" s="29"/>
      <c r="O104" s="29"/>
    </row>
    <row r="105" spans="1:15" ht="38.25" customHeight="1">
      <c r="A105" s="135"/>
      <c r="B105" s="135"/>
      <c r="C105" s="445"/>
      <c r="D105" s="445"/>
      <c r="E105" s="290"/>
      <c r="F105" s="290"/>
      <c r="G105" s="280"/>
      <c r="H105" s="280"/>
      <c r="I105" s="306"/>
      <c r="J105" s="306"/>
      <c r="K105" s="306"/>
      <c r="L105" s="314"/>
      <c r="M105" s="90"/>
      <c r="N105" s="29"/>
      <c r="O105" s="29"/>
    </row>
    <row r="106" spans="1:15" ht="61.5" customHeight="1">
      <c r="A106" s="136"/>
      <c r="B106" s="136"/>
      <c r="C106" s="445"/>
      <c r="D106" s="445"/>
      <c r="E106" s="290"/>
      <c r="F106" s="290"/>
      <c r="G106" s="280"/>
      <c r="H106" s="280"/>
      <c r="I106" s="306"/>
      <c r="J106" s="306"/>
      <c r="K106" s="306"/>
      <c r="L106" s="314"/>
      <c r="M106" s="92"/>
      <c r="N106" s="29"/>
      <c r="O106" s="29"/>
    </row>
    <row r="107" spans="1:15" ht="102" customHeight="1">
      <c r="A107" s="142"/>
      <c r="B107" s="142"/>
      <c r="C107" s="583" t="s">
        <v>233</v>
      </c>
      <c r="D107" s="583"/>
      <c r="E107" s="290" t="s">
        <v>260</v>
      </c>
      <c r="F107" s="290"/>
      <c r="G107" s="280" t="s">
        <v>10</v>
      </c>
      <c r="H107" s="280" t="s">
        <v>11</v>
      </c>
      <c r="I107" s="306">
        <v>50</v>
      </c>
      <c r="J107" s="306"/>
      <c r="K107" s="306">
        <v>500</v>
      </c>
      <c r="L107" s="314" t="s">
        <v>25</v>
      </c>
      <c r="M107" s="90"/>
      <c r="N107" s="29"/>
      <c r="O107" s="29"/>
    </row>
    <row r="108" spans="1:15" ht="56.25" customHeight="1">
      <c r="A108" s="142"/>
      <c r="B108" s="142"/>
      <c r="C108" s="583"/>
      <c r="D108" s="583"/>
      <c r="E108" s="290"/>
      <c r="F108" s="290"/>
      <c r="G108" s="280"/>
      <c r="H108" s="280"/>
      <c r="I108" s="306"/>
      <c r="J108" s="306"/>
      <c r="K108" s="306"/>
      <c r="L108" s="314"/>
      <c r="M108" s="90"/>
      <c r="N108" s="29"/>
      <c r="O108" s="29"/>
    </row>
    <row r="109" spans="1:15" ht="102" customHeight="1">
      <c r="A109" s="310"/>
      <c r="B109" s="142"/>
      <c r="C109" s="293" t="s">
        <v>234</v>
      </c>
      <c r="D109" s="293"/>
      <c r="E109" s="290" t="s">
        <v>9</v>
      </c>
      <c r="F109" s="290"/>
      <c r="G109" s="277" t="s">
        <v>14</v>
      </c>
      <c r="H109" s="41" t="s">
        <v>11</v>
      </c>
      <c r="I109" s="42">
        <v>1150.1</v>
      </c>
      <c r="J109" s="42">
        <f>J112</f>
        <v>1819.9299999999998</v>
      </c>
      <c r="K109" s="42">
        <f>K114</f>
        <v>3957.0029999999997</v>
      </c>
      <c r="L109" s="49" t="s">
        <v>16</v>
      </c>
      <c r="M109" s="90"/>
      <c r="N109" s="29"/>
      <c r="O109" s="29"/>
    </row>
    <row r="110" spans="1:15" ht="22.5" customHeight="1">
      <c r="A110" s="290"/>
      <c r="B110" s="142"/>
      <c r="C110" s="569" t="s">
        <v>26</v>
      </c>
      <c r="D110" s="569"/>
      <c r="E110" s="280">
        <v>2017</v>
      </c>
      <c r="F110" s="280"/>
      <c r="G110" s="278"/>
      <c r="H110" s="280" t="s">
        <v>11</v>
      </c>
      <c r="I110" s="298">
        <v>1150.1</v>
      </c>
      <c r="J110" s="306"/>
      <c r="K110" s="306"/>
      <c r="L110" s="50" t="s">
        <v>27</v>
      </c>
      <c r="M110" s="90"/>
      <c r="N110" s="29"/>
      <c r="O110" s="29"/>
    </row>
    <row r="111" spans="1:15" ht="43.5" customHeight="1">
      <c r="A111" s="313"/>
      <c r="B111" s="142"/>
      <c r="C111" s="569"/>
      <c r="D111" s="569"/>
      <c r="E111" s="280"/>
      <c r="F111" s="280"/>
      <c r="G111" s="278"/>
      <c r="H111" s="280"/>
      <c r="I111" s="298"/>
      <c r="J111" s="306"/>
      <c r="K111" s="306"/>
      <c r="L111" s="51" t="s">
        <v>28</v>
      </c>
      <c r="M111" s="90"/>
      <c r="N111" s="29"/>
      <c r="O111" s="29"/>
    </row>
    <row r="112" spans="1:15" ht="45" customHeight="1">
      <c r="A112" s="263"/>
      <c r="B112" s="142"/>
      <c r="C112" s="399" t="s">
        <v>251</v>
      </c>
      <c r="D112" s="400"/>
      <c r="E112" s="280">
        <v>2018</v>
      </c>
      <c r="F112" s="280"/>
      <c r="G112" s="278"/>
      <c r="H112" s="277" t="s">
        <v>11</v>
      </c>
      <c r="I112" s="306"/>
      <c r="J112" s="298">
        <f>1600+900-680.07</f>
        <v>1819.9299999999998</v>
      </c>
      <c r="K112" s="306"/>
      <c r="L112" s="390" t="s">
        <v>121</v>
      </c>
      <c r="M112" s="90"/>
      <c r="N112" s="29"/>
      <c r="O112" s="29"/>
    </row>
    <row r="113" spans="1:15" ht="44.25" customHeight="1">
      <c r="A113" s="265"/>
      <c r="B113" s="246"/>
      <c r="C113" s="459"/>
      <c r="D113" s="460"/>
      <c r="E113" s="280"/>
      <c r="F113" s="280"/>
      <c r="G113" s="350"/>
      <c r="H113" s="350"/>
      <c r="I113" s="306"/>
      <c r="J113" s="298"/>
      <c r="K113" s="306"/>
      <c r="L113" s="391"/>
      <c r="M113" s="90"/>
      <c r="N113" s="29"/>
      <c r="O113" s="29"/>
    </row>
    <row r="114" spans="1:15" ht="22.5" customHeight="1">
      <c r="A114" s="264"/>
      <c r="B114" s="142"/>
      <c r="C114" s="287" t="s">
        <v>272</v>
      </c>
      <c r="D114" s="287"/>
      <c r="E114" s="280">
        <v>2019</v>
      </c>
      <c r="F114" s="280"/>
      <c r="G114" s="277" t="s">
        <v>14</v>
      </c>
      <c r="H114" s="277" t="s">
        <v>11</v>
      </c>
      <c r="I114" s="306"/>
      <c r="J114" s="306"/>
      <c r="K114" s="481">
        <f>1081.6+767.5+112.3+205.5+948.103+842</f>
        <v>3957.0029999999997</v>
      </c>
      <c r="L114" s="53" t="s">
        <v>27</v>
      </c>
      <c r="M114" s="90"/>
      <c r="N114" s="29"/>
      <c r="O114" s="29"/>
    </row>
    <row r="115" spans="1:15" ht="22.5" customHeight="1">
      <c r="A115" s="264"/>
      <c r="B115" s="142"/>
      <c r="C115" s="287"/>
      <c r="D115" s="287"/>
      <c r="E115" s="280"/>
      <c r="F115" s="280"/>
      <c r="G115" s="278"/>
      <c r="H115" s="278"/>
      <c r="I115" s="306"/>
      <c r="J115" s="306"/>
      <c r="K115" s="481"/>
      <c r="L115" s="54" t="s">
        <v>261</v>
      </c>
      <c r="M115" s="90"/>
      <c r="N115" s="29"/>
      <c r="O115" s="29"/>
    </row>
    <row r="116" spans="1:15" ht="48" customHeight="1">
      <c r="A116" s="264"/>
      <c r="B116" s="560"/>
      <c r="C116" s="287"/>
      <c r="D116" s="287"/>
      <c r="E116" s="280"/>
      <c r="F116" s="280"/>
      <c r="G116" s="278"/>
      <c r="H116" s="350"/>
      <c r="I116" s="306"/>
      <c r="J116" s="306"/>
      <c r="K116" s="481"/>
      <c r="L116" s="52"/>
      <c r="M116" s="90"/>
      <c r="N116" s="29"/>
      <c r="O116" s="29"/>
    </row>
    <row r="117" spans="1:15" ht="48" customHeight="1">
      <c r="A117" s="265"/>
      <c r="B117" s="561"/>
      <c r="C117" s="462" t="s">
        <v>252</v>
      </c>
      <c r="D117" s="464"/>
      <c r="E117" s="308">
        <v>2018</v>
      </c>
      <c r="F117" s="309"/>
      <c r="G117" s="278"/>
      <c r="H117" s="201" t="s">
        <v>11</v>
      </c>
      <c r="I117" s="203"/>
      <c r="J117" s="203">
        <v>680.07</v>
      </c>
      <c r="K117" s="204"/>
      <c r="L117" s="190"/>
      <c r="M117" s="90"/>
      <c r="N117" s="29"/>
      <c r="O117" s="29"/>
    </row>
    <row r="118" spans="1:15" ht="49.5" customHeight="1">
      <c r="A118" s="273" t="s">
        <v>29</v>
      </c>
      <c r="B118" s="347" t="s">
        <v>181</v>
      </c>
      <c r="C118" s="398" t="s">
        <v>235</v>
      </c>
      <c r="D118" s="398"/>
      <c r="E118" s="290" t="s">
        <v>9</v>
      </c>
      <c r="F118" s="290"/>
      <c r="G118" s="278"/>
      <c r="H118" s="280" t="s">
        <v>11</v>
      </c>
      <c r="I118" s="306">
        <v>200</v>
      </c>
      <c r="J118" s="306">
        <f>J125</f>
        <v>1076.5</v>
      </c>
      <c r="K118" s="306"/>
      <c r="L118" s="314"/>
      <c r="M118" s="90"/>
      <c r="N118" s="29"/>
      <c r="O118" s="29"/>
    </row>
    <row r="119" spans="1:15" ht="21" customHeight="1">
      <c r="A119" s="438"/>
      <c r="B119" s="348"/>
      <c r="C119" s="398"/>
      <c r="D119" s="398"/>
      <c r="E119" s="290"/>
      <c r="F119" s="290"/>
      <c r="G119" s="278"/>
      <c r="H119" s="280"/>
      <c r="I119" s="306"/>
      <c r="J119" s="306"/>
      <c r="K119" s="306"/>
      <c r="L119" s="314"/>
      <c r="M119" s="90"/>
      <c r="N119" s="29"/>
      <c r="O119" s="29"/>
    </row>
    <row r="120" spans="1:15" ht="21" customHeight="1">
      <c r="A120" s="438"/>
      <c r="B120" s="348"/>
      <c r="C120" s="398"/>
      <c r="D120" s="398"/>
      <c r="E120" s="290"/>
      <c r="F120" s="290"/>
      <c r="G120" s="278"/>
      <c r="H120" s="280"/>
      <c r="I120" s="306"/>
      <c r="J120" s="306"/>
      <c r="K120" s="306"/>
      <c r="L120" s="314"/>
      <c r="M120" s="90"/>
      <c r="N120" s="29"/>
      <c r="O120" s="29"/>
    </row>
    <row r="121" spans="1:15" ht="21" customHeight="1">
      <c r="A121" s="438"/>
      <c r="B121" s="348"/>
      <c r="C121" s="398"/>
      <c r="D121" s="398"/>
      <c r="E121" s="290"/>
      <c r="F121" s="290"/>
      <c r="G121" s="278"/>
      <c r="H121" s="280"/>
      <c r="I121" s="306"/>
      <c r="J121" s="306"/>
      <c r="K121" s="306"/>
      <c r="L121" s="314"/>
      <c r="M121" s="90"/>
      <c r="N121" s="29"/>
      <c r="O121" s="29"/>
    </row>
    <row r="122" spans="1:15" ht="54" customHeight="1">
      <c r="A122" s="438"/>
      <c r="B122" s="348"/>
      <c r="C122" s="398"/>
      <c r="D122" s="398"/>
      <c r="E122" s="290"/>
      <c r="F122" s="290"/>
      <c r="G122" s="350"/>
      <c r="H122" s="280"/>
      <c r="I122" s="306"/>
      <c r="J122" s="306"/>
      <c r="K122" s="306"/>
      <c r="L122" s="314"/>
      <c r="M122" s="90"/>
      <c r="N122" s="29"/>
      <c r="O122" s="29"/>
    </row>
    <row r="123" spans="1:15" ht="21" customHeight="1">
      <c r="A123" s="438"/>
      <c r="B123" s="348"/>
      <c r="C123" s="287" t="s">
        <v>182</v>
      </c>
      <c r="D123" s="287"/>
      <c r="E123" s="280">
        <v>2017</v>
      </c>
      <c r="F123" s="280"/>
      <c r="G123" s="277" t="s">
        <v>14</v>
      </c>
      <c r="H123" s="280" t="s">
        <v>11</v>
      </c>
      <c r="I123" s="298">
        <v>200</v>
      </c>
      <c r="J123" s="306"/>
      <c r="K123" s="298"/>
      <c r="L123" s="314" t="s">
        <v>30</v>
      </c>
      <c r="M123" s="90"/>
      <c r="N123" s="29"/>
      <c r="O123" s="29"/>
    </row>
    <row r="124" spans="1:15" ht="23.25" customHeight="1">
      <c r="A124" s="593"/>
      <c r="B124" s="507"/>
      <c r="C124" s="287"/>
      <c r="D124" s="287"/>
      <c r="E124" s="280"/>
      <c r="F124" s="280"/>
      <c r="G124" s="278"/>
      <c r="H124" s="280"/>
      <c r="I124" s="298"/>
      <c r="J124" s="306"/>
      <c r="K124" s="298"/>
      <c r="L124" s="314"/>
      <c r="M124" s="90"/>
      <c r="N124" s="29"/>
      <c r="O124" s="29"/>
    </row>
    <row r="125" spans="1:15" ht="95.25" customHeight="1">
      <c r="A125" s="57"/>
      <c r="B125" s="56"/>
      <c r="C125" s="287" t="s">
        <v>215</v>
      </c>
      <c r="D125" s="287"/>
      <c r="E125" s="280">
        <v>2018</v>
      </c>
      <c r="F125" s="280"/>
      <c r="G125" s="350"/>
      <c r="H125" s="41" t="s">
        <v>11</v>
      </c>
      <c r="I125" s="42"/>
      <c r="J125" s="15">
        <v>1076.5</v>
      </c>
      <c r="K125" s="15"/>
      <c r="L125" s="314"/>
      <c r="M125" s="90"/>
      <c r="N125" s="29"/>
      <c r="O125" s="29"/>
    </row>
    <row r="126" spans="1:15" ht="141" customHeight="1">
      <c r="A126" s="581"/>
      <c r="B126" s="551"/>
      <c r="C126" s="293" t="s">
        <v>236</v>
      </c>
      <c r="D126" s="293"/>
      <c r="E126" s="290" t="s">
        <v>46</v>
      </c>
      <c r="F126" s="290"/>
      <c r="G126" s="277" t="s">
        <v>14</v>
      </c>
      <c r="H126" s="41" t="s">
        <v>11</v>
      </c>
      <c r="I126" s="42">
        <v>36</v>
      </c>
      <c r="J126" s="187">
        <v>134</v>
      </c>
      <c r="K126" s="42"/>
      <c r="L126" s="314"/>
      <c r="M126" s="90"/>
      <c r="N126" s="29"/>
      <c r="O126" s="29"/>
    </row>
    <row r="127" spans="1:15" ht="70.5" customHeight="1">
      <c r="A127" s="582"/>
      <c r="B127" s="552"/>
      <c r="C127" s="293" t="s">
        <v>237</v>
      </c>
      <c r="D127" s="293"/>
      <c r="E127" s="290" t="s">
        <v>9</v>
      </c>
      <c r="F127" s="290"/>
      <c r="G127" s="278"/>
      <c r="H127" s="41" t="s">
        <v>11</v>
      </c>
      <c r="I127" s="42">
        <v>37</v>
      </c>
      <c r="J127" s="42">
        <v>155</v>
      </c>
      <c r="K127" s="218">
        <f>K131</f>
        <v>155</v>
      </c>
      <c r="L127" s="433" t="s">
        <v>30</v>
      </c>
      <c r="M127" s="90"/>
      <c r="N127" s="29"/>
      <c r="O127" s="29"/>
    </row>
    <row r="128" spans="1:15" ht="69.75" customHeight="1">
      <c r="A128" s="310"/>
      <c r="B128" s="552"/>
      <c r="C128" s="287" t="s">
        <v>172</v>
      </c>
      <c r="D128" s="287"/>
      <c r="E128" s="280">
        <v>2017</v>
      </c>
      <c r="F128" s="280"/>
      <c r="G128" s="278"/>
      <c r="H128" s="41" t="s">
        <v>11</v>
      </c>
      <c r="I128" s="15">
        <v>37</v>
      </c>
      <c r="J128" s="15"/>
      <c r="K128" s="15"/>
      <c r="L128" s="434"/>
      <c r="M128" s="90"/>
      <c r="N128" s="29"/>
      <c r="O128" s="29"/>
    </row>
    <row r="129" spans="1:15" ht="38.25" customHeight="1">
      <c r="A129" s="290"/>
      <c r="B129" s="552"/>
      <c r="C129" s="492" t="s">
        <v>307</v>
      </c>
      <c r="D129" s="508"/>
      <c r="E129" s="280">
        <v>2018</v>
      </c>
      <c r="F129" s="280"/>
      <c r="G129" s="278"/>
      <c r="H129" s="280" t="s">
        <v>11</v>
      </c>
      <c r="I129" s="298"/>
      <c r="J129" s="298">
        <v>155</v>
      </c>
      <c r="K129" s="298"/>
      <c r="L129" s="434"/>
      <c r="M129" s="90"/>
      <c r="N129" s="29"/>
      <c r="O129" s="29"/>
    </row>
    <row r="130" spans="1:15" ht="66" customHeight="1">
      <c r="A130" s="290"/>
      <c r="B130" s="553"/>
      <c r="C130" s="401"/>
      <c r="D130" s="402"/>
      <c r="E130" s="280"/>
      <c r="F130" s="280"/>
      <c r="G130" s="350"/>
      <c r="H130" s="290"/>
      <c r="I130" s="298"/>
      <c r="J130" s="298"/>
      <c r="K130" s="298"/>
      <c r="L130" s="435"/>
      <c r="M130" s="90"/>
      <c r="N130" s="29"/>
      <c r="O130" s="29"/>
    </row>
    <row r="131" spans="1:15" ht="96" customHeight="1">
      <c r="A131" s="59"/>
      <c r="B131" s="238"/>
      <c r="C131" s="287" t="s">
        <v>308</v>
      </c>
      <c r="D131" s="287"/>
      <c r="E131" s="280">
        <v>2019</v>
      </c>
      <c r="F131" s="280"/>
      <c r="G131" s="277"/>
      <c r="H131" s="41" t="s">
        <v>11</v>
      </c>
      <c r="I131" s="42"/>
      <c r="J131" s="42"/>
      <c r="K131" s="62">
        <v>155</v>
      </c>
      <c r="L131" s="190"/>
      <c r="M131" s="93"/>
      <c r="N131" s="29"/>
      <c r="O131" s="29"/>
    </row>
    <row r="132" spans="1:15" ht="43.5" customHeight="1">
      <c r="A132" s="273" t="s">
        <v>33</v>
      </c>
      <c r="B132" s="347" t="s">
        <v>86</v>
      </c>
      <c r="C132" s="488" t="s">
        <v>238</v>
      </c>
      <c r="D132" s="489"/>
      <c r="E132" s="454">
        <v>2017</v>
      </c>
      <c r="F132" s="455"/>
      <c r="G132" s="278"/>
      <c r="H132" s="41" t="s">
        <v>11</v>
      </c>
      <c r="I132" s="42">
        <v>20</v>
      </c>
      <c r="J132" s="42"/>
      <c r="K132" s="15"/>
      <c r="L132" s="433" t="s">
        <v>127</v>
      </c>
      <c r="M132" s="90"/>
      <c r="N132" s="29"/>
      <c r="O132" s="29"/>
    </row>
    <row r="133" spans="1:15" ht="52.5" customHeight="1">
      <c r="A133" s="312"/>
      <c r="B133" s="558"/>
      <c r="C133" s="556"/>
      <c r="D133" s="557"/>
      <c r="E133" s="419"/>
      <c r="F133" s="420"/>
      <c r="G133" s="278"/>
      <c r="H133" s="41" t="s">
        <v>174</v>
      </c>
      <c r="I133" s="42">
        <v>100</v>
      </c>
      <c r="J133" s="42"/>
      <c r="K133" s="15"/>
      <c r="L133" s="435"/>
      <c r="M133" s="90"/>
      <c r="N133" s="29"/>
      <c r="O133" s="29"/>
    </row>
    <row r="134" spans="1:15" ht="79.5" customHeight="1">
      <c r="A134" s="61"/>
      <c r="B134" s="63" t="s">
        <v>31</v>
      </c>
      <c r="C134" s="293"/>
      <c r="D134" s="293"/>
      <c r="E134" s="290" t="s">
        <v>9</v>
      </c>
      <c r="F134" s="290"/>
      <c r="G134" s="350"/>
      <c r="H134" s="38"/>
      <c r="I134" s="42">
        <f>I14+I18+I20+I23+I28+I32++I68+I67+I66+I65+I71+I72+I75+I76+I77+I78+I79+I80+I81+I82+I83+I96+I98+I100+I104+I107+I109+I118+I126+I127+I132+I133+I69+I70</f>
        <v>38490.706</v>
      </c>
      <c r="J134" s="42">
        <f>J129+J126+J118+J109+J84+J82+J81+J80+J32++J107+J104+J103+J98+J96+J20+J14+J70+J100+J69+J68+J23+J24+J25+J67+J94+J93+J92+J91+J90+J89+J88+J87+J86+J85+J17+J117+J64</f>
        <v>50908.94700000001</v>
      </c>
      <c r="K134" s="42">
        <f>K14+K17+K23+K24+K25+K26+K27+K31+K81+K82+K95+K103+K104+K107+K109+K127</f>
        <v>134501.233</v>
      </c>
      <c r="L134" s="63"/>
      <c r="M134" s="91"/>
      <c r="N134" s="29"/>
      <c r="O134" s="29"/>
    </row>
    <row r="135" spans="1:15" ht="29.25" customHeight="1">
      <c r="A135" s="290" t="s">
        <v>32</v>
      </c>
      <c r="B135" s="290"/>
      <c r="C135" s="290"/>
      <c r="D135" s="290"/>
      <c r="E135" s="290"/>
      <c r="F135" s="290"/>
      <c r="G135" s="290"/>
      <c r="H135" s="290"/>
      <c r="I135" s="290"/>
      <c r="J135" s="290"/>
      <c r="K135" s="290"/>
      <c r="L135" s="313"/>
      <c r="M135" s="90"/>
      <c r="N135" s="29"/>
      <c r="O135" s="29"/>
    </row>
    <row r="136" spans="1:15" ht="68.25" customHeight="1">
      <c r="A136" s="398" t="s">
        <v>45</v>
      </c>
      <c r="B136" s="347" t="s">
        <v>13</v>
      </c>
      <c r="C136" s="293" t="s">
        <v>239</v>
      </c>
      <c r="D136" s="293"/>
      <c r="E136" s="290" t="s">
        <v>46</v>
      </c>
      <c r="F136" s="290"/>
      <c r="G136" s="280" t="s">
        <v>34</v>
      </c>
      <c r="H136" s="280" t="s">
        <v>11</v>
      </c>
      <c r="I136" s="306">
        <f>I138+I144+I146+I148+I149+I151+I141</f>
        <v>197.5</v>
      </c>
      <c r="J136" s="306">
        <f>J140+J142+J145+J147+J150</f>
        <v>300</v>
      </c>
      <c r="K136" s="389"/>
      <c r="L136" s="387"/>
      <c r="M136" s="90"/>
      <c r="N136" s="29"/>
      <c r="O136" s="29"/>
    </row>
    <row r="137" spans="1:15" ht="24.75" customHeight="1">
      <c r="A137" s="398"/>
      <c r="B137" s="348"/>
      <c r="C137" s="293"/>
      <c r="D137" s="293"/>
      <c r="E137" s="290"/>
      <c r="F137" s="290"/>
      <c r="G137" s="280"/>
      <c r="H137" s="280"/>
      <c r="I137" s="306"/>
      <c r="J137" s="306"/>
      <c r="K137" s="389"/>
      <c r="L137" s="388"/>
      <c r="M137" s="90"/>
      <c r="N137" s="29"/>
      <c r="O137" s="29"/>
    </row>
    <row r="138" spans="1:15" ht="56.25" customHeight="1">
      <c r="A138" s="398"/>
      <c r="B138" s="348"/>
      <c r="C138" s="287" t="s">
        <v>35</v>
      </c>
      <c r="D138" s="287"/>
      <c r="E138" s="482">
        <v>2017</v>
      </c>
      <c r="F138" s="483"/>
      <c r="G138" s="280"/>
      <c r="H138" s="277" t="s">
        <v>11</v>
      </c>
      <c r="I138" s="315">
        <v>80</v>
      </c>
      <c r="J138" s="315"/>
      <c r="K138" s="315"/>
      <c r="L138" s="509" t="s">
        <v>36</v>
      </c>
      <c r="M138" s="90"/>
      <c r="N138" s="29"/>
      <c r="O138" s="29"/>
    </row>
    <row r="139" spans="1:15" ht="21" customHeight="1">
      <c r="A139" s="398"/>
      <c r="B139" s="348"/>
      <c r="C139" s="287"/>
      <c r="D139" s="287"/>
      <c r="E139" s="484"/>
      <c r="F139" s="485"/>
      <c r="G139" s="280"/>
      <c r="H139" s="278"/>
      <c r="I139" s="316"/>
      <c r="J139" s="316"/>
      <c r="K139" s="316"/>
      <c r="L139" s="434"/>
      <c r="M139" s="90"/>
      <c r="N139" s="29"/>
      <c r="O139" s="29"/>
    </row>
    <row r="140" spans="1:15" ht="22.5" customHeight="1">
      <c r="A140" s="347"/>
      <c r="B140" s="348"/>
      <c r="C140" s="287"/>
      <c r="D140" s="287"/>
      <c r="E140" s="486"/>
      <c r="F140" s="487"/>
      <c r="G140" s="280"/>
      <c r="H140" s="350"/>
      <c r="I140" s="317"/>
      <c r="J140" s="317"/>
      <c r="K140" s="317"/>
      <c r="L140" s="435"/>
      <c r="M140" s="90"/>
      <c r="N140" s="29"/>
      <c r="O140" s="29"/>
    </row>
    <row r="141" spans="1:15" ht="48.75" customHeight="1">
      <c r="A141" s="64"/>
      <c r="B141" s="507"/>
      <c r="C141" s="399" t="s">
        <v>183</v>
      </c>
      <c r="D141" s="400"/>
      <c r="E141" s="280">
        <v>2017</v>
      </c>
      <c r="F141" s="280"/>
      <c r="G141" s="277" t="s">
        <v>34</v>
      </c>
      <c r="H141" s="41" t="s">
        <v>11</v>
      </c>
      <c r="I141" s="15">
        <v>27.2</v>
      </c>
      <c r="J141" s="15"/>
      <c r="K141" s="15"/>
      <c r="L141" s="16" t="s">
        <v>37</v>
      </c>
      <c r="M141" s="90"/>
      <c r="N141" s="29"/>
      <c r="O141" s="29"/>
    </row>
    <row r="142" spans="1:15" ht="46.5">
      <c r="A142" s="64"/>
      <c r="B142" s="56"/>
      <c r="C142" s="469"/>
      <c r="D142" s="470"/>
      <c r="E142" s="554">
        <v>2018</v>
      </c>
      <c r="F142" s="555"/>
      <c r="G142" s="278"/>
      <c r="H142" s="41" t="s">
        <v>11</v>
      </c>
      <c r="I142" s="15"/>
      <c r="J142" s="15">
        <v>70</v>
      </c>
      <c r="K142" s="15"/>
      <c r="L142" s="16" t="s">
        <v>115</v>
      </c>
      <c r="M142" s="90"/>
      <c r="N142" s="29"/>
      <c r="O142" s="29"/>
    </row>
    <row r="143" spans="1:15" ht="46.5">
      <c r="A143" s="64"/>
      <c r="B143" s="58"/>
      <c r="C143" s="459"/>
      <c r="D143" s="460"/>
      <c r="E143" s="291">
        <v>2019</v>
      </c>
      <c r="F143" s="292"/>
      <c r="G143" s="133"/>
      <c r="H143" s="41" t="s">
        <v>11</v>
      </c>
      <c r="I143" s="15"/>
      <c r="J143" s="15"/>
      <c r="K143" s="15"/>
      <c r="L143" s="16" t="s">
        <v>37</v>
      </c>
      <c r="M143" s="90"/>
      <c r="N143" s="29"/>
      <c r="O143" s="29"/>
    </row>
    <row r="144" spans="1:15" ht="51.75" customHeight="1">
      <c r="A144" s="65"/>
      <c r="B144" s="58"/>
      <c r="C144" s="399" t="s">
        <v>184</v>
      </c>
      <c r="D144" s="400"/>
      <c r="E144" s="280">
        <v>2017</v>
      </c>
      <c r="F144" s="280"/>
      <c r="G144" s="133"/>
      <c r="H144" s="41" t="s">
        <v>11</v>
      </c>
      <c r="I144" s="15">
        <v>12.5</v>
      </c>
      <c r="J144" s="15"/>
      <c r="K144" s="15"/>
      <c r="L144" s="16" t="s">
        <v>38</v>
      </c>
      <c r="M144" s="90"/>
      <c r="N144" s="29"/>
      <c r="O144" s="29"/>
    </row>
    <row r="145" spans="1:15" ht="48" customHeight="1">
      <c r="A145" s="65"/>
      <c r="B145" s="58"/>
      <c r="C145" s="459"/>
      <c r="D145" s="460"/>
      <c r="E145" s="291">
        <v>2018</v>
      </c>
      <c r="F145" s="292"/>
      <c r="G145" s="133"/>
      <c r="H145" s="41" t="s">
        <v>11</v>
      </c>
      <c r="I145" s="15"/>
      <c r="J145" s="15">
        <v>213</v>
      </c>
      <c r="K145" s="15"/>
      <c r="L145" s="49" t="s">
        <v>116</v>
      </c>
      <c r="M145" s="90"/>
      <c r="N145" s="29"/>
      <c r="O145" s="29"/>
    </row>
    <row r="146" spans="1:15" ht="40.5" customHeight="1">
      <c r="A146" s="65"/>
      <c r="B146" s="54"/>
      <c r="C146" s="399" t="s">
        <v>39</v>
      </c>
      <c r="D146" s="400"/>
      <c r="E146" s="482">
        <v>2017</v>
      </c>
      <c r="F146" s="483"/>
      <c r="G146" s="133"/>
      <c r="H146" s="277" t="s">
        <v>11</v>
      </c>
      <c r="I146" s="315">
        <v>1.4</v>
      </c>
      <c r="J146" s="315"/>
      <c r="K146" s="315"/>
      <c r="L146" s="390" t="s">
        <v>40</v>
      </c>
      <c r="M146" s="90"/>
      <c r="N146" s="29"/>
      <c r="O146" s="29"/>
    </row>
    <row r="147" spans="1:15" ht="23.25">
      <c r="A147" s="66"/>
      <c r="B147" s="54"/>
      <c r="C147" s="459"/>
      <c r="D147" s="460"/>
      <c r="E147" s="486"/>
      <c r="F147" s="487"/>
      <c r="G147" s="133"/>
      <c r="H147" s="350"/>
      <c r="I147" s="317"/>
      <c r="J147" s="317"/>
      <c r="K147" s="317"/>
      <c r="L147" s="391"/>
      <c r="M147" s="90"/>
      <c r="N147" s="29"/>
      <c r="O147" s="29"/>
    </row>
    <row r="148" spans="1:15" ht="46.5">
      <c r="A148" s="66"/>
      <c r="B148" s="56"/>
      <c r="C148" s="314" t="s">
        <v>41</v>
      </c>
      <c r="D148" s="314"/>
      <c r="E148" s="280">
        <v>2017</v>
      </c>
      <c r="F148" s="280"/>
      <c r="G148" s="133"/>
      <c r="H148" s="41" t="s">
        <v>11</v>
      </c>
      <c r="I148" s="15">
        <v>56.2</v>
      </c>
      <c r="J148" s="15"/>
      <c r="K148" s="15"/>
      <c r="L148" s="16" t="s">
        <v>42</v>
      </c>
      <c r="M148" s="90"/>
      <c r="N148" s="29"/>
      <c r="O148" s="29"/>
    </row>
    <row r="149" spans="1:15" ht="55.5" customHeight="1">
      <c r="A149" s="241"/>
      <c r="B149" s="241"/>
      <c r="C149" s="399" t="s">
        <v>43</v>
      </c>
      <c r="D149" s="400"/>
      <c r="E149" s="280">
        <v>2017</v>
      </c>
      <c r="F149" s="280"/>
      <c r="G149" s="133"/>
      <c r="H149" s="41" t="s">
        <v>11</v>
      </c>
      <c r="I149" s="15">
        <v>18.7</v>
      </c>
      <c r="J149" s="15"/>
      <c r="K149" s="15"/>
      <c r="L149" s="16" t="s">
        <v>128</v>
      </c>
      <c r="M149" s="90"/>
      <c r="N149" s="29"/>
      <c r="O149" s="29"/>
    </row>
    <row r="150" spans="1:15" ht="46.5">
      <c r="A150" s="190"/>
      <c r="B150" s="190"/>
      <c r="C150" s="459"/>
      <c r="D150" s="460"/>
      <c r="E150" s="291">
        <v>2018</v>
      </c>
      <c r="F150" s="292"/>
      <c r="G150" s="236"/>
      <c r="H150" s="41" t="s">
        <v>11</v>
      </c>
      <c r="I150" s="15"/>
      <c r="J150" s="15">
        <v>17</v>
      </c>
      <c r="K150" s="15"/>
      <c r="L150" s="16" t="s">
        <v>105</v>
      </c>
      <c r="M150" s="95"/>
      <c r="N150" s="29"/>
      <c r="O150" s="29"/>
    </row>
    <row r="151" spans="1:15" ht="56.25" customHeight="1">
      <c r="A151" s="243"/>
      <c r="B151" s="243"/>
      <c r="C151" s="559" t="s">
        <v>166</v>
      </c>
      <c r="D151" s="559"/>
      <c r="E151" s="280">
        <v>2017</v>
      </c>
      <c r="F151" s="280"/>
      <c r="G151" s="133"/>
      <c r="H151" s="280" t="s">
        <v>11</v>
      </c>
      <c r="I151" s="298">
        <v>1.5</v>
      </c>
      <c r="J151" s="298"/>
      <c r="K151" s="298"/>
      <c r="L151" s="305" t="s">
        <v>44</v>
      </c>
      <c r="M151" s="94"/>
      <c r="N151" s="29"/>
      <c r="O151" s="29"/>
    </row>
    <row r="152" spans="1:15" ht="21" customHeight="1">
      <c r="A152" s="67"/>
      <c r="B152" s="68"/>
      <c r="C152" s="461"/>
      <c r="D152" s="461"/>
      <c r="E152" s="280"/>
      <c r="F152" s="280"/>
      <c r="G152" s="137"/>
      <c r="H152" s="280"/>
      <c r="I152" s="298"/>
      <c r="J152" s="298"/>
      <c r="K152" s="298"/>
      <c r="L152" s="305"/>
      <c r="M152" s="90"/>
      <c r="N152" s="29"/>
      <c r="O152" s="29"/>
    </row>
    <row r="153" spans="1:15" ht="69.75" customHeight="1">
      <c r="A153" s="69" t="s">
        <v>48</v>
      </c>
      <c r="B153" s="70" t="s">
        <v>61</v>
      </c>
      <c r="C153" s="293" t="s">
        <v>240</v>
      </c>
      <c r="D153" s="293"/>
      <c r="E153" s="290" t="s">
        <v>9</v>
      </c>
      <c r="F153" s="290"/>
      <c r="G153" s="277" t="s">
        <v>34</v>
      </c>
      <c r="H153" s="41" t="s">
        <v>11</v>
      </c>
      <c r="I153" s="42">
        <f>I154+I155+I157+I158</f>
        <v>2642</v>
      </c>
      <c r="J153" s="42">
        <v>3465</v>
      </c>
      <c r="K153" s="42">
        <f>K166</f>
        <v>200</v>
      </c>
      <c r="L153" s="16" t="s">
        <v>16</v>
      </c>
      <c r="M153" s="90"/>
      <c r="N153" s="29"/>
      <c r="O153" s="29"/>
    </row>
    <row r="154" spans="1:15" ht="46.5">
      <c r="A154" s="55"/>
      <c r="B154" s="58"/>
      <c r="C154" s="287" t="s">
        <v>185</v>
      </c>
      <c r="D154" s="287"/>
      <c r="E154" s="280">
        <v>2017</v>
      </c>
      <c r="F154" s="280"/>
      <c r="G154" s="278"/>
      <c r="H154" s="41" t="s">
        <v>11</v>
      </c>
      <c r="I154" s="15">
        <v>500</v>
      </c>
      <c r="J154" s="15"/>
      <c r="K154" s="42"/>
      <c r="L154" s="16" t="s">
        <v>124</v>
      </c>
      <c r="M154" s="90"/>
      <c r="N154" s="45"/>
      <c r="O154" s="29"/>
    </row>
    <row r="155" spans="1:15" ht="33" customHeight="1">
      <c r="A155" s="55"/>
      <c r="B155" s="56"/>
      <c r="C155" s="314" t="s">
        <v>175</v>
      </c>
      <c r="D155" s="314"/>
      <c r="E155" s="280">
        <v>2017</v>
      </c>
      <c r="F155" s="280"/>
      <c r="G155" s="133"/>
      <c r="H155" s="280" t="s">
        <v>77</v>
      </c>
      <c r="I155" s="298">
        <v>1400</v>
      </c>
      <c r="J155" s="298"/>
      <c r="K155" s="306"/>
      <c r="L155" s="305" t="s">
        <v>125</v>
      </c>
      <c r="M155" s="90"/>
      <c r="N155" s="39"/>
      <c r="O155" s="29"/>
    </row>
    <row r="156" spans="1:15" ht="21.75" customHeight="1">
      <c r="A156" s="57"/>
      <c r="B156" s="58"/>
      <c r="C156" s="314"/>
      <c r="D156" s="314"/>
      <c r="E156" s="280"/>
      <c r="F156" s="280"/>
      <c r="G156" s="133"/>
      <c r="H156" s="280"/>
      <c r="I156" s="298"/>
      <c r="J156" s="298"/>
      <c r="K156" s="306"/>
      <c r="L156" s="305"/>
      <c r="M156" s="90"/>
      <c r="N156" s="29"/>
      <c r="O156" s="29"/>
    </row>
    <row r="157" spans="1:15" ht="21.75" customHeight="1">
      <c r="A157" s="57"/>
      <c r="B157" s="56"/>
      <c r="C157" s="314"/>
      <c r="D157" s="314"/>
      <c r="E157" s="280"/>
      <c r="F157" s="280"/>
      <c r="G157" s="133"/>
      <c r="H157" s="41" t="s">
        <v>11</v>
      </c>
      <c r="I157" s="15">
        <v>42</v>
      </c>
      <c r="J157" s="15"/>
      <c r="K157" s="42"/>
      <c r="L157" s="305"/>
      <c r="M157" s="90"/>
      <c r="N157" s="29"/>
      <c r="O157" s="29"/>
    </row>
    <row r="158" spans="1:15" ht="23.25">
      <c r="A158" s="59"/>
      <c r="B158" s="56"/>
      <c r="C158" s="287" t="s">
        <v>253</v>
      </c>
      <c r="D158" s="287"/>
      <c r="E158" s="280" t="s">
        <v>46</v>
      </c>
      <c r="F158" s="280"/>
      <c r="G158" s="133"/>
      <c r="H158" s="280" t="s">
        <v>11</v>
      </c>
      <c r="I158" s="298">
        <v>700</v>
      </c>
      <c r="J158" s="298">
        <v>3465</v>
      </c>
      <c r="K158" s="306"/>
      <c r="L158" s="53" t="s">
        <v>27</v>
      </c>
      <c r="M158" s="90"/>
      <c r="N158" s="29"/>
      <c r="O158" s="39"/>
    </row>
    <row r="159" spans="1:15" ht="43.5" customHeight="1">
      <c r="A159" s="55"/>
      <c r="B159" s="58"/>
      <c r="C159" s="287"/>
      <c r="D159" s="287"/>
      <c r="E159" s="280"/>
      <c r="F159" s="280"/>
      <c r="G159" s="133"/>
      <c r="H159" s="280"/>
      <c r="I159" s="298"/>
      <c r="J159" s="298"/>
      <c r="K159" s="306"/>
      <c r="L159" s="52" t="s">
        <v>122</v>
      </c>
      <c r="M159" s="90"/>
      <c r="N159" s="29"/>
      <c r="O159" s="29"/>
    </row>
    <row r="160" spans="1:15" ht="38.25" customHeight="1">
      <c r="A160" s="57"/>
      <c r="B160" s="241"/>
      <c r="C160" s="281" t="s">
        <v>241</v>
      </c>
      <c r="D160" s="496"/>
      <c r="E160" s="454">
        <v>2017</v>
      </c>
      <c r="F160" s="455"/>
      <c r="G160" s="133"/>
      <c r="H160" s="277" t="s">
        <v>11</v>
      </c>
      <c r="I160" s="294">
        <v>60.25</v>
      </c>
      <c r="J160" s="294"/>
      <c r="K160" s="294"/>
      <c r="L160" s="314" t="s">
        <v>123</v>
      </c>
      <c r="M160" s="90"/>
      <c r="N160" s="29"/>
      <c r="O160" s="29"/>
    </row>
    <row r="161" spans="1:15" ht="41.25" customHeight="1">
      <c r="A161" s="59"/>
      <c r="B161" s="242"/>
      <c r="C161" s="497"/>
      <c r="D161" s="498"/>
      <c r="E161" s="467"/>
      <c r="F161" s="468"/>
      <c r="G161" s="133"/>
      <c r="H161" s="368"/>
      <c r="I161" s="295"/>
      <c r="J161" s="392"/>
      <c r="K161" s="392"/>
      <c r="L161" s="314"/>
      <c r="M161" s="90"/>
      <c r="N161" s="45"/>
      <c r="O161" s="29"/>
    </row>
    <row r="162" spans="1:15" ht="75.75" customHeight="1">
      <c r="A162" s="55"/>
      <c r="B162" s="242"/>
      <c r="C162" s="293" t="s">
        <v>242</v>
      </c>
      <c r="D162" s="293"/>
      <c r="E162" s="308" t="s">
        <v>46</v>
      </c>
      <c r="F162" s="309"/>
      <c r="G162" s="99"/>
      <c r="H162" s="41" t="s">
        <v>11</v>
      </c>
      <c r="I162" s="42">
        <v>6.4</v>
      </c>
      <c r="J162" s="120">
        <v>392</v>
      </c>
      <c r="K162" s="87"/>
      <c r="L162" s="71" t="s">
        <v>162</v>
      </c>
      <c r="M162" s="90"/>
      <c r="N162" s="45"/>
      <c r="O162" s="29"/>
    </row>
    <row r="163" spans="1:15" ht="92.25" customHeight="1">
      <c r="A163" s="59"/>
      <c r="B163" s="242"/>
      <c r="C163" s="462" t="s">
        <v>243</v>
      </c>
      <c r="D163" s="464"/>
      <c r="E163" s="308">
        <v>2018</v>
      </c>
      <c r="F163" s="309"/>
      <c r="G163" s="99"/>
      <c r="H163" s="97" t="s">
        <v>11</v>
      </c>
      <c r="I163" s="101"/>
      <c r="J163" s="120">
        <f>1500-49+404</f>
        <v>1855</v>
      </c>
      <c r="K163" s="100"/>
      <c r="L163" s="72" t="s">
        <v>177</v>
      </c>
      <c r="M163" s="90"/>
      <c r="N163" s="45"/>
      <c r="O163" s="29"/>
    </row>
    <row r="164" spans="1:15" ht="54" customHeight="1">
      <c r="A164" s="59"/>
      <c r="B164" s="242"/>
      <c r="C164" s="462" t="s">
        <v>244</v>
      </c>
      <c r="D164" s="463"/>
      <c r="E164" s="308">
        <v>2018</v>
      </c>
      <c r="F164" s="458"/>
      <c r="G164" s="150"/>
      <c r="H164" s="147" t="s">
        <v>11</v>
      </c>
      <c r="I164" s="152"/>
      <c r="J164" s="151">
        <f>12+12+5</f>
        <v>29</v>
      </c>
      <c r="K164" s="151"/>
      <c r="L164" s="158" t="s">
        <v>200</v>
      </c>
      <c r="M164" s="90"/>
      <c r="N164" s="45"/>
      <c r="O164" s="29"/>
    </row>
    <row r="165" spans="1:15" ht="45" customHeight="1">
      <c r="A165" s="264"/>
      <c r="B165" s="242"/>
      <c r="C165" s="456" t="s">
        <v>176</v>
      </c>
      <c r="D165" s="457"/>
      <c r="E165" s="308">
        <v>2018</v>
      </c>
      <c r="F165" s="458"/>
      <c r="G165" s="128"/>
      <c r="H165" s="126" t="s">
        <v>11</v>
      </c>
      <c r="I165" s="130"/>
      <c r="J165" s="129">
        <v>300</v>
      </c>
      <c r="K165" s="129"/>
      <c r="L165" s="72" t="s">
        <v>173</v>
      </c>
      <c r="M165" s="90"/>
      <c r="N165" s="45"/>
      <c r="O165" s="29"/>
    </row>
    <row r="166" spans="1:15" ht="145.5" customHeight="1">
      <c r="A166" s="264"/>
      <c r="B166" s="242"/>
      <c r="C166" s="576" t="s">
        <v>309</v>
      </c>
      <c r="D166" s="577"/>
      <c r="E166" s="308">
        <v>2019</v>
      </c>
      <c r="F166" s="309"/>
      <c r="G166" s="213"/>
      <c r="H166" s="210" t="s">
        <v>11</v>
      </c>
      <c r="I166" s="218"/>
      <c r="J166" s="220"/>
      <c r="K166" s="220">
        <v>200</v>
      </c>
      <c r="L166" s="217" t="s">
        <v>279</v>
      </c>
      <c r="M166" s="90"/>
      <c r="N166" s="45"/>
      <c r="O166" s="29"/>
    </row>
    <row r="167" spans="1:15" ht="121.5" customHeight="1">
      <c r="A167" s="265"/>
      <c r="B167" s="190"/>
      <c r="C167" s="431" t="s">
        <v>280</v>
      </c>
      <c r="D167" s="432"/>
      <c r="E167" s="308" t="s">
        <v>58</v>
      </c>
      <c r="F167" s="309"/>
      <c r="G167" s="68"/>
      <c r="H167" s="41" t="s">
        <v>11</v>
      </c>
      <c r="I167" s="42"/>
      <c r="J167" s="184">
        <f>2990-262-1532.4</f>
        <v>1195.6</v>
      </c>
      <c r="K167" s="42">
        <v>1500</v>
      </c>
      <c r="L167" s="149" t="s">
        <v>264</v>
      </c>
      <c r="M167" s="90"/>
      <c r="N167" s="45"/>
      <c r="O167" s="29"/>
    </row>
    <row r="168" spans="1:15" ht="117.75" customHeight="1">
      <c r="A168" s="264"/>
      <c r="B168" s="242"/>
      <c r="C168" s="431" t="s">
        <v>281</v>
      </c>
      <c r="D168" s="432"/>
      <c r="E168" s="308">
        <v>2018</v>
      </c>
      <c r="F168" s="309"/>
      <c r="G168" s="182"/>
      <c r="H168" s="179" t="s">
        <v>11</v>
      </c>
      <c r="I168" s="181"/>
      <c r="J168" s="184">
        <v>197</v>
      </c>
      <c r="K168" s="181"/>
      <c r="L168" s="180" t="s">
        <v>198</v>
      </c>
      <c r="M168" s="90"/>
      <c r="N168" s="45"/>
      <c r="O168" s="29"/>
    </row>
    <row r="169" spans="1:15" ht="123" customHeight="1">
      <c r="A169" s="235"/>
      <c r="B169" s="234"/>
      <c r="C169" s="443" t="s">
        <v>282</v>
      </c>
      <c r="D169" s="444"/>
      <c r="E169" s="454">
        <v>2018</v>
      </c>
      <c r="F169" s="455"/>
      <c r="G169" s="234"/>
      <c r="H169" s="223" t="s">
        <v>11</v>
      </c>
      <c r="I169" s="228"/>
      <c r="J169" s="228">
        <v>65</v>
      </c>
      <c r="K169" s="228"/>
      <c r="L169" s="217" t="s">
        <v>198</v>
      </c>
      <c r="M169" s="90"/>
      <c r="N169" s="45"/>
      <c r="O169" s="29"/>
    </row>
    <row r="170" spans="1:15" ht="97.5" customHeight="1">
      <c r="A170" s="235"/>
      <c r="B170" s="234"/>
      <c r="C170" s="431" t="s">
        <v>302</v>
      </c>
      <c r="D170" s="432"/>
      <c r="E170" s="454">
        <v>2018</v>
      </c>
      <c r="F170" s="455"/>
      <c r="G170" s="234"/>
      <c r="H170" s="223" t="s">
        <v>11</v>
      </c>
      <c r="I170" s="228"/>
      <c r="J170" s="228">
        <f>600+75</f>
        <v>675</v>
      </c>
      <c r="K170" s="228"/>
      <c r="L170" s="217" t="s">
        <v>178</v>
      </c>
      <c r="M170" s="90"/>
      <c r="N170" s="45"/>
      <c r="O170" s="29"/>
    </row>
    <row r="171" spans="1:15" ht="97.5" customHeight="1">
      <c r="A171" s="235"/>
      <c r="B171" s="234"/>
      <c r="C171" s="431" t="s">
        <v>301</v>
      </c>
      <c r="D171" s="432"/>
      <c r="E171" s="454">
        <v>2019</v>
      </c>
      <c r="F171" s="455"/>
      <c r="G171" s="234"/>
      <c r="H171" s="223" t="s">
        <v>11</v>
      </c>
      <c r="I171" s="228"/>
      <c r="J171" s="228"/>
      <c r="K171" s="228">
        <v>2200</v>
      </c>
      <c r="L171" s="217" t="s">
        <v>304</v>
      </c>
      <c r="M171" s="90"/>
      <c r="N171" s="45"/>
      <c r="O171" s="29"/>
    </row>
    <row r="172" spans="1:15" s="256" customFormat="1" ht="281.25" customHeight="1">
      <c r="A172" s="226" t="s">
        <v>56</v>
      </c>
      <c r="B172" s="257" t="s">
        <v>269</v>
      </c>
      <c r="C172" s="445" t="s">
        <v>284</v>
      </c>
      <c r="D172" s="445"/>
      <c r="E172" s="290" t="s">
        <v>58</v>
      </c>
      <c r="F172" s="290"/>
      <c r="G172" s="225"/>
      <c r="H172" s="224"/>
      <c r="I172" s="227"/>
      <c r="J172" s="227">
        <v>97.4</v>
      </c>
      <c r="K172" s="227"/>
      <c r="L172" s="229" t="s">
        <v>255</v>
      </c>
      <c r="M172" s="253"/>
      <c r="N172" s="254"/>
      <c r="O172" s="255"/>
    </row>
    <row r="173" spans="1:15" ht="165.75" customHeight="1">
      <c r="A173" s="211"/>
      <c r="B173" s="213"/>
      <c r="C173" s="318" t="s">
        <v>270</v>
      </c>
      <c r="D173" s="319"/>
      <c r="E173" s="454">
        <v>2019</v>
      </c>
      <c r="F173" s="455"/>
      <c r="G173" s="213"/>
      <c r="H173" s="210"/>
      <c r="I173" s="218"/>
      <c r="J173" s="218"/>
      <c r="K173" s="218">
        <v>13900</v>
      </c>
      <c r="L173" s="572" t="s">
        <v>303</v>
      </c>
      <c r="M173" s="90"/>
      <c r="N173" s="45"/>
      <c r="O173" s="29"/>
    </row>
    <row r="174" spans="1:15" ht="31.5" customHeight="1">
      <c r="A174" s="211"/>
      <c r="B174" s="213"/>
      <c r="C174" s="320"/>
      <c r="D174" s="321"/>
      <c r="E174" s="465"/>
      <c r="F174" s="466"/>
      <c r="G174" s="213"/>
      <c r="H174" s="210" t="s">
        <v>11</v>
      </c>
      <c r="I174" s="218"/>
      <c r="J174" s="218"/>
      <c r="K174" s="218">
        <v>4400</v>
      </c>
      <c r="L174" s="573"/>
      <c r="M174" s="90"/>
      <c r="N174" s="45"/>
      <c r="O174" s="29"/>
    </row>
    <row r="175" spans="1:15" ht="29.25" customHeight="1">
      <c r="A175" s="238"/>
      <c r="B175" s="190"/>
      <c r="C175" s="322"/>
      <c r="D175" s="323"/>
      <c r="E175" s="467"/>
      <c r="F175" s="468"/>
      <c r="G175" s="190"/>
      <c r="H175" s="210" t="s">
        <v>262</v>
      </c>
      <c r="I175" s="218"/>
      <c r="J175" s="218"/>
      <c r="K175" s="218">
        <v>9500</v>
      </c>
      <c r="L175" s="574"/>
      <c r="M175" s="90"/>
      <c r="N175" s="45"/>
      <c r="O175" s="29"/>
    </row>
    <row r="176" spans="1:15" ht="186.75" customHeight="1">
      <c r="A176" s="237"/>
      <c r="B176" s="242"/>
      <c r="C176" s="579" t="s">
        <v>310</v>
      </c>
      <c r="D176" s="580"/>
      <c r="E176" s="308">
        <v>2019</v>
      </c>
      <c r="F176" s="309"/>
      <c r="G176" s="242"/>
      <c r="H176" s="240" t="s">
        <v>258</v>
      </c>
      <c r="I176" s="245"/>
      <c r="J176" s="245"/>
      <c r="K176" s="245">
        <v>12800</v>
      </c>
      <c r="L176" s="217" t="s">
        <v>283</v>
      </c>
      <c r="M176" s="90"/>
      <c r="N176" s="45"/>
      <c r="O176" s="29"/>
    </row>
    <row r="177" spans="1:15" ht="32.25" customHeight="1">
      <c r="A177" s="273" t="s">
        <v>60</v>
      </c>
      <c r="B177" s="273" t="s">
        <v>92</v>
      </c>
      <c r="C177" s="488" t="s">
        <v>285</v>
      </c>
      <c r="D177" s="489"/>
      <c r="E177" s="450">
        <v>2018</v>
      </c>
      <c r="F177" s="451"/>
      <c r="G177" s="233"/>
      <c r="H177" s="96" t="s">
        <v>11</v>
      </c>
      <c r="I177" s="73"/>
      <c r="J177" s="103">
        <f>J179</f>
        <v>122.3</v>
      </c>
      <c r="K177" s="42"/>
      <c r="L177" s="433" t="s">
        <v>93</v>
      </c>
      <c r="M177" s="90"/>
      <c r="N177" s="45"/>
      <c r="O177" s="29"/>
    </row>
    <row r="178" spans="1:15" ht="48.75" customHeight="1">
      <c r="A178" s="438"/>
      <c r="B178" s="438"/>
      <c r="C178" s="490"/>
      <c r="D178" s="491"/>
      <c r="E178" s="452"/>
      <c r="F178" s="453"/>
      <c r="G178" s="106"/>
      <c r="H178" s="144" t="s">
        <v>174</v>
      </c>
      <c r="I178" s="73"/>
      <c r="J178" s="103">
        <f>J180</f>
        <v>392</v>
      </c>
      <c r="K178" s="42"/>
      <c r="L178" s="434"/>
      <c r="M178" s="90"/>
      <c r="N178" s="45"/>
      <c r="O178" s="29"/>
    </row>
    <row r="179" spans="1:15" ht="81" customHeight="1">
      <c r="A179" s="438"/>
      <c r="B179" s="438"/>
      <c r="C179" s="446" t="s">
        <v>250</v>
      </c>
      <c r="D179" s="447"/>
      <c r="E179" s="439">
        <v>2018</v>
      </c>
      <c r="F179" s="440"/>
      <c r="G179" s="106"/>
      <c r="H179" s="41" t="s">
        <v>11</v>
      </c>
      <c r="I179" s="15"/>
      <c r="J179" s="15">
        <f>120+48-45.7</f>
        <v>122.3</v>
      </c>
      <c r="K179" s="42"/>
      <c r="L179" s="434"/>
      <c r="M179" s="90"/>
      <c r="N179" s="45"/>
      <c r="O179" s="29"/>
    </row>
    <row r="180" spans="1:15" ht="105" customHeight="1">
      <c r="A180" s="274"/>
      <c r="B180" s="274"/>
      <c r="C180" s="448"/>
      <c r="D180" s="449"/>
      <c r="E180" s="441"/>
      <c r="F180" s="442"/>
      <c r="G180" s="68"/>
      <c r="H180" s="41" t="s">
        <v>174</v>
      </c>
      <c r="I180" s="15"/>
      <c r="J180" s="15">
        <f>280+112</f>
        <v>392</v>
      </c>
      <c r="K180" s="42"/>
      <c r="L180" s="435"/>
      <c r="M180" s="90"/>
      <c r="N180" s="45"/>
      <c r="O180" s="29"/>
    </row>
    <row r="181" spans="1:15" ht="106.5" customHeight="1">
      <c r="A181" s="98" t="s">
        <v>64</v>
      </c>
      <c r="B181" s="266" t="s">
        <v>186</v>
      </c>
      <c r="C181" s="299" t="s">
        <v>286</v>
      </c>
      <c r="D181" s="324"/>
      <c r="E181" s="303">
        <v>2018</v>
      </c>
      <c r="F181" s="304"/>
      <c r="G181" s="277" t="s">
        <v>34</v>
      </c>
      <c r="H181" s="97" t="s">
        <v>11</v>
      </c>
      <c r="I181" s="102"/>
      <c r="J181" s="119">
        <v>400</v>
      </c>
      <c r="K181" s="101"/>
      <c r="L181" s="148" t="s">
        <v>163</v>
      </c>
      <c r="M181" s="90"/>
      <c r="N181" s="45"/>
      <c r="O181" s="29"/>
    </row>
    <row r="182" spans="1:15" ht="115.5" customHeight="1">
      <c r="A182" s="273" t="s">
        <v>109</v>
      </c>
      <c r="B182" s="273" t="s">
        <v>254</v>
      </c>
      <c r="C182" s="299" t="s">
        <v>287</v>
      </c>
      <c r="D182" s="457"/>
      <c r="E182" s="303">
        <v>2018</v>
      </c>
      <c r="F182" s="304"/>
      <c r="G182" s="278"/>
      <c r="H182" s="97" t="s">
        <v>11</v>
      </c>
      <c r="I182" s="102"/>
      <c r="J182" s="119">
        <f>500+49-479</f>
        <v>70</v>
      </c>
      <c r="K182" s="101"/>
      <c r="L182" s="139" t="s">
        <v>249</v>
      </c>
      <c r="M182" s="90"/>
      <c r="N182" s="45"/>
      <c r="O182" s="29"/>
    </row>
    <row r="183" spans="1:15" ht="120" customHeight="1">
      <c r="A183" s="274"/>
      <c r="B183" s="274"/>
      <c r="C183" s="301" t="s">
        <v>311</v>
      </c>
      <c r="D183" s="302"/>
      <c r="E183" s="303">
        <v>2018</v>
      </c>
      <c r="F183" s="304"/>
      <c r="G183" s="278"/>
      <c r="H183" s="205" t="s">
        <v>11</v>
      </c>
      <c r="I183" s="207"/>
      <c r="J183" s="206">
        <v>1300</v>
      </c>
      <c r="K183" s="206"/>
      <c r="L183" s="208" t="s">
        <v>16</v>
      </c>
      <c r="M183" s="90"/>
      <c r="N183" s="45"/>
      <c r="O183" s="29"/>
    </row>
    <row r="184" spans="1:15" ht="78.75" customHeight="1">
      <c r="A184" s="193" t="s">
        <v>69</v>
      </c>
      <c r="B184" s="193" t="s">
        <v>217</v>
      </c>
      <c r="C184" s="299" t="s">
        <v>288</v>
      </c>
      <c r="D184" s="300"/>
      <c r="E184" s="303">
        <v>2018</v>
      </c>
      <c r="F184" s="304"/>
      <c r="G184" s="307"/>
      <c r="H184" s="191" t="s">
        <v>11</v>
      </c>
      <c r="I184" s="197"/>
      <c r="J184" s="192">
        <v>22.4</v>
      </c>
      <c r="K184" s="192"/>
      <c r="L184" s="195" t="s">
        <v>216</v>
      </c>
      <c r="M184" s="90"/>
      <c r="N184" s="45"/>
      <c r="O184" s="29"/>
    </row>
    <row r="185" spans="1:15" ht="35.25" customHeight="1">
      <c r="A185" s="311"/>
      <c r="B185" s="290" t="s">
        <v>47</v>
      </c>
      <c r="C185" s="290"/>
      <c r="D185" s="290"/>
      <c r="E185" s="290" t="s">
        <v>9</v>
      </c>
      <c r="F185" s="290"/>
      <c r="G185" s="290"/>
      <c r="H185" s="290"/>
      <c r="I185" s="306">
        <f>I162+I160+I158+I157+I155+I154+I138+I142+I144+I146+I148+I149+I151+I141</f>
        <v>2906.1499999999996</v>
      </c>
      <c r="J185" s="306">
        <f>J179+J167+J180+J153+J136+J163+J181+J182+J165+J162+J164+J168+J169+J184+J183+J170+J172</f>
        <v>10877.699999999999</v>
      </c>
      <c r="K185" s="306">
        <f>K153+K173+K171+K167+K176</f>
        <v>30600</v>
      </c>
      <c r="L185" s="290"/>
      <c r="M185" s="90"/>
      <c r="N185" s="39" t="e">
        <f>#REF!+N45+N43</f>
        <v>#REF!</v>
      </c>
      <c r="O185" s="29" t="s">
        <v>87</v>
      </c>
    </row>
    <row r="186" spans="1:15" ht="71.25" customHeight="1">
      <c r="A186" s="290"/>
      <c r="B186" s="290"/>
      <c r="C186" s="290"/>
      <c r="D186" s="290"/>
      <c r="E186" s="290"/>
      <c r="F186" s="290"/>
      <c r="G186" s="290"/>
      <c r="H186" s="290"/>
      <c r="I186" s="306"/>
      <c r="J186" s="306"/>
      <c r="K186" s="306"/>
      <c r="L186" s="290"/>
      <c r="M186" s="90"/>
      <c r="N186" s="29"/>
      <c r="O186" s="29"/>
    </row>
    <row r="187" spans="1:15" ht="39" customHeight="1">
      <c r="A187" s="290" t="s">
        <v>155</v>
      </c>
      <c r="B187" s="290"/>
      <c r="C187" s="290"/>
      <c r="D187" s="290"/>
      <c r="E187" s="290"/>
      <c r="F187" s="290"/>
      <c r="G187" s="290"/>
      <c r="H187" s="290"/>
      <c r="I187" s="290"/>
      <c r="J187" s="290"/>
      <c r="K187" s="290"/>
      <c r="L187" s="290"/>
      <c r="M187" s="90"/>
      <c r="N187" s="29"/>
      <c r="O187" s="29"/>
    </row>
    <row r="188" spans="1:15" ht="73.5" customHeight="1">
      <c r="A188" s="74" t="s">
        <v>91</v>
      </c>
      <c r="B188" s="109" t="s">
        <v>167</v>
      </c>
      <c r="C188" s="296" t="s">
        <v>289</v>
      </c>
      <c r="D188" s="296"/>
      <c r="E188" s="290" t="s">
        <v>46</v>
      </c>
      <c r="F188" s="290"/>
      <c r="G188" s="277" t="s">
        <v>49</v>
      </c>
      <c r="H188" s="280" t="s">
        <v>11</v>
      </c>
      <c r="I188" s="306">
        <f>I190+I192</f>
        <v>201.5</v>
      </c>
      <c r="J188" s="394">
        <f>J194+J195+J196</f>
        <v>500</v>
      </c>
      <c r="K188" s="394"/>
      <c r="L188" s="305" t="s">
        <v>16</v>
      </c>
      <c r="M188" s="90"/>
      <c r="N188" s="39"/>
      <c r="O188" s="29"/>
    </row>
    <row r="189" spans="1:15" ht="22.5">
      <c r="A189" s="75"/>
      <c r="B189" s="108"/>
      <c r="C189" s="296"/>
      <c r="D189" s="296"/>
      <c r="E189" s="290"/>
      <c r="F189" s="290"/>
      <c r="G189" s="278"/>
      <c r="H189" s="280"/>
      <c r="I189" s="306"/>
      <c r="J189" s="394"/>
      <c r="K189" s="394"/>
      <c r="L189" s="305"/>
      <c r="M189" s="90"/>
      <c r="N189" s="29"/>
      <c r="O189" s="29"/>
    </row>
    <row r="190" spans="1:15" ht="23.25">
      <c r="A190" s="76"/>
      <c r="B190" s="108"/>
      <c r="C190" s="287" t="s">
        <v>50</v>
      </c>
      <c r="D190" s="287"/>
      <c r="E190" s="280">
        <v>2017</v>
      </c>
      <c r="F190" s="280"/>
      <c r="G190" s="278"/>
      <c r="H190" s="280" t="s">
        <v>11</v>
      </c>
      <c r="I190" s="298">
        <v>88</v>
      </c>
      <c r="J190" s="393"/>
      <c r="K190" s="393"/>
      <c r="L190" s="53" t="s">
        <v>27</v>
      </c>
      <c r="M190" s="90"/>
      <c r="N190" s="29"/>
      <c r="O190" s="29"/>
    </row>
    <row r="191" spans="1:15" ht="23.25">
      <c r="A191" s="77"/>
      <c r="B191" s="108"/>
      <c r="C191" s="287"/>
      <c r="D191" s="287"/>
      <c r="E191" s="280"/>
      <c r="F191" s="280"/>
      <c r="G191" s="278"/>
      <c r="H191" s="280"/>
      <c r="I191" s="298"/>
      <c r="J191" s="393"/>
      <c r="K191" s="393"/>
      <c r="L191" s="52" t="s">
        <v>51</v>
      </c>
      <c r="M191" s="90"/>
      <c r="N191" s="29"/>
      <c r="O191" s="29"/>
    </row>
    <row r="192" spans="1:15" ht="23.25">
      <c r="A192" s="78"/>
      <c r="B192" s="108"/>
      <c r="C192" s="287" t="s">
        <v>52</v>
      </c>
      <c r="D192" s="287"/>
      <c r="E192" s="280">
        <v>2017</v>
      </c>
      <c r="F192" s="280"/>
      <c r="G192" s="278"/>
      <c r="H192" s="280" t="s">
        <v>11</v>
      </c>
      <c r="I192" s="298">
        <v>113.5</v>
      </c>
      <c r="J192" s="393"/>
      <c r="K192" s="393"/>
      <c r="L192" s="60" t="s">
        <v>27</v>
      </c>
      <c r="M192" s="90"/>
      <c r="N192" s="29"/>
      <c r="O192" s="29"/>
    </row>
    <row r="193" spans="1:15" ht="23.25">
      <c r="A193" s="75"/>
      <c r="B193" s="108"/>
      <c r="C193" s="287"/>
      <c r="D193" s="287"/>
      <c r="E193" s="280"/>
      <c r="F193" s="280"/>
      <c r="G193" s="278"/>
      <c r="H193" s="280"/>
      <c r="I193" s="298"/>
      <c r="J193" s="393"/>
      <c r="K193" s="393"/>
      <c r="L193" s="68" t="s">
        <v>170</v>
      </c>
      <c r="M193" s="90"/>
      <c r="N193" s="29"/>
      <c r="O193" s="29"/>
    </row>
    <row r="194" spans="1:15" ht="46.5">
      <c r="A194" s="75"/>
      <c r="B194" s="108"/>
      <c r="C194" s="494" t="s">
        <v>99</v>
      </c>
      <c r="D194" s="495"/>
      <c r="E194" s="291">
        <v>2018</v>
      </c>
      <c r="F194" s="292"/>
      <c r="G194" s="278"/>
      <c r="H194" s="41" t="s">
        <v>11</v>
      </c>
      <c r="I194" s="15"/>
      <c r="J194" s="44">
        <v>173.4</v>
      </c>
      <c r="K194" s="44"/>
      <c r="L194" s="68" t="s">
        <v>117</v>
      </c>
      <c r="M194" s="90"/>
      <c r="N194" s="29"/>
      <c r="O194" s="29"/>
    </row>
    <row r="195" spans="1:15" ht="46.5">
      <c r="A195" s="75"/>
      <c r="B195" s="108"/>
      <c r="C195" s="283" t="s">
        <v>100</v>
      </c>
      <c r="D195" s="284"/>
      <c r="E195" s="291">
        <v>2018</v>
      </c>
      <c r="F195" s="292"/>
      <c r="G195" s="278"/>
      <c r="H195" s="41" t="s">
        <v>11</v>
      </c>
      <c r="I195" s="15"/>
      <c r="J195" s="44">
        <v>187.2</v>
      </c>
      <c r="K195" s="44"/>
      <c r="L195" s="68" t="s">
        <v>126</v>
      </c>
      <c r="M195" s="90"/>
      <c r="N195" s="29"/>
      <c r="O195" s="29"/>
    </row>
    <row r="196" spans="1:15" ht="46.5">
      <c r="A196" s="75"/>
      <c r="B196" s="108"/>
      <c r="C196" s="283" t="s">
        <v>101</v>
      </c>
      <c r="D196" s="284"/>
      <c r="E196" s="291">
        <v>2018</v>
      </c>
      <c r="F196" s="292"/>
      <c r="G196" s="278"/>
      <c r="H196" s="41" t="s">
        <v>11</v>
      </c>
      <c r="I196" s="15"/>
      <c r="J196" s="44">
        <v>139.4</v>
      </c>
      <c r="K196" s="44"/>
      <c r="L196" s="68" t="s">
        <v>119</v>
      </c>
      <c r="M196" s="90"/>
      <c r="N196" s="29"/>
      <c r="O196" s="29"/>
    </row>
    <row r="197" spans="1:15" ht="58.5" customHeight="1">
      <c r="A197" s="107"/>
      <c r="B197" s="108"/>
      <c r="C197" s="281" t="s">
        <v>245</v>
      </c>
      <c r="D197" s="282"/>
      <c r="E197" s="290">
        <v>2017</v>
      </c>
      <c r="F197" s="290"/>
      <c r="G197" s="278"/>
      <c r="H197" s="224" t="s">
        <v>11</v>
      </c>
      <c r="I197" s="227">
        <v>105</v>
      </c>
      <c r="J197" s="230"/>
      <c r="K197" s="230"/>
      <c r="L197" s="229" t="s">
        <v>129</v>
      </c>
      <c r="M197" s="90"/>
      <c r="N197" s="29"/>
      <c r="O197" s="29"/>
    </row>
    <row r="198" spans="1:15" ht="49.5" customHeight="1">
      <c r="A198" s="108"/>
      <c r="B198" s="108"/>
      <c r="C198" s="285" t="s">
        <v>246</v>
      </c>
      <c r="D198" s="286"/>
      <c r="E198" s="308">
        <v>2018</v>
      </c>
      <c r="F198" s="309"/>
      <c r="G198" s="279"/>
      <c r="H198" s="111" t="s">
        <v>11</v>
      </c>
      <c r="I198" s="116"/>
      <c r="J198" s="117">
        <v>60</v>
      </c>
      <c r="K198" s="115"/>
      <c r="L198" s="110" t="s">
        <v>169</v>
      </c>
      <c r="M198" s="90"/>
      <c r="N198" s="29"/>
      <c r="O198" s="29"/>
    </row>
    <row r="199" spans="1:15" ht="45" customHeight="1">
      <c r="A199" s="108"/>
      <c r="B199" s="108"/>
      <c r="C199" s="293" t="s">
        <v>247</v>
      </c>
      <c r="D199" s="293"/>
      <c r="E199" s="290" t="s">
        <v>9</v>
      </c>
      <c r="F199" s="290"/>
      <c r="G199" s="279"/>
      <c r="H199" s="41" t="s">
        <v>11</v>
      </c>
      <c r="I199" s="42">
        <f>I200+I201+I202</f>
        <v>1575.5</v>
      </c>
      <c r="J199" s="42">
        <f>J204</f>
        <v>1503.3999999999999</v>
      </c>
      <c r="K199" s="42">
        <f>K204</f>
        <v>554</v>
      </c>
      <c r="L199" s="79" t="s">
        <v>16</v>
      </c>
      <c r="M199" s="90"/>
      <c r="N199" s="29"/>
      <c r="O199" s="29"/>
    </row>
    <row r="200" spans="1:15" ht="46.5">
      <c r="A200" s="288"/>
      <c r="B200" s="108"/>
      <c r="C200" s="287" t="s">
        <v>53</v>
      </c>
      <c r="D200" s="287"/>
      <c r="E200" s="280">
        <v>2017</v>
      </c>
      <c r="F200" s="280"/>
      <c r="G200" s="279"/>
      <c r="H200" s="41" t="s">
        <v>11</v>
      </c>
      <c r="I200" s="15">
        <v>781.4</v>
      </c>
      <c r="J200" s="42"/>
      <c r="K200" s="42"/>
      <c r="L200" s="16" t="s">
        <v>118</v>
      </c>
      <c r="M200" s="90"/>
      <c r="N200" s="29"/>
      <c r="O200" s="29"/>
    </row>
    <row r="201" spans="1:15" ht="46.5">
      <c r="A201" s="289"/>
      <c r="B201" s="288"/>
      <c r="C201" s="287" t="s">
        <v>54</v>
      </c>
      <c r="D201" s="287"/>
      <c r="E201" s="280">
        <v>2017</v>
      </c>
      <c r="F201" s="280"/>
      <c r="G201" s="279"/>
      <c r="H201" s="41" t="s">
        <v>11</v>
      </c>
      <c r="I201" s="15">
        <v>544.1</v>
      </c>
      <c r="J201" s="42"/>
      <c r="K201" s="42"/>
      <c r="L201" s="16" t="s">
        <v>118</v>
      </c>
      <c r="M201" s="90"/>
      <c r="N201" s="29"/>
      <c r="O201" s="29"/>
    </row>
    <row r="202" spans="1:15" ht="35.25" customHeight="1">
      <c r="A202" s="289"/>
      <c r="B202" s="289"/>
      <c r="C202" s="492" t="s">
        <v>90</v>
      </c>
      <c r="D202" s="493"/>
      <c r="E202" s="280">
        <v>2017</v>
      </c>
      <c r="F202" s="280"/>
      <c r="G202" s="279"/>
      <c r="H202" s="280" t="s">
        <v>11</v>
      </c>
      <c r="I202" s="298">
        <v>250</v>
      </c>
      <c r="J202" s="306"/>
      <c r="K202" s="306"/>
      <c r="L202" s="287" t="s">
        <v>55</v>
      </c>
      <c r="M202" s="90"/>
      <c r="N202" s="29"/>
      <c r="O202" s="29"/>
    </row>
    <row r="203" spans="1:15" ht="21" customHeight="1">
      <c r="A203" s="289"/>
      <c r="B203" s="289"/>
      <c r="C203" s="401"/>
      <c r="D203" s="402"/>
      <c r="E203" s="280"/>
      <c r="F203" s="280"/>
      <c r="G203" s="279"/>
      <c r="H203" s="280"/>
      <c r="I203" s="298"/>
      <c r="J203" s="306"/>
      <c r="K203" s="306"/>
      <c r="L203" s="287"/>
      <c r="M203" s="90"/>
      <c r="N203" s="29"/>
      <c r="O203" s="29"/>
    </row>
    <row r="204" spans="1:15" ht="46.5">
      <c r="A204" s="289"/>
      <c r="B204" s="289"/>
      <c r="C204" s="287" t="s">
        <v>50</v>
      </c>
      <c r="D204" s="287"/>
      <c r="E204" s="280" t="s">
        <v>58</v>
      </c>
      <c r="F204" s="280"/>
      <c r="G204" s="279"/>
      <c r="H204" s="41" t="s">
        <v>11</v>
      </c>
      <c r="I204" s="42"/>
      <c r="J204" s="15">
        <f>950+135.6+417.8</f>
        <v>1503.3999999999999</v>
      </c>
      <c r="K204" s="267">
        <v>554</v>
      </c>
      <c r="L204" s="16" t="s">
        <v>265</v>
      </c>
      <c r="M204" s="90"/>
      <c r="N204" s="29"/>
      <c r="O204" s="29"/>
    </row>
    <row r="205" spans="1:15" ht="68.25" customHeight="1">
      <c r="A205" s="105" t="s">
        <v>110</v>
      </c>
      <c r="B205" s="80" t="s">
        <v>23</v>
      </c>
      <c r="C205" s="293" t="s">
        <v>290</v>
      </c>
      <c r="D205" s="293"/>
      <c r="E205" s="290">
        <v>2017</v>
      </c>
      <c r="F205" s="290"/>
      <c r="G205" s="277" t="s">
        <v>49</v>
      </c>
      <c r="H205" s="41" t="s">
        <v>11</v>
      </c>
      <c r="I205" s="42">
        <v>25</v>
      </c>
      <c r="J205" s="15"/>
      <c r="K205" s="42"/>
      <c r="L205" s="16" t="s">
        <v>57</v>
      </c>
      <c r="M205" s="90"/>
      <c r="N205" s="29"/>
      <c r="O205" s="29"/>
    </row>
    <row r="206" spans="1:15" ht="41.25" customHeight="1">
      <c r="A206" s="575"/>
      <c r="B206" s="575"/>
      <c r="C206" s="293" t="s">
        <v>291</v>
      </c>
      <c r="D206" s="293"/>
      <c r="E206" s="290" t="s">
        <v>58</v>
      </c>
      <c r="F206" s="290"/>
      <c r="G206" s="278"/>
      <c r="H206" s="280" t="s">
        <v>11</v>
      </c>
      <c r="I206" s="306"/>
      <c r="J206" s="306">
        <f>J211+J212+J213</f>
        <v>62.39999999999999</v>
      </c>
      <c r="K206" s="306">
        <f>K214</f>
        <v>452</v>
      </c>
      <c r="L206" s="305" t="s">
        <v>16</v>
      </c>
      <c r="M206" s="90"/>
      <c r="N206" s="29"/>
      <c r="O206" s="29"/>
    </row>
    <row r="207" spans="1:15" ht="14.25" customHeight="1">
      <c r="A207" s="278"/>
      <c r="B207" s="278"/>
      <c r="C207" s="293"/>
      <c r="D207" s="293"/>
      <c r="E207" s="290"/>
      <c r="F207" s="290"/>
      <c r="G207" s="278"/>
      <c r="H207" s="280"/>
      <c r="I207" s="306"/>
      <c r="J207" s="306"/>
      <c r="K207" s="306"/>
      <c r="L207" s="305"/>
      <c r="M207" s="90"/>
      <c r="N207" s="29"/>
      <c r="O207" s="29"/>
    </row>
    <row r="208" spans="1:15" ht="14.25" customHeight="1">
      <c r="A208" s="278"/>
      <c r="B208" s="278"/>
      <c r="C208" s="293"/>
      <c r="D208" s="293"/>
      <c r="E208" s="290"/>
      <c r="F208" s="290"/>
      <c r="G208" s="278"/>
      <c r="H208" s="280"/>
      <c r="I208" s="306"/>
      <c r="J208" s="306"/>
      <c r="K208" s="306"/>
      <c r="L208" s="305"/>
      <c r="M208" s="90"/>
      <c r="N208" s="29"/>
      <c r="O208" s="29"/>
    </row>
    <row r="209" spans="1:15" ht="14.25" customHeight="1">
      <c r="A209" s="278"/>
      <c r="B209" s="278"/>
      <c r="C209" s="293"/>
      <c r="D209" s="293"/>
      <c r="E209" s="290"/>
      <c r="F209" s="290"/>
      <c r="G209" s="278"/>
      <c r="H209" s="280"/>
      <c r="I209" s="306"/>
      <c r="J209" s="306"/>
      <c r="K209" s="306"/>
      <c r="L209" s="305"/>
      <c r="M209" s="90"/>
      <c r="N209" s="29"/>
      <c r="O209" s="29"/>
    </row>
    <row r="210" spans="1:15" ht="14.25" customHeight="1">
      <c r="A210" s="278"/>
      <c r="B210" s="278"/>
      <c r="C210" s="293"/>
      <c r="D210" s="293"/>
      <c r="E210" s="290"/>
      <c r="F210" s="290"/>
      <c r="G210" s="278"/>
      <c r="H210" s="280"/>
      <c r="I210" s="306"/>
      <c r="J210" s="306"/>
      <c r="K210" s="306"/>
      <c r="L210" s="305"/>
      <c r="M210" s="90"/>
      <c r="N210" s="29"/>
      <c r="O210" s="29"/>
    </row>
    <row r="211" spans="1:15" ht="46.5">
      <c r="A211" s="278"/>
      <c r="B211" s="278"/>
      <c r="C211" s="283" t="s">
        <v>53</v>
      </c>
      <c r="D211" s="284"/>
      <c r="E211" s="291">
        <v>2018</v>
      </c>
      <c r="F211" s="292"/>
      <c r="G211" s="278"/>
      <c r="H211" s="183" t="s">
        <v>11</v>
      </c>
      <c r="I211" s="185"/>
      <c r="J211" s="185">
        <f>66-45.2</f>
        <v>20.799999999999997</v>
      </c>
      <c r="K211" s="185"/>
      <c r="L211" s="186" t="s">
        <v>312</v>
      </c>
      <c r="M211" s="90"/>
      <c r="N211" s="29"/>
      <c r="O211" s="29"/>
    </row>
    <row r="212" spans="1:15" ht="46.5">
      <c r="A212" s="350"/>
      <c r="B212" s="350"/>
      <c r="C212" s="287" t="s">
        <v>102</v>
      </c>
      <c r="D212" s="287"/>
      <c r="E212" s="280">
        <v>2018</v>
      </c>
      <c r="F212" s="280"/>
      <c r="G212" s="350"/>
      <c r="H212" s="41" t="s">
        <v>11</v>
      </c>
      <c r="I212" s="44"/>
      <c r="J212" s="185">
        <f>66-45.2</f>
        <v>20.799999999999997</v>
      </c>
      <c r="K212" s="44"/>
      <c r="L212" s="16" t="s">
        <v>131</v>
      </c>
      <c r="M212" s="90"/>
      <c r="N212" s="29"/>
      <c r="O212" s="29"/>
    </row>
    <row r="213" spans="1:15" ht="46.5">
      <c r="A213" s="277"/>
      <c r="B213" s="277"/>
      <c r="C213" s="283" t="s">
        <v>59</v>
      </c>
      <c r="D213" s="284"/>
      <c r="E213" s="280">
        <v>2018</v>
      </c>
      <c r="F213" s="280"/>
      <c r="G213" s="268"/>
      <c r="H213" s="183" t="s">
        <v>11</v>
      </c>
      <c r="I213" s="185"/>
      <c r="J213" s="185">
        <f>66-45.2</f>
        <v>20.799999999999997</v>
      </c>
      <c r="K213" s="185"/>
      <c r="L213" s="53" t="s">
        <v>199</v>
      </c>
      <c r="M213" s="90"/>
      <c r="N213" s="29"/>
      <c r="O213" s="29"/>
    </row>
    <row r="214" spans="1:15" ht="23.25">
      <c r="A214" s="278"/>
      <c r="B214" s="278"/>
      <c r="C214" s="287" t="s">
        <v>53</v>
      </c>
      <c r="D214" s="287"/>
      <c r="E214" s="280">
        <v>2019</v>
      </c>
      <c r="F214" s="280"/>
      <c r="G214" s="268"/>
      <c r="H214" s="280" t="s">
        <v>11</v>
      </c>
      <c r="I214" s="393"/>
      <c r="J214" s="393"/>
      <c r="K214" s="393">
        <v>452</v>
      </c>
      <c r="L214" s="53" t="s">
        <v>27</v>
      </c>
      <c r="M214" s="90"/>
      <c r="N214" s="29"/>
      <c r="O214" s="29"/>
    </row>
    <row r="215" spans="1:15" ht="69.75">
      <c r="A215" s="278"/>
      <c r="B215" s="350"/>
      <c r="C215" s="287"/>
      <c r="D215" s="287"/>
      <c r="E215" s="280"/>
      <c r="F215" s="280"/>
      <c r="G215" s="268"/>
      <c r="H215" s="280"/>
      <c r="I215" s="393"/>
      <c r="J215" s="393"/>
      <c r="K215" s="393"/>
      <c r="L215" s="52" t="s">
        <v>313</v>
      </c>
      <c r="M215" s="90"/>
      <c r="N215" s="29"/>
      <c r="O215" s="29"/>
    </row>
    <row r="216" spans="1:15" ht="72.75" customHeight="1">
      <c r="A216" s="350"/>
      <c r="B216" s="63" t="s">
        <v>159</v>
      </c>
      <c r="C216" s="287"/>
      <c r="D216" s="287"/>
      <c r="E216" s="290" t="s">
        <v>9</v>
      </c>
      <c r="F216" s="290"/>
      <c r="G216" s="16"/>
      <c r="H216" s="41"/>
      <c r="I216" s="43">
        <f>I205+I199+I197+I188</f>
        <v>1907</v>
      </c>
      <c r="J216" s="43">
        <f>J206+J199+J188+J198</f>
        <v>2125.8</v>
      </c>
      <c r="K216" s="43">
        <f>K206+K199</f>
        <v>1006</v>
      </c>
      <c r="L216" s="16"/>
      <c r="M216" s="90"/>
      <c r="N216" s="29"/>
      <c r="O216" s="29"/>
    </row>
    <row r="217" spans="1:15" ht="22.5">
      <c r="A217" s="290" t="s">
        <v>314</v>
      </c>
      <c r="B217" s="290"/>
      <c r="C217" s="290"/>
      <c r="D217" s="290"/>
      <c r="E217" s="290"/>
      <c r="F217" s="290"/>
      <c r="G217" s="290"/>
      <c r="H217" s="290"/>
      <c r="I217" s="290"/>
      <c r="J217" s="290"/>
      <c r="K217" s="290"/>
      <c r="L217" s="290"/>
      <c r="M217" s="90"/>
      <c r="N217" s="29"/>
      <c r="O217" s="29"/>
    </row>
    <row r="218" spans="1:15" ht="128.25" customHeight="1">
      <c r="A218" s="226" t="s">
        <v>111</v>
      </c>
      <c r="B218" s="232" t="s">
        <v>61</v>
      </c>
      <c r="C218" s="398" t="s">
        <v>292</v>
      </c>
      <c r="D218" s="398"/>
      <c r="E218" s="290">
        <v>2017</v>
      </c>
      <c r="F218" s="290"/>
      <c r="G218" s="277" t="s">
        <v>83</v>
      </c>
      <c r="H218" s="224" t="s">
        <v>62</v>
      </c>
      <c r="I218" s="231">
        <v>390</v>
      </c>
      <c r="J218" s="231"/>
      <c r="K218" s="231"/>
      <c r="L218" s="229" t="s">
        <v>130</v>
      </c>
      <c r="M218" s="90"/>
      <c r="N218" s="29"/>
      <c r="O218" s="29"/>
    </row>
    <row r="219" spans="1:15" ht="86.25" customHeight="1">
      <c r="A219" s="104" t="s">
        <v>164</v>
      </c>
      <c r="B219" s="82" t="s">
        <v>13</v>
      </c>
      <c r="C219" s="397" t="s">
        <v>293</v>
      </c>
      <c r="D219" s="396"/>
      <c r="E219" s="308">
        <v>2018</v>
      </c>
      <c r="F219" s="309"/>
      <c r="G219" s="437"/>
      <c r="H219" s="41" t="s">
        <v>11</v>
      </c>
      <c r="I219" s="43"/>
      <c r="J219" s="43">
        <v>29</v>
      </c>
      <c r="K219" s="43"/>
      <c r="L219" s="71" t="s">
        <v>153</v>
      </c>
      <c r="M219" s="90"/>
      <c r="N219" s="29"/>
      <c r="O219" s="29"/>
    </row>
    <row r="220" spans="1:15" ht="144" customHeight="1">
      <c r="A220" s="81"/>
      <c r="B220" s="63" t="s">
        <v>315</v>
      </c>
      <c r="C220" s="287"/>
      <c r="D220" s="287"/>
      <c r="E220" s="290" t="s">
        <v>46</v>
      </c>
      <c r="F220" s="290"/>
      <c r="G220" s="430"/>
      <c r="H220" s="41"/>
      <c r="I220" s="43">
        <f>I218</f>
        <v>390</v>
      </c>
      <c r="J220" s="43">
        <f>J219</f>
        <v>29</v>
      </c>
      <c r="K220" s="43"/>
      <c r="L220" s="16"/>
      <c r="M220" s="90"/>
      <c r="N220" s="29"/>
      <c r="O220" s="29"/>
    </row>
    <row r="221" spans="1:15" ht="22.5">
      <c r="A221" s="290" t="s">
        <v>63</v>
      </c>
      <c r="B221" s="290"/>
      <c r="C221" s="290"/>
      <c r="D221" s="290"/>
      <c r="E221" s="290"/>
      <c r="F221" s="290"/>
      <c r="G221" s="290"/>
      <c r="H221" s="290"/>
      <c r="I221" s="290"/>
      <c r="J221" s="290"/>
      <c r="K221" s="290"/>
      <c r="L221" s="290"/>
      <c r="M221" s="90"/>
      <c r="N221" s="29"/>
      <c r="O221" s="29"/>
    </row>
    <row r="222" spans="1:15" ht="68.25" customHeight="1">
      <c r="A222" s="271" t="s">
        <v>165</v>
      </c>
      <c r="B222" s="271" t="s">
        <v>65</v>
      </c>
      <c r="C222" s="296" t="s">
        <v>294</v>
      </c>
      <c r="D222" s="296"/>
      <c r="E222" s="290" t="s">
        <v>9</v>
      </c>
      <c r="F222" s="290"/>
      <c r="G222" s="280" t="s">
        <v>66</v>
      </c>
      <c r="H222" s="280" t="s">
        <v>11</v>
      </c>
      <c r="I222" s="394"/>
      <c r="J222" s="394">
        <v>15</v>
      </c>
      <c r="K222" s="394">
        <v>20</v>
      </c>
      <c r="L222" s="305" t="s">
        <v>103</v>
      </c>
      <c r="M222" s="90"/>
      <c r="N222" s="29"/>
      <c r="O222" s="29"/>
    </row>
    <row r="223" spans="1:15" ht="21" customHeight="1">
      <c r="A223" s="269"/>
      <c r="B223" s="269"/>
      <c r="C223" s="296"/>
      <c r="D223" s="296"/>
      <c r="E223" s="290"/>
      <c r="F223" s="290"/>
      <c r="G223" s="280"/>
      <c r="H223" s="280"/>
      <c r="I223" s="394"/>
      <c r="J223" s="394"/>
      <c r="K223" s="394"/>
      <c r="L223" s="305"/>
      <c r="M223" s="90"/>
      <c r="N223" s="29"/>
      <c r="O223" s="29"/>
    </row>
    <row r="224" spans="1:15" ht="21" customHeight="1">
      <c r="A224" s="269"/>
      <c r="B224" s="269"/>
      <c r="C224" s="296"/>
      <c r="D224" s="296"/>
      <c r="E224" s="290"/>
      <c r="F224" s="290"/>
      <c r="G224" s="280"/>
      <c r="H224" s="280"/>
      <c r="I224" s="394"/>
      <c r="J224" s="394"/>
      <c r="K224" s="394"/>
      <c r="L224" s="305"/>
      <c r="M224" s="90"/>
      <c r="N224" s="39">
        <f>J222+J228+J230+J232</f>
        <v>245.3</v>
      </c>
      <c r="O224" s="29"/>
    </row>
    <row r="225" spans="1:15" ht="21" customHeight="1">
      <c r="A225" s="269"/>
      <c r="B225" s="269"/>
      <c r="C225" s="296"/>
      <c r="D225" s="296"/>
      <c r="E225" s="290"/>
      <c r="F225" s="290"/>
      <c r="G225" s="280"/>
      <c r="H225" s="280"/>
      <c r="I225" s="394"/>
      <c r="J225" s="394"/>
      <c r="K225" s="394"/>
      <c r="L225" s="305"/>
      <c r="M225" s="90"/>
      <c r="N225" s="29"/>
      <c r="O225" s="29"/>
    </row>
    <row r="226" spans="1:15" ht="21" customHeight="1">
      <c r="A226" s="269"/>
      <c r="B226" s="269"/>
      <c r="C226" s="296"/>
      <c r="D226" s="296"/>
      <c r="E226" s="290"/>
      <c r="F226" s="290"/>
      <c r="G226" s="280"/>
      <c r="H226" s="280"/>
      <c r="I226" s="394"/>
      <c r="J226" s="394"/>
      <c r="K226" s="394"/>
      <c r="L226" s="305"/>
      <c r="M226" s="90"/>
      <c r="N226" s="29"/>
      <c r="O226" s="29"/>
    </row>
    <row r="227" spans="1:15" ht="140.25" customHeight="1">
      <c r="A227" s="272"/>
      <c r="B227" s="272"/>
      <c r="C227" s="296"/>
      <c r="D227" s="296"/>
      <c r="E227" s="290"/>
      <c r="F227" s="290"/>
      <c r="G227" s="280"/>
      <c r="H227" s="280"/>
      <c r="I227" s="394"/>
      <c r="J227" s="394"/>
      <c r="K227" s="394"/>
      <c r="L227" s="305"/>
      <c r="M227" s="90"/>
      <c r="N227" s="29"/>
      <c r="O227" s="29"/>
    </row>
    <row r="228" spans="1:15" ht="120" customHeight="1">
      <c r="A228" s="272"/>
      <c r="B228" s="272"/>
      <c r="C228" s="395" t="s">
        <v>295</v>
      </c>
      <c r="D228" s="396"/>
      <c r="E228" s="308">
        <v>2018</v>
      </c>
      <c r="F228" s="309"/>
      <c r="G228" s="41" t="s">
        <v>104</v>
      </c>
      <c r="H228" s="41" t="s">
        <v>11</v>
      </c>
      <c r="I228" s="43"/>
      <c r="J228" s="43">
        <v>60</v>
      </c>
      <c r="K228" s="43"/>
      <c r="L228" s="71" t="s">
        <v>132</v>
      </c>
      <c r="M228" s="93"/>
      <c r="N228" s="29"/>
      <c r="O228" s="29"/>
    </row>
    <row r="229" spans="1:15" ht="120" customHeight="1">
      <c r="A229" s="221"/>
      <c r="B229" s="212"/>
      <c r="C229" s="472" t="s">
        <v>316</v>
      </c>
      <c r="D229" s="473"/>
      <c r="E229" s="308">
        <v>2019</v>
      </c>
      <c r="F229" s="309"/>
      <c r="G229" s="210" t="s">
        <v>104</v>
      </c>
      <c r="H229" s="210" t="s">
        <v>11</v>
      </c>
      <c r="I229" s="220"/>
      <c r="J229" s="220"/>
      <c r="K229" s="220">
        <v>80</v>
      </c>
      <c r="L229" s="219" t="s">
        <v>263</v>
      </c>
      <c r="M229" s="93"/>
      <c r="N229" s="29"/>
      <c r="O229" s="29"/>
    </row>
    <row r="230" spans="1:15" ht="252.75" customHeight="1">
      <c r="A230" s="251" t="s">
        <v>248</v>
      </c>
      <c r="B230" s="232" t="s">
        <v>187</v>
      </c>
      <c r="C230" s="296" t="s">
        <v>296</v>
      </c>
      <c r="D230" s="296"/>
      <c r="E230" s="290" t="s">
        <v>9</v>
      </c>
      <c r="F230" s="290"/>
      <c r="G230" s="156" t="s">
        <v>67</v>
      </c>
      <c r="H230" s="41" t="s">
        <v>11</v>
      </c>
      <c r="I230" s="43">
        <v>50</v>
      </c>
      <c r="J230" s="43">
        <v>50</v>
      </c>
      <c r="K230" s="43">
        <v>50</v>
      </c>
      <c r="L230" s="71" t="s">
        <v>68</v>
      </c>
      <c r="M230" s="90"/>
      <c r="N230" s="29"/>
      <c r="O230" s="29"/>
    </row>
    <row r="231" spans="1:15" ht="163.5" customHeight="1">
      <c r="A231" s="251" t="s">
        <v>266</v>
      </c>
      <c r="B231" s="232" t="s">
        <v>267</v>
      </c>
      <c r="C231" s="397" t="s">
        <v>297</v>
      </c>
      <c r="D231" s="396"/>
      <c r="E231" s="308">
        <v>2019</v>
      </c>
      <c r="F231" s="309"/>
      <c r="G231" s="224" t="s">
        <v>67</v>
      </c>
      <c r="H231" s="224" t="s">
        <v>11</v>
      </c>
      <c r="I231" s="231"/>
      <c r="J231" s="231"/>
      <c r="K231" s="231">
        <v>35</v>
      </c>
      <c r="L231" s="252" t="s">
        <v>268</v>
      </c>
      <c r="M231" s="90"/>
      <c r="N231" s="29"/>
      <c r="O231" s="29"/>
    </row>
    <row r="232" spans="1:15" ht="169.5" customHeight="1">
      <c r="A232" s="251" t="s">
        <v>298</v>
      </c>
      <c r="B232" s="157" t="s">
        <v>70</v>
      </c>
      <c r="C232" s="296" t="s">
        <v>317</v>
      </c>
      <c r="D232" s="296"/>
      <c r="E232" s="290" t="s">
        <v>46</v>
      </c>
      <c r="F232" s="290"/>
      <c r="G232" s="210" t="s">
        <v>67</v>
      </c>
      <c r="H232" s="41" t="s">
        <v>11</v>
      </c>
      <c r="I232" s="43">
        <v>50</v>
      </c>
      <c r="J232" s="43">
        <v>120.3</v>
      </c>
      <c r="K232" s="43"/>
      <c r="L232" s="210" t="s">
        <v>72</v>
      </c>
      <c r="M232" s="90"/>
      <c r="N232" s="29"/>
      <c r="O232" s="29"/>
    </row>
    <row r="233" spans="1:15" ht="121.5" customHeight="1">
      <c r="A233" s="239"/>
      <c r="B233" s="244"/>
      <c r="C233" s="567" t="s">
        <v>318</v>
      </c>
      <c r="D233" s="568"/>
      <c r="E233" s="308">
        <v>2019</v>
      </c>
      <c r="F233" s="309"/>
      <c r="G233" s="210" t="s">
        <v>104</v>
      </c>
      <c r="H233" s="210" t="s">
        <v>11</v>
      </c>
      <c r="I233" s="220"/>
      <c r="J233" s="220"/>
      <c r="K233" s="220">
        <v>145</v>
      </c>
      <c r="L233" s="210" t="s">
        <v>72</v>
      </c>
      <c r="M233" s="90"/>
      <c r="N233" s="29"/>
      <c r="O233" s="29"/>
    </row>
    <row r="234" spans="1:15" ht="111.75" customHeight="1">
      <c r="A234" s="277"/>
      <c r="B234" s="277"/>
      <c r="C234" s="398" t="s">
        <v>319</v>
      </c>
      <c r="D234" s="398"/>
      <c r="E234" s="290">
        <v>2017</v>
      </c>
      <c r="F234" s="290"/>
      <c r="G234" s="280" t="s">
        <v>71</v>
      </c>
      <c r="H234" s="280" t="s">
        <v>11</v>
      </c>
      <c r="I234" s="394">
        <v>50</v>
      </c>
      <c r="J234" s="394"/>
      <c r="K234" s="394"/>
      <c r="L234" s="305" t="s">
        <v>73</v>
      </c>
      <c r="M234" s="90"/>
      <c r="N234" s="29"/>
      <c r="O234" s="29"/>
    </row>
    <row r="235" spans="1:15" ht="56.25" customHeight="1">
      <c r="A235" s="278"/>
      <c r="B235" s="278"/>
      <c r="C235" s="398"/>
      <c r="D235" s="398"/>
      <c r="E235" s="290"/>
      <c r="F235" s="290"/>
      <c r="G235" s="280"/>
      <c r="H235" s="280"/>
      <c r="I235" s="394"/>
      <c r="J235" s="394"/>
      <c r="K235" s="394"/>
      <c r="L235" s="305"/>
      <c r="M235" s="90"/>
      <c r="N235" s="29"/>
      <c r="O235" s="29"/>
    </row>
    <row r="236" spans="1:15" ht="177" customHeight="1">
      <c r="A236" s="436"/>
      <c r="B236" s="350"/>
      <c r="C236" s="296" t="s">
        <v>299</v>
      </c>
      <c r="D236" s="296"/>
      <c r="E236" s="290" t="s">
        <v>9</v>
      </c>
      <c r="F236" s="290"/>
      <c r="G236" s="16" t="s">
        <v>74</v>
      </c>
      <c r="H236" s="41"/>
      <c r="I236" s="43"/>
      <c r="J236" s="43"/>
      <c r="K236" s="43"/>
      <c r="L236" s="16" t="s">
        <v>133</v>
      </c>
      <c r="M236" s="37"/>
      <c r="N236" s="29"/>
      <c r="O236" s="29"/>
    </row>
    <row r="237" spans="1:15" ht="48.75" customHeight="1">
      <c r="A237" s="67"/>
      <c r="B237" s="63" t="s">
        <v>75</v>
      </c>
      <c r="C237" s="287"/>
      <c r="D237" s="287"/>
      <c r="E237" s="280"/>
      <c r="F237" s="280"/>
      <c r="G237" s="280"/>
      <c r="H237" s="41"/>
      <c r="I237" s="118">
        <f>I134+I185+I216+I220+I230+I232+I234</f>
        <v>43843.856</v>
      </c>
      <c r="J237" s="200">
        <f>J134+J185+J216+J220+J222+J228+J230+J232</f>
        <v>64186.74700000001</v>
      </c>
      <c r="K237" s="118">
        <f>K222+K230+K216+K185+K134+K229+K233+K231</f>
        <v>166437.233</v>
      </c>
      <c r="L237" s="16"/>
      <c r="M237" s="36"/>
      <c r="N237" s="29"/>
      <c r="O237" s="29"/>
    </row>
    <row r="239" spans="2:11" ht="26.25">
      <c r="B239" s="25" t="s">
        <v>171</v>
      </c>
      <c r="K239" s="83"/>
    </row>
    <row r="244" spans="1:12" s="123" customFormat="1" ht="33.75">
      <c r="A244" s="121"/>
      <c r="B244" s="122" t="s">
        <v>188</v>
      </c>
      <c r="L244" s="124" t="s">
        <v>189</v>
      </c>
    </row>
    <row r="245" ht="31.5" customHeight="1">
      <c r="B245" s="4"/>
    </row>
    <row r="246" ht="31.5" customHeight="1">
      <c r="B246" s="4" t="s">
        <v>190</v>
      </c>
    </row>
    <row r="247" spans="2:3" ht="24.75" customHeight="1">
      <c r="B247" s="275"/>
      <c r="C247" s="276"/>
    </row>
    <row r="248" spans="2:3" ht="18.75">
      <c r="B248" s="480"/>
      <c r="C248" s="480"/>
    </row>
  </sheetData>
  <sheetProtection/>
  <mergeCells count="527">
    <mergeCell ref="A118:A124"/>
    <mergeCell ref="A94:A95"/>
    <mergeCell ref="C176:D176"/>
    <mergeCell ref="E176:F176"/>
    <mergeCell ref="C96:D97"/>
    <mergeCell ref="C163:D163"/>
    <mergeCell ref="C162:D162"/>
    <mergeCell ref="A126:A127"/>
    <mergeCell ref="C107:D108"/>
    <mergeCell ref="B96:B97"/>
    <mergeCell ref="B118:B124"/>
    <mergeCell ref="L173:L175"/>
    <mergeCell ref="B206:B212"/>
    <mergeCell ref="A206:A212"/>
    <mergeCell ref="L26:L27"/>
    <mergeCell ref="C95:D95"/>
    <mergeCell ref="E95:F95"/>
    <mergeCell ref="G123:G125"/>
    <mergeCell ref="C166:D166"/>
    <mergeCell ref="L127:L130"/>
    <mergeCell ref="G126:G130"/>
    <mergeCell ref="H114:H116"/>
    <mergeCell ref="G109:G113"/>
    <mergeCell ref="B25:B27"/>
    <mergeCell ref="A25:A27"/>
    <mergeCell ref="C20:D23"/>
    <mergeCell ref="G24:G25"/>
    <mergeCell ref="E43:F44"/>
    <mergeCell ref="E76:F76"/>
    <mergeCell ref="E49:F50"/>
    <mergeCell ref="B94:B95"/>
    <mergeCell ref="C233:D233"/>
    <mergeCell ref="E233:F233"/>
    <mergeCell ref="E171:F171"/>
    <mergeCell ref="A89:A90"/>
    <mergeCell ref="G131:G134"/>
    <mergeCell ref="E229:F229"/>
    <mergeCell ref="C110:D111"/>
    <mergeCell ref="E110:F111"/>
    <mergeCell ref="C109:D109"/>
    <mergeCell ref="E153:F153"/>
    <mergeCell ref="G26:G27"/>
    <mergeCell ref="C26:D27"/>
    <mergeCell ref="E26:F27"/>
    <mergeCell ref="C117:D117"/>
    <mergeCell ref="E117:F117"/>
    <mergeCell ref="E104:F106"/>
    <mergeCell ref="E47:F48"/>
    <mergeCell ref="E87:F88"/>
    <mergeCell ref="G87:G88"/>
    <mergeCell ref="E131:F131"/>
    <mergeCell ref="E134:F134"/>
    <mergeCell ref="B116:B117"/>
    <mergeCell ref="A109:A111"/>
    <mergeCell ref="C114:D116"/>
    <mergeCell ref="C118:D122"/>
    <mergeCell ref="A213:A216"/>
    <mergeCell ref="C136:D137"/>
    <mergeCell ref="B126:B130"/>
    <mergeCell ref="C131:D131"/>
    <mergeCell ref="E142:F142"/>
    <mergeCell ref="E144:F144"/>
    <mergeCell ref="E112:F113"/>
    <mergeCell ref="C132:D133"/>
    <mergeCell ref="C134:D134"/>
    <mergeCell ref="B132:B133"/>
    <mergeCell ref="E143:F143"/>
    <mergeCell ref="C78:D78"/>
    <mergeCell ref="L56:L57"/>
    <mergeCell ref="E78:F78"/>
    <mergeCell ref="C82:D83"/>
    <mergeCell ref="L91:L92"/>
    <mergeCell ref="C93:D94"/>
    <mergeCell ref="E93:F94"/>
    <mergeCell ref="G93:G94"/>
    <mergeCell ref="L93:L94"/>
    <mergeCell ref="E91:F92"/>
    <mergeCell ref="G89:G90"/>
    <mergeCell ref="L89:L90"/>
    <mergeCell ref="E54:F55"/>
    <mergeCell ref="E79:F79"/>
    <mergeCell ref="E77:F77"/>
    <mergeCell ref="E58:F59"/>
    <mergeCell ref="E84:F84"/>
    <mergeCell ref="E61:F61"/>
    <mergeCell ref="E64:F64"/>
    <mergeCell ref="L87:L88"/>
    <mergeCell ref="E24:F25"/>
    <mergeCell ref="E109:F109"/>
    <mergeCell ref="C24:D25"/>
    <mergeCell ref="E28:F28"/>
    <mergeCell ref="E29:F30"/>
    <mergeCell ref="C91:D92"/>
    <mergeCell ref="C89:D90"/>
    <mergeCell ref="E89:F90"/>
    <mergeCell ref="C85:D86"/>
    <mergeCell ref="C56:D57"/>
    <mergeCell ref="I29:I30"/>
    <mergeCell ref="C32:D41"/>
    <mergeCell ref="C42:D42"/>
    <mergeCell ref="E75:F75"/>
    <mergeCell ref="C54:D55"/>
    <mergeCell ref="B32:B42"/>
    <mergeCell ref="E51:F52"/>
    <mergeCell ref="C49:D50"/>
    <mergeCell ref="E96:F99"/>
    <mergeCell ref="H96:H99"/>
    <mergeCell ref="C47:D48"/>
    <mergeCell ref="C100:D102"/>
    <mergeCell ref="C53:D53"/>
    <mergeCell ref="L24:L25"/>
    <mergeCell ref="C65:D66"/>
    <mergeCell ref="E65:F66"/>
    <mergeCell ref="C67:D68"/>
    <mergeCell ref="E67:F68"/>
    <mergeCell ref="J96:J97"/>
    <mergeCell ref="G96:G99"/>
    <mergeCell ref="C43:D44"/>
    <mergeCell ref="G100:G102"/>
    <mergeCell ref="H100:H102"/>
    <mergeCell ref="H107:H108"/>
    <mergeCell ref="E103:F103"/>
    <mergeCell ref="E85:F86"/>
    <mergeCell ref="G91:G92"/>
    <mergeCell ref="E100:F102"/>
    <mergeCell ref="I112:I113"/>
    <mergeCell ref="J112:J113"/>
    <mergeCell ref="G104:G106"/>
    <mergeCell ref="I104:I106"/>
    <mergeCell ref="J100:J102"/>
    <mergeCell ref="G107:G108"/>
    <mergeCell ref="J107:J108"/>
    <mergeCell ref="H112:H113"/>
    <mergeCell ref="L146:L147"/>
    <mergeCell ref="L138:L140"/>
    <mergeCell ref="K146:K147"/>
    <mergeCell ref="I107:I108"/>
    <mergeCell ref="H104:H106"/>
    <mergeCell ref="J98:J99"/>
    <mergeCell ref="L107:L108"/>
    <mergeCell ref="I100:I102"/>
    <mergeCell ref="K107:K108"/>
    <mergeCell ref="J104:J106"/>
    <mergeCell ref="H138:H140"/>
    <mergeCell ref="I138:I140"/>
    <mergeCell ref="J138:J140"/>
    <mergeCell ref="E149:F149"/>
    <mergeCell ref="C138:D140"/>
    <mergeCell ref="H146:H147"/>
    <mergeCell ref="I146:I147"/>
    <mergeCell ref="E145:F145"/>
    <mergeCell ref="E146:F147"/>
    <mergeCell ref="C144:D145"/>
    <mergeCell ref="A136:A140"/>
    <mergeCell ref="C112:D113"/>
    <mergeCell ref="C123:D124"/>
    <mergeCell ref="C128:D128"/>
    <mergeCell ref="C125:D125"/>
    <mergeCell ref="A73:A75"/>
    <mergeCell ref="C87:D88"/>
    <mergeCell ref="C80:D80"/>
    <mergeCell ref="B136:B141"/>
    <mergeCell ref="C129:D130"/>
    <mergeCell ref="L155:L157"/>
    <mergeCell ref="E163:F163"/>
    <mergeCell ref="J146:J147"/>
    <mergeCell ref="H160:H161"/>
    <mergeCell ref="E123:F124"/>
    <mergeCell ref="E118:F122"/>
    <mergeCell ref="L132:L133"/>
    <mergeCell ref="E128:F128"/>
    <mergeCell ref="H129:H130"/>
    <mergeCell ref="E136:F137"/>
    <mergeCell ref="K151:K152"/>
    <mergeCell ref="J160:J161"/>
    <mergeCell ref="C158:D159"/>
    <mergeCell ref="E154:F154"/>
    <mergeCell ref="C160:D161"/>
    <mergeCell ref="E160:F161"/>
    <mergeCell ref="C155:D157"/>
    <mergeCell ref="E158:F159"/>
    <mergeCell ref="J151:J152"/>
    <mergeCell ref="E151:F152"/>
    <mergeCell ref="E129:F130"/>
    <mergeCell ref="E138:F140"/>
    <mergeCell ref="K118:K122"/>
    <mergeCell ref="E237:G237"/>
    <mergeCell ref="B177:B180"/>
    <mergeCell ref="E206:F210"/>
    <mergeCell ref="C177:D178"/>
    <mergeCell ref="C182:D182"/>
    <mergeCell ref="C202:D203"/>
    <mergeCell ref="C194:D194"/>
    <mergeCell ref="C192:D193"/>
    <mergeCell ref="B234:B236"/>
    <mergeCell ref="K29:K30"/>
    <mergeCell ref="C237:D237"/>
    <mergeCell ref="K110:K111"/>
    <mergeCell ref="L29:L30"/>
    <mergeCell ref="C31:D31"/>
    <mergeCell ref="E31:F31"/>
    <mergeCell ref="K114:K116"/>
    <mergeCell ref="J110:J111"/>
    <mergeCell ref="G29:G31"/>
    <mergeCell ref="J114:J116"/>
    <mergeCell ref="B248:C248"/>
    <mergeCell ref="G234:G235"/>
    <mergeCell ref="E234:F235"/>
    <mergeCell ref="E236:F236"/>
    <mergeCell ref="E216:F216"/>
    <mergeCell ref="J29:J30"/>
    <mergeCell ref="H110:H111"/>
    <mergeCell ref="G114:G122"/>
    <mergeCell ref="J20:J22"/>
    <mergeCell ref="E11:F11"/>
    <mergeCell ref="H9:H10"/>
    <mergeCell ref="A13:L13"/>
    <mergeCell ref="A9:A10"/>
    <mergeCell ref="I20:I22"/>
    <mergeCell ref="I14:I19"/>
    <mergeCell ref="C14:D19"/>
    <mergeCell ref="K20:K22"/>
    <mergeCell ref="I9:K9"/>
    <mergeCell ref="B9:B10"/>
    <mergeCell ref="C9:D10"/>
    <mergeCell ref="E9:F10"/>
    <mergeCell ref="G9:G10"/>
    <mergeCell ref="C11:D11"/>
    <mergeCell ref="E20:F23"/>
    <mergeCell ref="A12:L12"/>
    <mergeCell ref="L9:L10"/>
    <mergeCell ref="L20:L23"/>
    <mergeCell ref="E14:F19"/>
    <mergeCell ref="C127:D127"/>
    <mergeCell ref="C126:D126"/>
    <mergeCell ref="E127:F127"/>
    <mergeCell ref="K112:K113"/>
    <mergeCell ref="L123:L126"/>
    <mergeCell ref="E132:F133"/>
    <mergeCell ref="E173:F175"/>
    <mergeCell ref="I110:I111"/>
    <mergeCell ref="H118:H122"/>
    <mergeCell ref="C141:D143"/>
    <mergeCell ref="E141:F141"/>
    <mergeCell ref="C153:D153"/>
    <mergeCell ref="I114:I116"/>
    <mergeCell ref="E125:F125"/>
    <mergeCell ref="I123:I124"/>
    <mergeCell ref="K100:K102"/>
    <mergeCell ref="K123:K124"/>
    <mergeCell ref="E126:F126"/>
    <mergeCell ref="L118:L122"/>
    <mergeCell ref="J118:J122"/>
    <mergeCell ref="C146:D147"/>
    <mergeCell ref="J129:J130"/>
    <mergeCell ref="C103:D103"/>
    <mergeCell ref="C104:D106"/>
    <mergeCell ref="G136:G140"/>
    <mergeCell ref="E148:F148"/>
    <mergeCell ref="E150:F150"/>
    <mergeCell ref="C152:D152"/>
    <mergeCell ref="C168:D168"/>
    <mergeCell ref="C167:D167"/>
    <mergeCell ref="C164:D164"/>
    <mergeCell ref="E155:F157"/>
    <mergeCell ref="C151:D151"/>
    <mergeCell ref="C165:D165"/>
    <mergeCell ref="E165:F165"/>
    <mergeCell ref="E166:F166"/>
    <mergeCell ref="E167:F167"/>
    <mergeCell ref="E164:F164"/>
    <mergeCell ref="C149:D150"/>
    <mergeCell ref="H155:H156"/>
    <mergeCell ref="I155:I156"/>
    <mergeCell ref="K158:K159"/>
    <mergeCell ref="J155:J156"/>
    <mergeCell ref="G153:G154"/>
    <mergeCell ref="E170:F170"/>
    <mergeCell ref="E162:F162"/>
    <mergeCell ref="K155:K156"/>
    <mergeCell ref="E169:F169"/>
    <mergeCell ref="A177:A180"/>
    <mergeCell ref="L185:L186"/>
    <mergeCell ref="E179:F180"/>
    <mergeCell ref="E168:F168"/>
    <mergeCell ref="C169:D169"/>
    <mergeCell ref="C172:D172"/>
    <mergeCell ref="C171:D171"/>
    <mergeCell ref="E172:F172"/>
    <mergeCell ref="C179:D180"/>
    <mergeCell ref="E177:F178"/>
    <mergeCell ref="K188:K189"/>
    <mergeCell ref="J188:J189"/>
    <mergeCell ref="H188:H189"/>
    <mergeCell ref="L188:L189"/>
    <mergeCell ref="H158:H159"/>
    <mergeCell ref="I158:I159"/>
    <mergeCell ref="J158:J159"/>
    <mergeCell ref="A187:L187"/>
    <mergeCell ref="E185:F186"/>
    <mergeCell ref="B185:B186"/>
    <mergeCell ref="E188:F189"/>
    <mergeCell ref="H185:H186"/>
    <mergeCell ref="C220:D220"/>
    <mergeCell ref="E219:F219"/>
    <mergeCell ref="E218:F218"/>
    <mergeCell ref="E220:F220"/>
    <mergeCell ref="C219:D219"/>
    <mergeCell ref="C216:D216"/>
    <mergeCell ref="E197:F197"/>
    <mergeCell ref="G185:G186"/>
    <mergeCell ref="E182:F182"/>
    <mergeCell ref="A217:L217"/>
    <mergeCell ref="E190:F191"/>
    <mergeCell ref="H234:H235"/>
    <mergeCell ref="H222:H227"/>
    <mergeCell ref="G222:G227"/>
    <mergeCell ref="E194:F194"/>
    <mergeCell ref="C230:D230"/>
    <mergeCell ref="G218:G220"/>
    <mergeCell ref="I185:I186"/>
    <mergeCell ref="C236:D236"/>
    <mergeCell ref="C199:D199"/>
    <mergeCell ref="C222:D227"/>
    <mergeCell ref="C214:D215"/>
    <mergeCell ref="C212:D212"/>
    <mergeCell ref="C218:D218"/>
    <mergeCell ref="A234:A236"/>
    <mergeCell ref="A200:A204"/>
    <mergeCell ref="B213:B215"/>
    <mergeCell ref="B28:B31"/>
    <mergeCell ref="L32:L41"/>
    <mergeCell ref="K32:K41"/>
    <mergeCell ref="E42:F42"/>
    <mergeCell ref="L85:L86"/>
    <mergeCell ref="C195:D195"/>
    <mergeCell ref="E192:F193"/>
    <mergeCell ref="L160:L161"/>
    <mergeCell ref="C170:D170"/>
    <mergeCell ref="L177:L180"/>
    <mergeCell ref="I32:I41"/>
    <mergeCell ref="E32:F41"/>
    <mergeCell ref="L51:L52"/>
    <mergeCell ref="L71:L74"/>
    <mergeCell ref="L54:L55"/>
    <mergeCell ref="E62:F62"/>
    <mergeCell ref="E56:F57"/>
    <mergeCell ref="J72:J74"/>
    <mergeCell ref="G32:G42"/>
    <mergeCell ref="H29:H30"/>
    <mergeCell ref="J6:K6"/>
    <mergeCell ref="I72:I74"/>
    <mergeCell ref="L69:L70"/>
    <mergeCell ref="H17:H19"/>
    <mergeCell ref="L58:L59"/>
    <mergeCell ref="B7:L7"/>
    <mergeCell ref="L47:L48"/>
    <mergeCell ref="L49:L50"/>
    <mergeCell ref="C51:D52"/>
    <mergeCell ref="C234:D235"/>
    <mergeCell ref="E232:F232"/>
    <mergeCell ref="E231:F231"/>
    <mergeCell ref="C29:D30"/>
    <mergeCell ref="C28:D28"/>
    <mergeCell ref="A221:L221"/>
    <mergeCell ref="L222:L227"/>
    <mergeCell ref="C232:D232"/>
    <mergeCell ref="L104:L106"/>
    <mergeCell ref="E53:F53"/>
    <mergeCell ref="C228:D228"/>
    <mergeCell ref="E228:F228"/>
    <mergeCell ref="E222:F227"/>
    <mergeCell ref="E230:F230"/>
    <mergeCell ref="I222:I227"/>
    <mergeCell ref="C231:D231"/>
    <mergeCell ref="C229:D229"/>
    <mergeCell ref="H206:H210"/>
    <mergeCell ref="K206:K210"/>
    <mergeCell ref="J214:J215"/>
    <mergeCell ref="K214:K215"/>
    <mergeCell ref="J222:J227"/>
    <mergeCell ref="K222:K227"/>
    <mergeCell ref="I214:I215"/>
    <mergeCell ref="K192:K193"/>
    <mergeCell ref="I190:I191"/>
    <mergeCell ref="J192:J193"/>
    <mergeCell ref="J202:J203"/>
    <mergeCell ref="K190:K191"/>
    <mergeCell ref="L234:L235"/>
    <mergeCell ref="K234:K235"/>
    <mergeCell ref="I206:I210"/>
    <mergeCell ref="J234:J235"/>
    <mergeCell ref="I234:I235"/>
    <mergeCell ref="I192:I193"/>
    <mergeCell ref="J185:J186"/>
    <mergeCell ref="K185:K186"/>
    <mergeCell ref="H190:H191"/>
    <mergeCell ref="H136:H137"/>
    <mergeCell ref="H214:H215"/>
    <mergeCell ref="K202:K203"/>
    <mergeCell ref="J190:J191"/>
    <mergeCell ref="J206:J210"/>
    <mergeCell ref="H202:H203"/>
    <mergeCell ref="J123:J124"/>
    <mergeCell ref="H123:H124"/>
    <mergeCell ref="E107:F108"/>
    <mergeCell ref="E114:F116"/>
    <mergeCell ref="L112:L113"/>
    <mergeCell ref="I202:I203"/>
    <mergeCell ref="G141:G142"/>
    <mergeCell ref="J136:J137"/>
    <mergeCell ref="K160:K161"/>
    <mergeCell ref="H192:H193"/>
    <mergeCell ref="L136:L137"/>
    <mergeCell ref="I136:I137"/>
    <mergeCell ref="L96:L97"/>
    <mergeCell ref="K96:K97"/>
    <mergeCell ref="K136:K137"/>
    <mergeCell ref="K129:K130"/>
    <mergeCell ref="L100:L102"/>
    <mergeCell ref="L98:L99"/>
    <mergeCell ref="K104:K106"/>
    <mergeCell ref="I118:I122"/>
    <mergeCell ref="C79:D79"/>
    <mergeCell ref="C75:D75"/>
    <mergeCell ref="C77:D77"/>
    <mergeCell ref="C99:D99"/>
    <mergeCell ref="L82:L83"/>
    <mergeCell ref="G85:G86"/>
    <mergeCell ref="K98:K99"/>
    <mergeCell ref="C84:D84"/>
    <mergeCell ref="I98:I99"/>
    <mergeCell ref="I96:I97"/>
    <mergeCell ref="C58:D59"/>
    <mergeCell ref="C62:D62"/>
    <mergeCell ref="H72:H74"/>
    <mergeCell ref="G73:G83"/>
    <mergeCell ref="C76:D76"/>
    <mergeCell ref="E81:F81"/>
    <mergeCell ref="C71:D74"/>
    <mergeCell ref="E71:F74"/>
    <mergeCell ref="C64:D64"/>
    <mergeCell ref="E82:F83"/>
    <mergeCell ref="M1:M28"/>
    <mergeCell ref="G54:G56"/>
    <mergeCell ref="E200:F200"/>
    <mergeCell ref="E195:F195"/>
    <mergeCell ref="K72:K74"/>
    <mergeCell ref="E60:F60"/>
    <mergeCell ref="E63:F63"/>
    <mergeCell ref="L45:L46"/>
    <mergeCell ref="L43:L44"/>
    <mergeCell ref="J32:J41"/>
    <mergeCell ref="J3:L3"/>
    <mergeCell ref="K2:L2"/>
    <mergeCell ref="B14:B23"/>
    <mergeCell ref="A14:A23"/>
    <mergeCell ref="G14:G23"/>
    <mergeCell ref="A28:A31"/>
    <mergeCell ref="J5:L5"/>
    <mergeCell ref="J4:L4"/>
    <mergeCell ref="H20:H22"/>
    <mergeCell ref="L14:L19"/>
    <mergeCell ref="B72:B83"/>
    <mergeCell ref="E80:F80"/>
    <mergeCell ref="C45:D46"/>
    <mergeCell ref="E45:F46"/>
    <mergeCell ref="C81:D81"/>
    <mergeCell ref="C69:D70"/>
    <mergeCell ref="E69:F70"/>
    <mergeCell ref="C63:D63"/>
    <mergeCell ref="C60:D60"/>
    <mergeCell ref="C61:D61"/>
    <mergeCell ref="A128:A130"/>
    <mergeCell ref="A185:A186"/>
    <mergeCell ref="A132:A133"/>
    <mergeCell ref="A135:L135"/>
    <mergeCell ref="C154:D154"/>
    <mergeCell ref="C148:D148"/>
    <mergeCell ref="K138:K140"/>
    <mergeCell ref="C173:D175"/>
    <mergeCell ref="L151:L152"/>
    <mergeCell ref="C181:D181"/>
    <mergeCell ref="L202:L203"/>
    <mergeCell ref="C185:D186"/>
    <mergeCell ref="E181:F181"/>
    <mergeCell ref="C205:D205"/>
    <mergeCell ref="L206:L210"/>
    <mergeCell ref="I188:I189"/>
    <mergeCell ref="G181:G184"/>
    <mergeCell ref="E184:F184"/>
    <mergeCell ref="E198:F198"/>
    <mergeCell ref="E196:F196"/>
    <mergeCell ref="C190:D191"/>
    <mergeCell ref="I160:I161"/>
    <mergeCell ref="C188:D189"/>
    <mergeCell ref="C98:D98"/>
    <mergeCell ref="H151:H152"/>
    <mergeCell ref="I151:I152"/>
    <mergeCell ref="C184:D184"/>
    <mergeCell ref="C183:D183"/>
    <mergeCell ref="E183:F183"/>
    <mergeCell ref="I129:I130"/>
    <mergeCell ref="E213:F213"/>
    <mergeCell ref="E199:F199"/>
    <mergeCell ref="E211:F211"/>
    <mergeCell ref="C211:D211"/>
    <mergeCell ref="C213:D213"/>
    <mergeCell ref="C206:D210"/>
    <mergeCell ref="C201:D201"/>
    <mergeCell ref="C200:D200"/>
    <mergeCell ref="C204:D204"/>
    <mergeCell ref="E204:F204"/>
    <mergeCell ref="B201:B204"/>
    <mergeCell ref="E202:F203"/>
    <mergeCell ref="E205:F205"/>
    <mergeCell ref="E212:F212"/>
    <mergeCell ref="B182:B183"/>
    <mergeCell ref="A182:A183"/>
    <mergeCell ref="B247:C247"/>
    <mergeCell ref="G188:G204"/>
    <mergeCell ref="E201:F201"/>
    <mergeCell ref="C197:D197"/>
    <mergeCell ref="C196:D196"/>
    <mergeCell ref="G205:G212"/>
    <mergeCell ref="E214:F215"/>
    <mergeCell ref="C198:D198"/>
  </mergeCells>
  <printOptions/>
  <pageMargins left="0.5511811023622047" right="0.3937007874015748" top="1.1811023622047245" bottom="0.35433070866141736" header="0.31496062992125984" footer="0.31496062992125984"/>
  <pageSetup horizontalDpi="600" verticalDpi="600" orientation="landscape" paperSize="9" scale="44" r:id="rId1"/>
  <rowBreaks count="14" manualBreakCount="14">
    <brk id="23" max="11" man="1"/>
    <brk id="52" max="11" man="1"/>
    <brk id="68" max="11" man="1"/>
    <brk id="86" max="11" man="1"/>
    <brk id="99" max="11" man="1"/>
    <brk id="113" max="11" man="1"/>
    <brk id="130" max="11" man="1"/>
    <brk id="150" max="11" man="1"/>
    <brk id="167" max="11" man="1"/>
    <brk id="175" max="11" man="1"/>
    <brk id="186" max="11" man="1"/>
    <brk id="212" max="11" man="1"/>
    <brk id="227" max="11" man="1"/>
    <brk id="2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2017-08-03T12:46:33Z</cp:lastPrinted>
  <dcterms:created xsi:type="dcterms:W3CDTF">2006-09-16T00:00:00Z</dcterms:created>
  <dcterms:modified xsi:type="dcterms:W3CDTF">2018-11-02T09:37:21Z</dcterms:modified>
  <cp:category/>
  <cp:version/>
  <cp:contentType/>
  <cp:contentStatus/>
</cp:coreProperties>
</file>