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kovska_y\Desktop\жовтень\бюджет\СМР\Доопрацьовано\"/>
    </mc:Choice>
  </mc:AlternateContent>
  <bookViews>
    <workbookView xWindow="0" yWindow="0" windowWidth="21570" windowHeight="7455" tabRatio="463"/>
  </bookViews>
  <sheets>
    <sheet name="дод. 5" sheetId="8" r:id="rId1"/>
  </sheets>
  <definedNames>
    <definedName name="_xlnm.Print_Titles" localSheetId="0">'дод. 5'!$A:$B</definedName>
    <definedName name="_xlnm.Print_Area" localSheetId="0">'дод. 5'!$A$1:$CT$34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21" i="8" l="1"/>
  <c r="BE27" i="8" s="1"/>
  <c r="K21" i="8" l="1"/>
  <c r="K27" i="8" s="1"/>
  <c r="E18" i="8"/>
  <c r="BR19" i="8" l="1"/>
  <c r="CG19" i="8" l="1"/>
  <c r="CC20" i="8" l="1"/>
  <c r="CI24" i="8" l="1"/>
  <c r="CI22" i="8"/>
  <c r="CM21" i="8"/>
  <c r="CM27" i="8" s="1"/>
  <c r="CI20" i="8"/>
  <c r="CI19" i="8"/>
  <c r="CI18" i="8"/>
  <c r="BT19" i="8"/>
  <c r="BW24" i="8"/>
  <c r="BW23" i="8"/>
  <c r="BW22" i="8"/>
  <c r="BW18" i="8"/>
  <c r="BW19" i="8"/>
  <c r="BW20" i="8"/>
  <c r="CJ23" i="8"/>
  <c r="CI23" i="8" s="1"/>
  <c r="BX21" i="8"/>
  <c r="BX27" i="8" s="1"/>
  <c r="AE18" i="8" l="1"/>
  <c r="Z18" i="8"/>
  <c r="AL21" i="8"/>
  <c r="AL27" i="8" s="1"/>
  <c r="I21" i="8"/>
  <c r="H21" i="8"/>
  <c r="H27" i="8" s="1"/>
  <c r="I20" i="8"/>
  <c r="I19" i="8"/>
  <c r="I27" i="8" l="1"/>
  <c r="BF22" i="8"/>
  <c r="BI22" i="8" s="1"/>
  <c r="BG21" i="8"/>
  <c r="BH21" i="8"/>
  <c r="AZ18" i="8"/>
  <c r="R18" i="8"/>
  <c r="CE21" i="8"/>
  <c r="CE19" i="8"/>
  <c r="CH21" i="8"/>
  <c r="CG21" i="8"/>
  <c r="CG27" i="8" s="1"/>
  <c r="AN25" i="8"/>
  <c r="AN26" i="8"/>
  <c r="AM21" i="8"/>
  <c r="AM27" i="8" s="1"/>
  <c r="AK21" i="8"/>
  <c r="BO23" i="8" l="1"/>
  <c r="BO24" i="8"/>
  <c r="BO22" i="8"/>
  <c r="BO19" i="8"/>
  <c r="BO20" i="8"/>
  <c r="BO18" i="8"/>
  <c r="BZ21" i="8"/>
  <c r="BZ27" i="8" s="1"/>
  <c r="BU22" i="8" l="1"/>
  <c r="BS21" i="8" l="1"/>
  <c r="BT21" i="8"/>
  <c r="BC21" i="8" l="1"/>
  <c r="BC27" i="8"/>
  <c r="CN21" i="8"/>
  <c r="CN27" i="8" s="1"/>
  <c r="N21" i="8" l="1"/>
  <c r="N27" i="8" s="1"/>
  <c r="S19" i="8" l="1"/>
  <c r="S20" i="8"/>
  <c r="S22" i="8"/>
  <c r="S23" i="8"/>
  <c r="S24" i="8"/>
  <c r="BH27" i="8"/>
  <c r="BK21" i="8"/>
  <c r="BK27" i="8" s="1"/>
  <c r="BJ19" i="8"/>
  <c r="BJ20" i="8"/>
  <c r="BJ22" i="8"/>
  <c r="BJ23" i="8"/>
  <c r="BJ24" i="8"/>
  <c r="BJ18" i="8"/>
  <c r="S21" i="8" l="1"/>
  <c r="BJ21" i="8"/>
  <c r="BJ27" i="8" s="1"/>
  <c r="AP19" i="8"/>
  <c r="AP20" i="8"/>
  <c r="AP24" i="8"/>
  <c r="AP23" i="8"/>
  <c r="AP22" i="8"/>
  <c r="AZ21" i="8"/>
  <c r="AZ27" i="8" s="1"/>
  <c r="BA21" i="8"/>
  <c r="BA27" i="8" s="1"/>
  <c r="L24" i="8" l="1"/>
  <c r="L23" i="8"/>
  <c r="L22" i="8"/>
  <c r="L19" i="8"/>
  <c r="L20" i="8"/>
  <c r="L18" i="8"/>
  <c r="AE24" i="8" l="1"/>
  <c r="AE23" i="8"/>
  <c r="AE22" i="8"/>
  <c r="AE19" i="8"/>
  <c r="AE20" i="8"/>
  <c r="AH21" i="8"/>
  <c r="AH27" i="8" s="1"/>
  <c r="CH27" i="8" l="1"/>
  <c r="BS27" i="8"/>
  <c r="AR18" i="8" l="1"/>
  <c r="AQ18" i="8"/>
  <c r="AP18" i="8" l="1"/>
  <c r="CO25" i="8"/>
  <c r="CO26" i="8"/>
  <c r="CB21" i="8"/>
  <c r="CB27" i="8" s="1"/>
  <c r="CC21" i="8"/>
  <c r="CC27" i="8" s="1"/>
  <c r="CE27" i="8"/>
  <c r="CF21" i="8"/>
  <c r="CF27" i="8" s="1"/>
  <c r="BT27" i="8"/>
  <c r="BB21" i="8" l="1"/>
  <c r="BO26" i="8"/>
  <c r="CD26" i="8" s="1"/>
  <c r="CP26" i="8" s="1"/>
  <c r="CQ26" i="8" s="1"/>
  <c r="BD26" i="8"/>
  <c r="BB26" i="8"/>
  <c r="BO25" i="8"/>
  <c r="CD25" i="8" s="1"/>
  <c r="CP25" i="8" s="1"/>
  <c r="CQ25" i="8" s="1"/>
  <c r="BD25" i="8"/>
  <c r="BB25" i="8"/>
  <c r="CO24" i="8"/>
  <c r="BF24" i="8"/>
  <c r="BI24" i="8" s="1"/>
  <c r="P24" i="8"/>
  <c r="AN24" i="8" s="1"/>
  <c r="CO23" i="8"/>
  <c r="BF23" i="8"/>
  <c r="BI23" i="8" s="1"/>
  <c r="P23" i="8"/>
  <c r="AN23" i="8" s="1"/>
  <c r="CO22" i="8"/>
  <c r="CD22" i="8"/>
  <c r="P22" i="8"/>
  <c r="AN22" i="8" s="1"/>
  <c r="CL21" i="8"/>
  <c r="CL27" i="8" s="1"/>
  <c r="CK21" i="8"/>
  <c r="CK27" i="8" s="1"/>
  <c r="CA21" i="8"/>
  <c r="CA27" i="8" s="1"/>
  <c r="BY21" i="8"/>
  <c r="BY27" i="8" s="1"/>
  <c r="BV21" i="8"/>
  <c r="BV27" i="8" s="1"/>
  <c r="BU21" i="8"/>
  <c r="BU27" i="8" s="1"/>
  <c r="BR21" i="8"/>
  <c r="BR27" i="8" s="1"/>
  <c r="BQ21" i="8"/>
  <c r="BQ27" i="8" s="1"/>
  <c r="BP21" i="8"/>
  <c r="BP27" i="8" s="1"/>
  <c r="BN21" i="8"/>
  <c r="BN27" i="8" s="1"/>
  <c r="BG27" i="8"/>
  <c r="AY21" i="8"/>
  <c r="AY27" i="8" s="1"/>
  <c r="AX21" i="8"/>
  <c r="AX27" i="8" s="1"/>
  <c r="AW21" i="8"/>
  <c r="AW27" i="8" s="1"/>
  <c r="AV21" i="8"/>
  <c r="AV27" i="8" s="1"/>
  <c r="AU21" i="8"/>
  <c r="AU27" i="8" s="1"/>
  <c r="AT21" i="8"/>
  <c r="AT27" i="8" s="1"/>
  <c r="AS21" i="8"/>
  <c r="AS27" i="8" s="1"/>
  <c r="AR21" i="8"/>
  <c r="AQ21" i="8"/>
  <c r="AQ27" i="8" s="1"/>
  <c r="AJ21" i="8"/>
  <c r="AJ27" i="8" s="1"/>
  <c r="AI21" i="8"/>
  <c r="AI27" i="8" s="1"/>
  <c r="AG21" i="8"/>
  <c r="AG27" i="8" s="1"/>
  <c r="AF21" i="8"/>
  <c r="AF27" i="8" s="1"/>
  <c r="AE21" i="8"/>
  <c r="AE27" i="8" s="1"/>
  <c r="AC21" i="8"/>
  <c r="AC27" i="8" s="1"/>
  <c r="AB21" i="8"/>
  <c r="AB27" i="8" s="1"/>
  <c r="AA21" i="8"/>
  <c r="AA27" i="8" s="1"/>
  <c r="Z21" i="8"/>
  <c r="Y21" i="8"/>
  <c r="Y27" i="8" s="1"/>
  <c r="X21" i="8"/>
  <c r="X27" i="8" s="1"/>
  <c r="W21" i="8"/>
  <c r="W27" i="8" s="1"/>
  <c r="V21" i="8"/>
  <c r="V27" i="8" s="1"/>
  <c r="U21" i="8"/>
  <c r="T21" i="8"/>
  <c r="R21" i="8"/>
  <c r="R27" i="8" s="1"/>
  <c r="Q21" i="8"/>
  <c r="Q27" i="8" s="1"/>
  <c r="M21" i="8"/>
  <c r="M27" i="8" s="1"/>
  <c r="L21" i="8"/>
  <c r="L27" i="8" s="1"/>
  <c r="J21" i="8"/>
  <c r="J27" i="8" s="1"/>
  <c r="G21" i="8"/>
  <c r="G27" i="8" s="1"/>
  <c r="F21" i="8"/>
  <c r="F27" i="8" s="1"/>
  <c r="E21" i="8"/>
  <c r="E27" i="8" s="1"/>
  <c r="D21" i="8"/>
  <c r="D27" i="8" s="1"/>
  <c r="C21" i="8"/>
  <c r="CO20" i="8"/>
  <c r="BF20" i="8"/>
  <c r="BI20" i="8" s="1"/>
  <c r="P20" i="8"/>
  <c r="AN20" i="8" s="1"/>
  <c r="CO19" i="8"/>
  <c r="BF19" i="8"/>
  <c r="BI19" i="8" s="1"/>
  <c r="P19" i="8"/>
  <c r="AN19" i="8" s="1"/>
  <c r="CO18" i="8"/>
  <c r="BF18" i="8"/>
  <c r="BI18" i="8" s="1"/>
  <c r="AK18" i="8"/>
  <c r="T18" i="8"/>
  <c r="S18" i="8" s="1"/>
  <c r="P18" i="8"/>
  <c r="C18" i="8"/>
  <c r="AN18" i="8" l="1"/>
  <c r="BD18" i="8"/>
  <c r="BD20" i="8"/>
  <c r="BD22" i="8"/>
  <c r="BI21" i="8"/>
  <c r="BI27" i="8" s="1"/>
  <c r="BF21" i="8"/>
  <c r="BF27" i="8" s="1"/>
  <c r="BD24" i="8"/>
  <c r="BD19" i="8"/>
  <c r="BL20" i="8"/>
  <c r="BL22" i="8"/>
  <c r="BL23" i="8"/>
  <c r="BL18" i="8"/>
  <c r="BL24" i="8"/>
  <c r="AK27" i="8"/>
  <c r="P21" i="8"/>
  <c r="P27" i="8" s="1"/>
  <c r="Z27" i="8"/>
  <c r="CO21" i="8"/>
  <c r="CO27" i="8" s="1"/>
  <c r="CD23" i="8"/>
  <c r="CP23" i="8" s="1"/>
  <c r="CQ23" i="8" s="1"/>
  <c r="BO21" i="8"/>
  <c r="BO27" i="8" s="1"/>
  <c r="CJ21" i="8"/>
  <c r="CJ27" i="8" s="1"/>
  <c r="CP22" i="8"/>
  <c r="CQ22" i="8" s="1"/>
  <c r="U27" i="8"/>
  <c r="CD18" i="8"/>
  <c r="CD19" i="8"/>
  <c r="CD20" i="8"/>
  <c r="CP20" i="8" s="1"/>
  <c r="CQ20" i="8" s="1"/>
  <c r="C27" i="8"/>
  <c r="BW21" i="8"/>
  <c r="BB27" i="8"/>
  <c r="S27" i="8"/>
  <c r="AP21" i="8"/>
  <c r="AP27" i="8" s="1"/>
  <c r="CD24" i="8"/>
  <c r="CP24" i="8" s="1"/>
  <c r="CQ24" i="8" s="1"/>
  <c r="AR27" i="8"/>
  <c r="T27" i="8"/>
  <c r="CI21" i="8"/>
  <c r="CI27" i="8" s="1"/>
  <c r="BM22" i="8" l="1"/>
  <c r="BL21" i="8"/>
  <c r="AN21" i="8"/>
  <c r="BD21" i="8" s="1"/>
  <c r="BM21" i="8" s="1"/>
  <c r="BM24" i="8"/>
  <c r="BM20" i="8"/>
  <c r="BD23" i="8"/>
  <c r="BM23" i="8" s="1"/>
  <c r="AN27" i="8"/>
  <c r="CP19" i="8"/>
  <c r="CQ19" i="8" s="1"/>
  <c r="CD21" i="8"/>
  <c r="CD28" i="8" s="1"/>
  <c r="BM18" i="8"/>
  <c r="BW27" i="8"/>
  <c r="CP18" i="8"/>
  <c r="CD27" i="8" l="1"/>
  <c r="CP21" i="8"/>
  <c r="CQ21" i="8" s="1"/>
  <c r="BD27" i="8"/>
  <c r="CQ18" i="8"/>
  <c r="CP27" i="8" l="1"/>
  <c r="CQ27" i="8"/>
  <c r="BL19" i="8"/>
  <c r="BM19" i="8" s="1"/>
  <c r="BM27" i="8" s="1"/>
  <c r="BL27" i="8" l="1"/>
</calcChain>
</file>

<file path=xl/sharedStrings.xml><?xml version="1.0" encoding="utf-8"?>
<sst xmlns="http://schemas.openxmlformats.org/spreadsheetml/2006/main" count="183" uniqueCount="135">
  <si>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</si>
  <si>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</si>
  <si>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</si>
  <si>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</si>
  <si>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</si>
  <si>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</si>
  <si>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</si>
  <si>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</si>
  <si>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</si>
  <si>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</si>
  <si>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</si>
  <si>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</si>
  <si>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</si>
  <si>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</si>
  <si>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</si>
  <si>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</si>
  <si>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</si>
  <si>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</si>
  <si>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</si>
  <si>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на оплату праці з нарахуваннями педагогічних працівників інклюзивно-ресурсних центрів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</si>
  <si>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</si>
  <si>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</si>
  <si>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</si>
  <si>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</si>
  <si>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</si>
  <si>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</si>
  <si>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</si>
  <si>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</si>
  <si>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</si>
  <si>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</si>
  <si>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</si>
  <si>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</si>
  <si>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</si>
  <si>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</si>
  <si>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</si>
  <si>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>Інші бюджети</t>
  </si>
  <si>
    <t>Кошти, отримані з інших бюджетів:</t>
  </si>
  <si>
    <t>9110</t>
  </si>
  <si>
    <t>9770</t>
  </si>
  <si>
    <t>41040200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</si>
  <si>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</si>
  <si>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</si>
  <si>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</si>
  <si>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</si>
  <si>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</si>
  <si>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</si>
  <si>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</si>
  <si>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</si>
  <si>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</si>
  <si>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41051000</t>
  </si>
  <si>
    <t>на надання вторинної медичної допомоги мешканцям Нижньосироватської об'єднаної територіальної громади на базі комунальної установи "Сумська міська клінічна лікарня № 1"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</si>
  <si>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</si>
  <si>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Разом трансфертів загального фонду</t>
  </si>
  <si>
    <t>9570</t>
  </si>
  <si>
    <t>9510</t>
  </si>
  <si>
    <t>9800</t>
  </si>
  <si>
    <t>Разом трансфертів спеціального фонду</t>
  </si>
  <si>
    <t>на капітальний ремонт під'їзної дороги до с. Піщане</t>
  </si>
  <si>
    <t>районний бюджет Сумського району</t>
  </si>
  <si>
    <t>сільський бюджет с. Верхня Сироватка</t>
  </si>
  <si>
    <t>сільський бюджет с. Піщане</t>
  </si>
  <si>
    <t>військовій частині А 1476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</si>
  <si>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</si>
  <si>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41051100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</si>
  <si>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</si>
  <si>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</si>
  <si>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</si>
  <si>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</si>
  <si>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</si>
  <si>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>На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</si>
  <si>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</si>
  <si>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 xml:space="preserve">На надання державної підтримки особам з особливими освітніми потребами </t>
  </si>
  <si>
    <t>На здійснення переданих видатків у сфері охорони здоров'я за рахунок коштів медичної субвенції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</si>
  <si>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</si>
  <si>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</si>
  <si>
    <t>На виконання програм соціально-економічного розвитку регіонів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</si>
  <si>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</si>
  <si>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</si>
  <si>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 сільського бюджету с. Нижня Сироватка</t>
  </si>
  <si>
    <t>Дотації загального фонду</t>
  </si>
  <si>
    <t>Субвенції  загального фонду</t>
  </si>
  <si>
    <t>Департаменту патрульної поліції Національної поліції України для Управління патрульної поліції в Сумській області</t>
  </si>
  <si>
    <t>41051400</t>
  </si>
  <si>
    <t>На забезпечення якісної, сучасної та доступної загальної середньої освіти "Нова українська школа"</t>
  </si>
  <si>
    <t>на закупівлю сучасних меблів для початкових класів нової української школи</t>
  </si>
  <si>
    <t>на закупівлю музичних інструментів, комп'ютерного обладнання, відповідного мультимедійного контенту для початкових класів нової української школи</t>
  </si>
  <si>
    <t>на закупівлю дидактичних матеріалів для учнів початкових класів, що навчаються за новими методиками відповідно до Концепції "Нова українська школа"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</si>
  <si>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</si>
  <si>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</si>
  <si>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придбання спеціальних засобів корекції для учнів спеціальних класів</t>
  </si>
  <si>
    <t>на оплату за проведення (надання) корекційно-розвиткових занять (послуг) в інклюзивних групах закладів дошкільної освіти</t>
  </si>
  <si>
    <t>Код бюджету/код доходыв та (або) КПКВ</t>
  </si>
  <si>
    <t xml:space="preserve">дошкільному навчальному закладу (ясла-садок) Національної поліції України </t>
  </si>
  <si>
    <t>Сумському обласному військовому комісаріату для Сумського міського військового комісаріату</t>
  </si>
  <si>
    <t>КЗ СОР "Сумський обласний центр екстреної медичної допомоги та медицини катастроф"</t>
  </si>
  <si>
    <t>Сумському обласному військовому комісаріату</t>
  </si>
  <si>
    <t>Головному управлінню національної поліції в Сумській області для Сумського відділу поліції  (м. Суми) ГУНП України в Сумській області</t>
  </si>
  <si>
    <t xml:space="preserve">військовій частині 3051 Національної Гвардії України </t>
  </si>
  <si>
    <t>на закупівлю україномовних дидактичних матеріалів для закладів загальної середньої освіти з навчанням мовами національних меншин</t>
  </si>
  <si>
    <t>41052600</t>
  </si>
  <si>
    <t>на медичне обслуговування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</si>
  <si>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</si>
  <si>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оплату праці з нарахуваннями педагогічних працівників приватного закладу загальної середньої освіти </t>
  </si>
  <si>
    <t>на виконання депутатських повноважень депутатів Сумської обласної ради</t>
  </si>
  <si>
    <t>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</si>
  <si>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</si>
  <si>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</si>
  <si>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</si>
  <si>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на придбання спеціальних засобів корекції психофізичного розвитку у спеціальних групах закладів професійної (професійно-технічної) освіти</t>
  </si>
  <si>
    <t>9540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</si>
  <si>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</si>
  <si>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«Центру обслуговування підрозділів Національної поліції України» для Сумського управління Департаменту внутрішньої безпеки Національної поліції України </t>
  </si>
  <si>
    <t>кошти, отримані з сільського бюджету села Піщане (оплата праці і нарахування на заробітну плату)</t>
  </si>
  <si>
    <t>Сумський міський голова</t>
  </si>
  <si>
    <t>О.М. Лисенко</t>
  </si>
  <si>
    <t>41054300</t>
  </si>
  <si>
    <t xml:space="preserve">На реалізацію заходів, спрямованих на підвищення якості освіти </t>
  </si>
  <si>
    <t>Управлінню Служби безпеки України в Сумській області</t>
  </si>
  <si>
    <t>41050400</t>
  </si>
  <si>
    <t xml:space="preserve">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</t>
  </si>
  <si>
    <t>41050500</t>
  </si>
  <si>
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</si>
  <si>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41054200</t>
  </si>
  <si>
    <t>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</si>
  <si>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Департаменту освіти і науки Сумської обласної державної адміністрації</t>
  </si>
  <si>
    <t>Виконавець: Липова С.А.</t>
  </si>
  <si>
    <t>41050900</t>
  </si>
  <si>
    <t>41050600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</si>
  <si>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</si>
  <si>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</si>
  <si>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"Про     внесення      змін     та     доповнень</t>
  </si>
  <si>
    <t xml:space="preserve"> до     рішення    Сумської    міської    ради</t>
  </si>
  <si>
    <t xml:space="preserve"> до міського бюджету м. Суми на 2019 рік"</t>
  </si>
  <si>
    <t>від  16 жовтня  2019  року  № 5700  -  МР</t>
  </si>
  <si>
    <t xml:space="preserve">    Додаток № 5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</si>
</sst>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2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i/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3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45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40"/>
      <color theme="1"/>
      <name val="Times New Roman"/>
      <family val="1"/>
      <charset val="204"/>
    </font>
    <font>
      <i/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3"/>
      <name val="Times New Roman"/>
      <family val="1"/>
      <charset val="204"/>
    </font>
    <font>
      <sz val="3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5" fillId="0" borderId="0" xfId="0" applyFont="1" applyFill="1" applyBorder="1"/>
    <xf numFmtId="0" fontId="7" fillId="0" borderId="0" xfId="0" applyFont="1"/>
    <xf numFmtId="49" fontId="11" fillId="0" borderId="0" xfId="0" applyNumberFormat="1" applyFont="1" applyFill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7" fillId="0" borderId="0" xfId="0" applyFont="1"/>
    <xf numFmtId="0" fontId="19" fillId="0" borderId="0" xfId="0" applyFont="1"/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 applyFill="1" applyAlignment="1">
      <alignment vertical="center"/>
    </xf>
    <xf numFmtId="0" fontId="3" fillId="0" borderId="0" xfId="0" applyFont="1" applyBorder="1"/>
    <xf numFmtId="0" fontId="24" fillId="0" borderId="0" xfId="0" applyFont="1" applyBorder="1" applyAlignment="1"/>
    <xf numFmtId="0" fontId="24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1" fillId="2" borderId="0" xfId="0" applyFont="1" applyFill="1" applyAlignment="1">
      <alignment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11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2" fillId="0" borderId="0" xfId="0" applyFont="1" applyFill="1"/>
    <xf numFmtId="0" fontId="5" fillId="0" borderId="0" xfId="0" applyFont="1" applyAlignment="1">
      <alignment wrapText="1"/>
    </xf>
    <xf numFmtId="0" fontId="5" fillId="0" borderId="0" xfId="0" applyFont="1" applyAlignment="1">
      <alignment vertical="center" textRotation="180"/>
    </xf>
    <xf numFmtId="0" fontId="21" fillId="0" borderId="0" xfId="0" applyFont="1" applyBorder="1" applyAlignment="1">
      <alignment vertical="center"/>
    </xf>
    <xf numFmtId="0" fontId="26" fillId="0" borderId="0" xfId="0" applyFont="1" applyFill="1"/>
    <xf numFmtId="0" fontId="27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5" fillId="0" borderId="0" xfId="0" applyFont="1" applyAlignment="1">
      <alignment horizontal="center" vertical="center" textRotation="180"/>
    </xf>
    <xf numFmtId="0" fontId="5" fillId="0" borderId="0" xfId="0" applyFont="1" applyFill="1" applyBorder="1" applyAlignment="1">
      <alignment horizontal="right"/>
    </xf>
    <xf numFmtId="0" fontId="25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10" fillId="0" borderId="2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Fill="1"/>
    <xf numFmtId="0" fontId="30" fillId="0" borderId="0" xfId="0" applyFont="1" applyFill="1"/>
    <xf numFmtId="0" fontId="29" fillId="0" borderId="0" xfId="0" applyFont="1" applyAlignment="1">
      <alignment horizontal="center" vertical="center" textRotation="180"/>
    </xf>
    <xf numFmtId="0" fontId="29" fillId="2" borderId="0" xfId="0" applyFont="1" applyFill="1"/>
    <xf numFmtId="0" fontId="29" fillId="0" borderId="0" xfId="0" applyFont="1" applyFill="1" applyBorder="1"/>
    <xf numFmtId="0" fontId="29" fillId="0" borderId="0" xfId="0" applyFont="1" applyBorder="1" applyAlignment="1"/>
    <xf numFmtId="0" fontId="29" fillId="0" borderId="0" xfId="0" applyFont="1" applyBorder="1"/>
    <xf numFmtId="0" fontId="31" fillId="0" borderId="0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180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180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4"/>
  <sheetViews>
    <sheetView tabSelected="1" view="pageBreakPreview" topLeftCell="BT7" zoomScale="25" zoomScaleNormal="25" zoomScaleSheetLayoutView="25" zoomScalePageLayoutView="40" workbookViewId="0">
      <selection activeCell="CF9" sqref="CF9"/>
    </sheetView>
  </sheetViews>
  <sheetFormatPr defaultRowHeight="18.75" x14ac:dyDescent="0.3"/>
  <cols>
    <col min="1" max="1" width="27.140625" style="2" customWidth="1"/>
    <col min="2" max="2" width="53.140625" style="2" customWidth="1"/>
    <col min="3" max="3" width="40" style="2" customWidth="1"/>
    <col min="4" max="4" width="33.140625" style="2" customWidth="1"/>
    <col min="5" max="5" width="75.28515625" style="3" customWidth="1"/>
    <col min="6" max="6" width="39.42578125" style="3" customWidth="1"/>
    <col min="7" max="7" width="70" style="3" customWidth="1"/>
    <col min="8" max="8" width="98.85546875" style="4" customWidth="1"/>
    <col min="9" max="9" width="75.7109375" style="4" customWidth="1"/>
    <col min="10" max="10" width="70" style="3" customWidth="1"/>
    <col min="11" max="11" width="43.7109375" style="3" customWidth="1"/>
    <col min="12" max="12" width="34.140625" style="3" customWidth="1"/>
    <col min="13" max="13" width="34.7109375" style="3" customWidth="1"/>
    <col min="14" max="14" width="34.140625" style="3" customWidth="1"/>
    <col min="15" max="15" width="9" style="3" hidden="1" customWidth="1"/>
    <col min="16" max="16" width="29.7109375" style="3" customWidth="1"/>
    <col min="17" max="17" width="43" style="3" customWidth="1"/>
    <col min="18" max="18" width="40.85546875" style="3" customWidth="1"/>
    <col min="19" max="19" width="33.5703125" style="3" customWidth="1"/>
    <col min="20" max="20" width="41" style="3" customWidth="1"/>
    <col min="21" max="21" width="37.7109375" style="3" customWidth="1"/>
    <col min="22" max="22" width="32.28515625" style="3" customWidth="1"/>
    <col min="23" max="23" width="34.42578125" style="3" customWidth="1"/>
    <col min="24" max="24" width="34.85546875" style="56" customWidth="1"/>
    <col min="25" max="25" width="39.28515625" style="56" customWidth="1"/>
    <col min="26" max="26" width="43" style="3" customWidth="1"/>
    <col min="27" max="27" width="45.28515625" style="3" customWidth="1"/>
    <col min="28" max="28" width="34.7109375" style="3" customWidth="1"/>
    <col min="29" max="29" width="33.5703125" style="3" customWidth="1"/>
    <col min="30" max="30" width="17.7109375" style="60" hidden="1" customWidth="1"/>
    <col min="31" max="31" width="44.42578125" style="3" customWidth="1"/>
    <col min="32" max="32" width="45.7109375" style="3" customWidth="1"/>
    <col min="33" max="33" width="43.5703125" style="3" customWidth="1"/>
    <col min="34" max="34" width="37.28515625" style="3" customWidth="1"/>
    <col min="35" max="35" width="65.42578125" style="3" customWidth="1"/>
    <col min="36" max="36" width="48" style="3" customWidth="1"/>
    <col min="37" max="37" width="43" style="3" customWidth="1"/>
    <col min="38" max="38" width="70" style="4" customWidth="1"/>
    <col min="39" max="39" width="40.140625" style="3" customWidth="1"/>
    <col min="40" max="40" width="45.85546875" style="42" customWidth="1"/>
    <col min="41" max="41" width="17.7109375" style="60" hidden="1" customWidth="1"/>
    <col min="42" max="42" width="47.42578125" style="42" customWidth="1"/>
    <col min="43" max="43" width="68.28515625" style="3" customWidth="1"/>
    <col min="44" max="44" width="36.7109375" style="3" customWidth="1"/>
    <col min="45" max="45" width="45.140625" style="3" customWidth="1"/>
    <col min="46" max="46" width="33.42578125" style="3" customWidth="1"/>
    <col min="47" max="47" width="38" style="3" customWidth="1"/>
    <col min="48" max="48" width="34" style="3" customWidth="1"/>
    <col min="49" max="49" width="35.7109375" style="3" customWidth="1"/>
    <col min="50" max="50" width="34" style="3" customWidth="1"/>
    <col min="51" max="51" width="35" style="3" customWidth="1"/>
    <col min="52" max="52" width="32.5703125" style="3" customWidth="1"/>
    <col min="53" max="53" width="34" style="3" customWidth="1"/>
    <col min="54" max="54" width="48.140625" style="3" customWidth="1"/>
    <col min="55" max="55" width="36.140625" style="3" customWidth="1"/>
    <col min="56" max="56" width="39.7109375" style="4" customWidth="1"/>
    <col min="57" max="57" width="106.28515625" style="4" customWidth="1"/>
    <col min="58" max="58" width="45.140625" style="4" customWidth="1"/>
    <col min="59" max="59" width="46.85546875" style="4" customWidth="1"/>
    <col min="60" max="60" width="40.28515625" style="4" customWidth="1"/>
    <col min="61" max="61" width="41.42578125" style="4" customWidth="1"/>
    <col min="62" max="62" width="48.140625" style="4" customWidth="1"/>
    <col min="63" max="63" width="54" style="4" customWidth="1"/>
    <col min="64" max="64" width="34.42578125" style="4" customWidth="1"/>
    <col min="65" max="65" width="37.42578125" style="4" customWidth="1"/>
    <col min="66" max="66" width="36.140625" style="2" customWidth="1"/>
    <col min="67" max="67" width="35.140625" style="3" customWidth="1"/>
    <col min="68" max="68" width="36" style="3" customWidth="1"/>
    <col min="69" max="69" width="30.5703125" style="3" customWidth="1"/>
    <col min="70" max="70" width="33.7109375" style="3" customWidth="1"/>
    <col min="71" max="71" width="32.42578125" style="3" customWidth="1"/>
    <col min="72" max="72" width="31.7109375" style="3" customWidth="1"/>
    <col min="73" max="73" width="34.28515625" style="3" customWidth="1"/>
    <col min="74" max="74" width="36.42578125" style="3" customWidth="1"/>
    <col min="75" max="75" width="39" style="2" customWidth="1"/>
    <col min="76" max="76" width="36.42578125" style="2" customWidth="1"/>
    <col min="77" max="77" width="38.5703125" style="2" customWidth="1"/>
    <col min="78" max="78" width="34.140625" style="2" customWidth="1"/>
    <col min="79" max="79" width="38.5703125" style="2" customWidth="1"/>
    <col min="80" max="80" width="28.85546875" style="2" customWidth="1"/>
    <col min="81" max="81" width="38" style="2" customWidth="1"/>
    <col min="82" max="82" width="38.5703125" style="5" customWidth="1"/>
    <col min="83" max="83" width="36.42578125" style="4" customWidth="1"/>
    <col min="84" max="84" width="33.7109375" style="4" customWidth="1"/>
    <col min="85" max="85" width="31" style="4" customWidth="1"/>
    <col min="86" max="86" width="30.28515625" style="4" customWidth="1"/>
    <col min="87" max="87" width="36" style="2" customWidth="1"/>
    <col min="88" max="88" width="34.7109375" style="2" customWidth="1"/>
    <col min="89" max="89" width="29.85546875" style="2" customWidth="1"/>
    <col min="90" max="90" width="33.42578125" style="2" customWidth="1"/>
    <col min="91" max="91" width="43.28515625" style="2" customWidth="1"/>
    <col min="92" max="92" width="42.7109375" style="2" customWidth="1"/>
    <col min="93" max="93" width="48.85546875" style="5" customWidth="1"/>
    <col min="94" max="94" width="40.85546875" style="5" customWidth="1"/>
    <col min="95" max="95" width="36" style="5" customWidth="1"/>
    <col min="96" max="96" width="1.7109375" style="60" hidden="1" customWidth="1"/>
    <col min="97" max="97" width="5.7109375" style="2" hidden="1" customWidth="1"/>
    <col min="98" max="99" width="9.140625" style="2" hidden="1" customWidth="1"/>
    <col min="100" max="107" width="9.140625" hidden="1" customWidth="1"/>
  </cols>
  <sheetData>
    <row r="1" spans="1:96" ht="39" customHeight="1" x14ac:dyDescent="0.55000000000000004">
      <c r="I1" s="172" t="s">
        <v>134</v>
      </c>
      <c r="J1" s="172"/>
      <c r="L1" s="98"/>
      <c r="M1" s="98"/>
      <c r="N1" s="98"/>
      <c r="O1" s="62"/>
      <c r="Q1" s="9"/>
      <c r="R1" s="9"/>
      <c r="S1" s="9"/>
      <c r="T1" s="9"/>
      <c r="AD1" s="54"/>
      <c r="AO1" s="54"/>
      <c r="CI1" s="9"/>
      <c r="CJ1" s="9"/>
      <c r="CK1" s="9"/>
      <c r="CL1" s="9"/>
      <c r="CM1" s="9"/>
      <c r="CN1" s="9"/>
      <c r="CO1" s="10"/>
      <c r="CP1" s="9"/>
      <c r="CQ1" s="9"/>
      <c r="CR1" s="54"/>
    </row>
    <row r="2" spans="1:96" ht="39" customHeight="1" x14ac:dyDescent="0.55000000000000004">
      <c r="I2" s="173" t="s">
        <v>131</v>
      </c>
      <c r="J2" s="173"/>
      <c r="L2" s="98"/>
      <c r="M2" s="98"/>
      <c r="N2" s="98"/>
      <c r="O2" s="62"/>
      <c r="Q2" s="9"/>
      <c r="R2" s="9"/>
      <c r="S2" s="9"/>
      <c r="T2" s="9"/>
      <c r="AD2" s="54"/>
      <c r="AO2" s="54"/>
      <c r="CI2" s="9"/>
      <c r="CJ2" s="9"/>
      <c r="CK2" s="9"/>
      <c r="CL2" s="9"/>
      <c r="CM2" s="9"/>
      <c r="CN2" s="9"/>
      <c r="CO2" s="10"/>
      <c r="CP2" s="9"/>
      <c r="CQ2" s="9"/>
      <c r="CR2" s="54"/>
    </row>
    <row r="3" spans="1:96" ht="39" customHeight="1" x14ac:dyDescent="0.55000000000000004">
      <c r="I3" s="173" t="s">
        <v>130</v>
      </c>
      <c r="J3" s="173"/>
      <c r="L3" s="98"/>
      <c r="M3" s="98"/>
      <c r="N3" s="98"/>
      <c r="O3" s="62"/>
      <c r="Q3" s="53"/>
      <c r="R3" s="53"/>
      <c r="S3" s="9"/>
      <c r="T3" s="9"/>
      <c r="AD3" s="54"/>
      <c r="AO3" s="54"/>
      <c r="CI3" s="9"/>
      <c r="CJ3" s="9"/>
      <c r="CK3" s="9"/>
      <c r="CL3" s="9"/>
      <c r="CM3" s="9"/>
      <c r="CN3" s="9"/>
      <c r="CO3" s="10"/>
      <c r="CP3" s="9"/>
      <c r="CQ3" s="9"/>
      <c r="CR3" s="54"/>
    </row>
    <row r="4" spans="1:96" ht="39" customHeight="1" x14ac:dyDescent="0.55000000000000004">
      <c r="I4" s="173" t="s">
        <v>132</v>
      </c>
      <c r="J4" s="173"/>
      <c r="L4" s="98"/>
      <c r="M4" s="98"/>
      <c r="N4" s="98"/>
      <c r="O4" s="62"/>
      <c r="Q4" s="53"/>
      <c r="R4" s="53"/>
      <c r="S4" s="9"/>
      <c r="T4" s="9"/>
      <c r="AD4" s="54"/>
      <c r="AO4" s="54"/>
      <c r="CI4" s="9"/>
      <c r="CJ4" s="9"/>
      <c r="CK4" s="9"/>
      <c r="CL4" s="9"/>
      <c r="CM4" s="9"/>
      <c r="CN4" s="9"/>
      <c r="CO4" s="10"/>
      <c r="CP4" s="9"/>
      <c r="CQ4" s="9"/>
      <c r="CR4" s="54"/>
    </row>
    <row r="5" spans="1:96" ht="39" customHeight="1" x14ac:dyDescent="0.55000000000000004">
      <c r="I5" s="173" t="s">
        <v>133</v>
      </c>
      <c r="J5" s="173"/>
      <c r="L5" s="98"/>
      <c r="M5" s="98"/>
      <c r="N5" s="98"/>
      <c r="O5" s="62"/>
      <c r="Q5" s="53"/>
      <c r="R5" s="53"/>
      <c r="S5" s="9"/>
      <c r="T5" s="9"/>
      <c r="AD5" s="54"/>
      <c r="AO5" s="54"/>
      <c r="CI5" s="9"/>
      <c r="CJ5" s="9"/>
      <c r="CK5" s="9"/>
      <c r="CL5" s="9"/>
      <c r="CM5" s="9"/>
      <c r="CN5" s="9"/>
      <c r="CO5" s="10"/>
      <c r="CP5" s="9"/>
      <c r="CQ5" s="9"/>
      <c r="CR5" s="54"/>
    </row>
    <row r="6" spans="1:96" s="2" customFormat="1" ht="61.5" customHeight="1" x14ac:dyDescent="0.3">
      <c r="E6" s="3"/>
      <c r="F6" s="3"/>
      <c r="G6" s="3"/>
      <c r="H6" s="4"/>
      <c r="I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6"/>
      <c r="Y6" s="56"/>
      <c r="Z6" s="3"/>
      <c r="AA6" s="3"/>
      <c r="AB6" s="3"/>
      <c r="AC6" s="3"/>
      <c r="AD6" s="54"/>
      <c r="AE6" s="3"/>
      <c r="AF6" s="3"/>
      <c r="AG6" s="3"/>
      <c r="AH6" s="3"/>
      <c r="AI6" s="3"/>
      <c r="AJ6" s="3"/>
      <c r="AK6" s="3"/>
      <c r="AL6" s="4"/>
      <c r="AM6" s="3"/>
      <c r="AN6" s="42"/>
      <c r="AO6" s="54"/>
      <c r="AP6" s="42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4"/>
      <c r="BE6" s="4"/>
      <c r="BF6" s="4"/>
      <c r="BG6" s="4"/>
      <c r="BH6" s="4"/>
      <c r="BI6" s="4"/>
      <c r="BJ6" s="4"/>
      <c r="BK6" s="4"/>
      <c r="BL6" s="4"/>
      <c r="BM6" s="4"/>
      <c r="BO6" s="3"/>
      <c r="BP6" s="3"/>
      <c r="BQ6" s="3"/>
      <c r="BR6" s="3"/>
      <c r="BS6" s="3"/>
      <c r="BT6" s="3"/>
      <c r="BU6" s="3"/>
      <c r="BV6" s="3"/>
      <c r="CD6" s="5"/>
      <c r="CE6" s="4"/>
      <c r="CF6" s="4"/>
      <c r="CG6" s="4"/>
      <c r="CH6" s="4"/>
      <c r="CJ6" s="6"/>
      <c r="CK6" s="6"/>
      <c r="CL6" s="6"/>
      <c r="CM6" s="6"/>
      <c r="CN6" s="6"/>
      <c r="CO6" s="11"/>
      <c r="CP6" s="6"/>
      <c r="CQ6" s="6"/>
      <c r="CR6" s="54"/>
    </row>
    <row r="7" spans="1:96" s="36" customFormat="1" ht="102.75" customHeight="1" x14ac:dyDescent="0.8">
      <c r="A7" s="99" t="s">
        <v>7</v>
      </c>
      <c r="B7" s="99"/>
      <c r="C7" s="99"/>
      <c r="D7" s="99"/>
      <c r="E7" s="99"/>
      <c r="F7" s="99"/>
      <c r="G7" s="99"/>
      <c r="H7" s="99"/>
      <c r="I7" s="99"/>
      <c r="J7" s="99"/>
      <c r="K7" s="35"/>
      <c r="L7" s="35"/>
      <c r="M7" s="35"/>
      <c r="N7" s="35"/>
      <c r="O7" s="55"/>
      <c r="P7" s="35"/>
      <c r="Q7" s="35"/>
      <c r="R7" s="35"/>
      <c r="S7" s="35"/>
      <c r="T7" s="35"/>
      <c r="U7" s="35"/>
      <c r="V7" s="35"/>
      <c r="W7" s="35"/>
      <c r="X7" s="57"/>
      <c r="Y7" s="57"/>
      <c r="Z7" s="35"/>
      <c r="AA7" s="35"/>
      <c r="AB7" s="35"/>
      <c r="AC7" s="35"/>
      <c r="AD7" s="54"/>
      <c r="AE7" s="35"/>
      <c r="AF7" s="35"/>
      <c r="AG7" s="35"/>
      <c r="AH7" s="35"/>
      <c r="AI7" s="35"/>
      <c r="AJ7" s="35"/>
      <c r="AK7" s="35"/>
      <c r="AL7" s="37"/>
      <c r="AM7" s="35"/>
      <c r="AN7" s="43"/>
      <c r="AO7" s="54"/>
      <c r="AP7" s="43"/>
      <c r="AQ7" s="35"/>
      <c r="AR7" s="35"/>
      <c r="AS7" s="35"/>
      <c r="AT7" s="35"/>
      <c r="AU7" s="35"/>
      <c r="AV7" s="35"/>
      <c r="AW7" s="35"/>
      <c r="AX7" s="35"/>
      <c r="AY7" s="37"/>
      <c r="AZ7" s="37"/>
      <c r="BA7" s="37"/>
      <c r="BB7" s="35"/>
      <c r="BC7" s="35"/>
      <c r="BD7" s="35"/>
      <c r="BE7" s="35"/>
      <c r="BF7" s="37"/>
      <c r="BG7" s="37"/>
      <c r="BH7" s="37"/>
      <c r="BI7" s="37"/>
      <c r="BJ7" s="37"/>
      <c r="BK7" s="37"/>
      <c r="BL7" s="37"/>
      <c r="BM7" s="35"/>
      <c r="BN7" s="35"/>
      <c r="BO7" s="37"/>
      <c r="BP7" s="37"/>
      <c r="BQ7" s="37"/>
      <c r="BR7" s="37"/>
      <c r="BS7" s="37"/>
      <c r="BT7" s="37"/>
      <c r="BU7" s="37"/>
      <c r="BV7" s="37"/>
      <c r="BW7" s="35"/>
      <c r="BX7" s="35"/>
      <c r="BY7" s="35"/>
      <c r="BZ7" s="35"/>
      <c r="CA7" s="35"/>
      <c r="CB7" s="35"/>
      <c r="CC7" s="35"/>
      <c r="CD7" s="35"/>
      <c r="CE7" s="37"/>
      <c r="CF7" s="37"/>
      <c r="CG7" s="37"/>
      <c r="CH7" s="37"/>
      <c r="CI7" s="35"/>
      <c r="CJ7" s="35"/>
      <c r="CK7" s="35"/>
      <c r="CL7" s="35"/>
      <c r="CM7" s="35"/>
      <c r="CN7" s="35"/>
      <c r="CO7" s="35"/>
      <c r="CP7" s="35"/>
      <c r="CQ7" s="35"/>
      <c r="CR7" s="54"/>
    </row>
    <row r="8" spans="1:96" s="2" customFormat="1" ht="27.75" customHeight="1" x14ac:dyDescent="0.6">
      <c r="A8" s="1"/>
      <c r="E8" s="3"/>
      <c r="F8" s="3"/>
      <c r="G8" s="3"/>
      <c r="H8" s="4"/>
      <c r="I8" s="4"/>
      <c r="J8" s="107" t="s">
        <v>8</v>
      </c>
      <c r="K8" s="107"/>
      <c r="O8" s="61"/>
      <c r="P8" s="3"/>
      <c r="Q8" s="3"/>
      <c r="R8" s="3"/>
      <c r="S8" s="3"/>
      <c r="T8" s="3"/>
      <c r="U8" s="3"/>
      <c r="V8" s="3"/>
      <c r="W8" s="3"/>
      <c r="X8" s="56"/>
      <c r="Y8" s="56"/>
      <c r="Z8" s="3"/>
      <c r="AA8" s="3"/>
      <c r="AB8" s="3"/>
      <c r="AC8" s="3"/>
      <c r="AD8" s="54"/>
      <c r="AE8" s="3"/>
      <c r="AF8" s="3"/>
      <c r="AG8" s="3"/>
      <c r="AH8" s="3"/>
      <c r="AI8" s="3"/>
      <c r="AJ8" s="3"/>
      <c r="AK8" s="3"/>
      <c r="AL8" s="4"/>
      <c r="AM8" s="3"/>
      <c r="AN8" s="42"/>
      <c r="AO8" s="54"/>
      <c r="AP8" s="42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4"/>
      <c r="BE8" s="4"/>
      <c r="BF8" s="4"/>
      <c r="BG8" s="4"/>
      <c r="BH8" s="4"/>
      <c r="BI8" s="4"/>
      <c r="BJ8" s="4"/>
      <c r="BK8" s="4"/>
      <c r="BL8" s="4"/>
      <c r="BM8" s="4"/>
      <c r="BO8" s="3"/>
      <c r="BP8" s="3"/>
      <c r="BQ8" s="3"/>
      <c r="BR8" s="3"/>
      <c r="BS8" s="3"/>
      <c r="BT8" s="3"/>
      <c r="BU8" s="3"/>
      <c r="BV8" s="3"/>
      <c r="CD8" s="5"/>
      <c r="CE8" s="4"/>
      <c r="CF8" s="4"/>
      <c r="CG8" s="4"/>
      <c r="CH8" s="4"/>
      <c r="CO8" s="5"/>
      <c r="CP8" s="5"/>
      <c r="CQ8" s="8"/>
      <c r="CR8" s="54"/>
    </row>
    <row r="9" spans="1:96" s="34" customFormat="1" ht="51" customHeight="1" x14ac:dyDescent="0.4">
      <c r="A9" s="108" t="s">
        <v>91</v>
      </c>
      <c r="B9" s="108" t="s">
        <v>0</v>
      </c>
      <c r="C9" s="101" t="s">
        <v>1</v>
      </c>
      <c r="D9" s="102"/>
      <c r="E9" s="102"/>
      <c r="F9" s="102"/>
      <c r="G9" s="102"/>
      <c r="H9" s="102"/>
      <c r="I9" s="102"/>
      <c r="J9" s="102"/>
      <c r="K9" s="90"/>
      <c r="L9" s="102"/>
      <c r="M9" s="102"/>
      <c r="N9" s="103"/>
      <c r="O9" s="100">
        <v>30</v>
      </c>
      <c r="P9" s="101" t="s">
        <v>1</v>
      </c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3"/>
      <c r="AD9" s="100">
        <v>31</v>
      </c>
      <c r="AE9" s="138" t="s">
        <v>1</v>
      </c>
      <c r="AF9" s="138"/>
      <c r="AG9" s="138"/>
      <c r="AH9" s="138"/>
      <c r="AI9" s="138"/>
      <c r="AJ9" s="138"/>
      <c r="AK9" s="138"/>
      <c r="AL9" s="138"/>
      <c r="AM9" s="138"/>
      <c r="AN9" s="138"/>
      <c r="AO9" s="100">
        <v>32</v>
      </c>
      <c r="AP9" s="138" t="s">
        <v>1</v>
      </c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92"/>
      <c r="BF9" s="102"/>
      <c r="BG9" s="102"/>
      <c r="BH9" s="102"/>
      <c r="BI9" s="102"/>
      <c r="BJ9" s="102" t="s">
        <v>1</v>
      </c>
      <c r="BK9" s="102"/>
      <c r="BL9" s="103"/>
      <c r="BM9" s="111" t="s">
        <v>34</v>
      </c>
      <c r="BN9" s="166" t="s">
        <v>17</v>
      </c>
      <c r="BO9" s="167"/>
      <c r="BP9" s="167"/>
      <c r="BQ9" s="167"/>
      <c r="BR9" s="167"/>
      <c r="BS9" s="167"/>
      <c r="BT9" s="167"/>
      <c r="BU9" s="167"/>
      <c r="BV9" s="167"/>
      <c r="BW9" s="167" t="s">
        <v>17</v>
      </c>
      <c r="BX9" s="167"/>
      <c r="BY9" s="167"/>
      <c r="BZ9" s="167"/>
      <c r="CA9" s="167"/>
      <c r="CB9" s="167"/>
      <c r="CC9" s="174"/>
      <c r="CD9" s="174"/>
      <c r="CE9" s="174"/>
      <c r="CF9" s="174"/>
      <c r="CG9" s="174"/>
      <c r="CH9" s="174"/>
      <c r="CI9" s="167" t="s">
        <v>17</v>
      </c>
      <c r="CJ9" s="167"/>
      <c r="CK9" s="167"/>
      <c r="CL9" s="167"/>
      <c r="CM9" s="167"/>
      <c r="CN9" s="167"/>
      <c r="CO9" s="167"/>
      <c r="CP9" s="168"/>
      <c r="CQ9" s="109" t="s">
        <v>34</v>
      </c>
      <c r="CR9" s="160"/>
    </row>
    <row r="10" spans="1:96" s="34" customFormat="1" ht="60.75" customHeight="1" x14ac:dyDescent="0.4">
      <c r="A10" s="108"/>
      <c r="B10" s="108"/>
      <c r="C10" s="125" t="s">
        <v>79</v>
      </c>
      <c r="D10" s="125"/>
      <c r="E10" s="104" t="s">
        <v>80</v>
      </c>
      <c r="F10" s="105"/>
      <c r="G10" s="105"/>
      <c r="H10" s="105"/>
      <c r="I10" s="105"/>
      <c r="J10" s="105"/>
      <c r="K10" s="91"/>
      <c r="L10" s="105"/>
      <c r="M10" s="105"/>
      <c r="N10" s="106"/>
      <c r="O10" s="100"/>
      <c r="P10" s="125" t="s">
        <v>11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00"/>
      <c r="AE10" s="125" t="s">
        <v>11</v>
      </c>
      <c r="AF10" s="125"/>
      <c r="AG10" s="125"/>
      <c r="AH10" s="125"/>
      <c r="AI10" s="125"/>
      <c r="AJ10" s="125"/>
      <c r="AK10" s="125"/>
      <c r="AL10" s="125"/>
      <c r="AM10" s="125"/>
      <c r="AN10" s="125"/>
      <c r="AO10" s="100"/>
      <c r="AP10" s="104" t="s">
        <v>11</v>
      </c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6"/>
      <c r="BD10" s="111" t="s">
        <v>52</v>
      </c>
      <c r="BE10" s="94"/>
      <c r="BF10" s="112"/>
      <c r="BG10" s="112"/>
      <c r="BH10" s="112"/>
      <c r="BI10" s="112"/>
      <c r="BJ10" s="112" t="s">
        <v>14</v>
      </c>
      <c r="BK10" s="113"/>
      <c r="BL10" s="111" t="s">
        <v>56</v>
      </c>
      <c r="BM10" s="111"/>
      <c r="BN10" s="137" t="s">
        <v>6</v>
      </c>
      <c r="BO10" s="148" t="s">
        <v>11</v>
      </c>
      <c r="BP10" s="149"/>
      <c r="BQ10" s="149"/>
      <c r="BR10" s="149"/>
      <c r="BS10" s="149"/>
      <c r="BT10" s="149"/>
      <c r="BU10" s="149"/>
      <c r="BV10" s="149"/>
      <c r="BW10" s="150"/>
      <c r="BX10" s="148" t="s">
        <v>11</v>
      </c>
      <c r="BY10" s="149"/>
      <c r="BZ10" s="149"/>
      <c r="CA10" s="149"/>
      <c r="CB10" s="149"/>
      <c r="CC10" s="149"/>
      <c r="CD10" s="150"/>
      <c r="CE10" s="148" t="s">
        <v>14</v>
      </c>
      <c r="CF10" s="149"/>
      <c r="CG10" s="149"/>
      <c r="CH10" s="149"/>
      <c r="CI10" s="149" t="s">
        <v>14</v>
      </c>
      <c r="CJ10" s="149"/>
      <c r="CK10" s="149"/>
      <c r="CL10" s="149"/>
      <c r="CM10" s="149"/>
      <c r="CN10" s="149"/>
      <c r="CO10" s="150"/>
      <c r="CP10" s="139" t="s">
        <v>33</v>
      </c>
      <c r="CQ10" s="109"/>
      <c r="CR10" s="160"/>
    </row>
    <row r="11" spans="1:96" s="34" customFormat="1" ht="53.25" customHeight="1" x14ac:dyDescent="0.4">
      <c r="A11" s="108"/>
      <c r="B11" s="108"/>
      <c r="C11" s="137" t="s">
        <v>25</v>
      </c>
      <c r="D11" s="137"/>
      <c r="E11" s="127" t="s">
        <v>18</v>
      </c>
      <c r="F11" s="128"/>
      <c r="G11" s="128"/>
      <c r="H11" s="128"/>
      <c r="I11" s="128"/>
      <c r="J11" s="128"/>
      <c r="K11" s="128"/>
      <c r="L11" s="128"/>
      <c r="M11" s="128"/>
      <c r="N11" s="129"/>
      <c r="O11" s="100"/>
      <c r="P11" s="126" t="s">
        <v>18</v>
      </c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00"/>
      <c r="AE11" s="126" t="s">
        <v>18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00"/>
      <c r="AP11" s="114" t="s">
        <v>22</v>
      </c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3"/>
      <c r="BD11" s="111"/>
      <c r="BE11" s="95"/>
      <c r="BF11" s="118"/>
      <c r="BG11" s="118"/>
      <c r="BH11" s="118"/>
      <c r="BI11" s="119"/>
      <c r="BJ11" s="114" t="s">
        <v>22</v>
      </c>
      <c r="BK11" s="113"/>
      <c r="BL11" s="111"/>
      <c r="BM11" s="111"/>
      <c r="BN11" s="137"/>
      <c r="BO11" s="151"/>
      <c r="BP11" s="152"/>
      <c r="BQ11" s="152"/>
      <c r="BR11" s="152"/>
      <c r="BS11" s="152"/>
      <c r="BT11" s="152"/>
      <c r="BU11" s="152"/>
      <c r="BV11" s="152"/>
      <c r="BW11" s="153"/>
      <c r="BX11" s="151"/>
      <c r="BY11" s="152"/>
      <c r="BZ11" s="152"/>
      <c r="CA11" s="152"/>
      <c r="CB11" s="152"/>
      <c r="CC11" s="152"/>
      <c r="CD11" s="153"/>
      <c r="CE11" s="151"/>
      <c r="CF11" s="152"/>
      <c r="CG11" s="152"/>
      <c r="CH11" s="152"/>
      <c r="CI11" s="152"/>
      <c r="CJ11" s="152"/>
      <c r="CK11" s="152"/>
      <c r="CL11" s="152"/>
      <c r="CM11" s="152"/>
      <c r="CN11" s="152"/>
      <c r="CO11" s="153"/>
      <c r="CP11" s="139"/>
      <c r="CQ11" s="109"/>
      <c r="CR11" s="160"/>
    </row>
    <row r="12" spans="1:96" s="34" customFormat="1" ht="79.5" customHeight="1" x14ac:dyDescent="0.4">
      <c r="A12" s="108"/>
      <c r="B12" s="108"/>
      <c r="C12" s="137"/>
      <c r="D12" s="137"/>
      <c r="E12" s="130"/>
      <c r="F12" s="131"/>
      <c r="G12" s="131"/>
      <c r="H12" s="131"/>
      <c r="I12" s="131"/>
      <c r="J12" s="131"/>
      <c r="K12" s="131"/>
      <c r="L12" s="131"/>
      <c r="M12" s="131"/>
      <c r="N12" s="132"/>
      <c r="O12" s="100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00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00"/>
      <c r="AP12" s="114" t="s">
        <v>23</v>
      </c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3"/>
      <c r="BB12" s="114" t="s">
        <v>36</v>
      </c>
      <c r="BC12" s="113"/>
      <c r="BD12" s="111"/>
      <c r="BE12" s="96"/>
      <c r="BF12" s="120"/>
      <c r="BG12" s="120"/>
      <c r="BH12" s="120"/>
      <c r="BI12" s="121"/>
      <c r="BJ12" s="114" t="s">
        <v>23</v>
      </c>
      <c r="BK12" s="113"/>
      <c r="BL12" s="111"/>
      <c r="BM12" s="111"/>
      <c r="BN12" s="137"/>
      <c r="BO12" s="154"/>
      <c r="BP12" s="155"/>
      <c r="BQ12" s="155"/>
      <c r="BR12" s="155"/>
      <c r="BS12" s="155"/>
      <c r="BT12" s="155"/>
      <c r="BU12" s="155"/>
      <c r="BV12" s="155"/>
      <c r="BW12" s="156"/>
      <c r="BX12" s="154"/>
      <c r="BY12" s="155"/>
      <c r="BZ12" s="155"/>
      <c r="CA12" s="155"/>
      <c r="CB12" s="155"/>
      <c r="CC12" s="155"/>
      <c r="CD12" s="156"/>
      <c r="CE12" s="154"/>
      <c r="CF12" s="155"/>
      <c r="CG12" s="155"/>
      <c r="CH12" s="155"/>
      <c r="CI12" s="155"/>
      <c r="CJ12" s="155"/>
      <c r="CK12" s="155"/>
      <c r="CL12" s="155"/>
      <c r="CM12" s="155"/>
      <c r="CN12" s="155"/>
      <c r="CO12" s="156"/>
      <c r="CP12" s="139"/>
      <c r="CQ12" s="109"/>
      <c r="CR12" s="160"/>
    </row>
    <row r="13" spans="1:96" s="16" customFormat="1" ht="42.75" customHeight="1" x14ac:dyDescent="0.4">
      <c r="A13" s="108"/>
      <c r="B13" s="108"/>
      <c r="C13" s="109" t="s">
        <v>64</v>
      </c>
      <c r="D13" s="110" t="s">
        <v>12</v>
      </c>
      <c r="E13" s="111" t="s">
        <v>65</v>
      </c>
      <c r="F13" s="111" t="s">
        <v>66</v>
      </c>
      <c r="G13" s="111" t="s">
        <v>67</v>
      </c>
      <c r="H13" s="111" t="s">
        <v>119</v>
      </c>
      <c r="I13" s="111" t="s">
        <v>121</v>
      </c>
      <c r="J13" s="111" t="s">
        <v>68</v>
      </c>
      <c r="K13" s="115" t="s">
        <v>128</v>
      </c>
      <c r="L13" s="111" t="s">
        <v>69</v>
      </c>
      <c r="M13" s="133" t="s">
        <v>12</v>
      </c>
      <c r="N13" s="134"/>
      <c r="O13" s="100"/>
      <c r="P13" s="111" t="s">
        <v>70</v>
      </c>
      <c r="Q13" s="110" t="s">
        <v>12</v>
      </c>
      <c r="R13" s="110"/>
      <c r="S13" s="111" t="s">
        <v>71</v>
      </c>
      <c r="T13" s="110" t="s">
        <v>12</v>
      </c>
      <c r="U13" s="110"/>
      <c r="V13" s="110"/>
      <c r="W13" s="110"/>
      <c r="X13" s="110"/>
      <c r="Y13" s="110"/>
      <c r="Z13" s="111" t="s">
        <v>83</v>
      </c>
      <c r="AA13" s="110" t="s">
        <v>12</v>
      </c>
      <c r="AB13" s="110"/>
      <c r="AC13" s="110"/>
      <c r="AD13" s="100"/>
      <c r="AE13" s="111" t="s">
        <v>72</v>
      </c>
      <c r="AF13" s="110" t="s">
        <v>12</v>
      </c>
      <c r="AG13" s="110"/>
      <c r="AH13" s="110"/>
      <c r="AI13" s="110"/>
      <c r="AJ13" s="110"/>
      <c r="AK13" s="111" t="s">
        <v>73</v>
      </c>
      <c r="AL13" s="111" t="s">
        <v>123</v>
      </c>
      <c r="AM13" s="111" t="s">
        <v>116</v>
      </c>
      <c r="AN13" s="122" t="s">
        <v>13</v>
      </c>
      <c r="AO13" s="100"/>
      <c r="AP13" s="111" t="s">
        <v>13</v>
      </c>
      <c r="AQ13" s="140" t="s">
        <v>12</v>
      </c>
      <c r="AR13" s="141"/>
      <c r="AS13" s="141"/>
      <c r="AT13" s="141"/>
      <c r="AU13" s="141"/>
      <c r="AV13" s="141"/>
      <c r="AW13" s="141"/>
      <c r="AX13" s="141"/>
      <c r="AY13" s="141"/>
      <c r="AZ13" s="141"/>
      <c r="BA13" s="142"/>
      <c r="BB13" s="111" t="s">
        <v>74</v>
      </c>
      <c r="BC13" s="115" t="s">
        <v>112</v>
      </c>
      <c r="BD13" s="111"/>
      <c r="BE13" s="115" t="s">
        <v>129</v>
      </c>
      <c r="BF13" s="111" t="s">
        <v>70</v>
      </c>
      <c r="BG13" s="110" t="s">
        <v>12</v>
      </c>
      <c r="BH13" s="115" t="s">
        <v>105</v>
      </c>
      <c r="BI13" s="115" t="s">
        <v>13</v>
      </c>
      <c r="BJ13" s="115" t="s">
        <v>13</v>
      </c>
      <c r="BK13" s="81" t="s">
        <v>12</v>
      </c>
      <c r="BL13" s="111"/>
      <c r="BM13" s="111"/>
      <c r="BN13" s="109" t="s">
        <v>9</v>
      </c>
      <c r="BO13" s="111" t="s">
        <v>75</v>
      </c>
      <c r="BP13" s="164" t="s">
        <v>12</v>
      </c>
      <c r="BQ13" s="165"/>
      <c r="BR13" s="165"/>
      <c r="BS13" s="165"/>
      <c r="BT13" s="165"/>
      <c r="BU13" s="111" t="s">
        <v>76</v>
      </c>
      <c r="BV13" s="111" t="s">
        <v>77</v>
      </c>
      <c r="BW13" s="109" t="s">
        <v>10</v>
      </c>
      <c r="BX13" s="157" t="s">
        <v>12</v>
      </c>
      <c r="BY13" s="158"/>
      <c r="BZ13" s="158"/>
      <c r="CA13" s="158"/>
      <c r="CB13" s="158"/>
      <c r="CC13" s="159"/>
      <c r="CD13" s="109" t="s">
        <v>13</v>
      </c>
      <c r="CE13" s="111" t="s">
        <v>75</v>
      </c>
      <c r="CF13" s="110" t="s">
        <v>12</v>
      </c>
      <c r="CG13" s="110"/>
      <c r="CH13" s="110"/>
      <c r="CI13" s="139" t="s">
        <v>10</v>
      </c>
      <c r="CJ13" s="108" t="s">
        <v>12</v>
      </c>
      <c r="CK13" s="108"/>
      <c r="CL13" s="108"/>
      <c r="CM13" s="108"/>
      <c r="CN13" s="161" t="s">
        <v>110</v>
      </c>
      <c r="CO13" s="109" t="s">
        <v>13</v>
      </c>
      <c r="CP13" s="139"/>
      <c r="CQ13" s="109"/>
      <c r="CR13" s="160"/>
    </row>
    <row r="14" spans="1:96" s="16" customFormat="1" ht="19.5" customHeight="1" x14ac:dyDescent="0.4">
      <c r="A14" s="108"/>
      <c r="B14" s="108"/>
      <c r="C14" s="109"/>
      <c r="D14" s="110"/>
      <c r="E14" s="111"/>
      <c r="F14" s="111"/>
      <c r="G14" s="111"/>
      <c r="H14" s="111"/>
      <c r="I14" s="111"/>
      <c r="J14" s="111"/>
      <c r="K14" s="116"/>
      <c r="L14" s="111"/>
      <c r="M14" s="135"/>
      <c r="N14" s="136"/>
      <c r="O14" s="100"/>
      <c r="P14" s="111"/>
      <c r="Q14" s="110" t="s">
        <v>98</v>
      </c>
      <c r="R14" s="110" t="s">
        <v>101</v>
      </c>
      <c r="S14" s="111"/>
      <c r="T14" s="110"/>
      <c r="U14" s="110"/>
      <c r="V14" s="110"/>
      <c r="W14" s="110"/>
      <c r="X14" s="110"/>
      <c r="Y14" s="110"/>
      <c r="Z14" s="111"/>
      <c r="AA14" s="110"/>
      <c r="AB14" s="110"/>
      <c r="AC14" s="110"/>
      <c r="AD14" s="100"/>
      <c r="AE14" s="111"/>
      <c r="AF14" s="110"/>
      <c r="AG14" s="110"/>
      <c r="AH14" s="110"/>
      <c r="AI14" s="110"/>
      <c r="AJ14" s="110"/>
      <c r="AK14" s="111"/>
      <c r="AL14" s="111"/>
      <c r="AM14" s="111"/>
      <c r="AN14" s="122"/>
      <c r="AO14" s="100"/>
      <c r="AP14" s="111"/>
      <c r="AQ14" s="110" t="s">
        <v>26</v>
      </c>
      <c r="AR14" s="110" t="s">
        <v>27</v>
      </c>
      <c r="AS14" s="110" t="s">
        <v>28</v>
      </c>
      <c r="AT14" s="110" t="s">
        <v>29</v>
      </c>
      <c r="AU14" s="110" t="s">
        <v>30</v>
      </c>
      <c r="AV14" s="110" t="s">
        <v>31</v>
      </c>
      <c r="AW14" s="110" t="s">
        <v>24</v>
      </c>
      <c r="AX14" s="110" t="s">
        <v>32</v>
      </c>
      <c r="AY14" s="110" t="s">
        <v>87</v>
      </c>
      <c r="AZ14" s="123" t="s">
        <v>103</v>
      </c>
      <c r="BA14" s="123" t="s">
        <v>104</v>
      </c>
      <c r="BB14" s="111"/>
      <c r="BC14" s="116"/>
      <c r="BD14" s="111"/>
      <c r="BE14" s="116"/>
      <c r="BF14" s="111"/>
      <c r="BG14" s="110"/>
      <c r="BH14" s="116"/>
      <c r="BI14" s="116"/>
      <c r="BJ14" s="116"/>
      <c r="BK14" s="123" t="s">
        <v>103</v>
      </c>
      <c r="BL14" s="111"/>
      <c r="BM14" s="111"/>
      <c r="BN14" s="109"/>
      <c r="BO14" s="111"/>
      <c r="BP14" s="110" t="s">
        <v>61</v>
      </c>
      <c r="BQ14" s="110" t="s">
        <v>92</v>
      </c>
      <c r="BR14" s="110" t="s">
        <v>96</v>
      </c>
      <c r="BS14" s="123" t="s">
        <v>97</v>
      </c>
      <c r="BT14" s="110" t="s">
        <v>93</v>
      </c>
      <c r="BU14" s="111"/>
      <c r="BV14" s="111"/>
      <c r="BW14" s="109"/>
      <c r="BX14" s="169" t="s">
        <v>15</v>
      </c>
      <c r="BY14" s="108" t="s">
        <v>51</v>
      </c>
      <c r="BZ14" s="123" t="s">
        <v>111</v>
      </c>
      <c r="CA14" s="108" t="s">
        <v>81</v>
      </c>
      <c r="CB14" s="108" t="s">
        <v>95</v>
      </c>
      <c r="CC14" s="108" t="s">
        <v>94</v>
      </c>
      <c r="CD14" s="109"/>
      <c r="CE14" s="111"/>
      <c r="CF14" s="110" t="s">
        <v>93</v>
      </c>
      <c r="CG14" s="110" t="s">
        <v>117</v>
      </c>
      <c r="CH14" s="110" t="s">
        <v>97</v>
      </c>
      <c r="CI14" s="139"/>
      <c r="CJ14" s="108" t="s">
        <v>15</v>
      </c>
      <c r="CK14" s="108" t="s">
        <v>57</v>
      </c>
      <c r="CL14" s="108" t="s">
        <v>81</v>
      </c>
      <c r="CM14" s="108" t="s">
        <v>124</v>
      </c>
      <c r="CN14" s="162"/>
      <c r="CO14" s="109"/>
      <c r="CP14" s="139"/>
      <c r="CQ14" s="109"/>
      <c r="CR14" s="160"/>
    </row>
    <row r="15" spans="1:96" s="16" customFormat="1" ht="55.5" customHeight="1" x14ac:dyDescent="0.4">
      <c r="A15" s="108"/>
      <c r="B15" s="108"/>
      <c r="C15" s="109"/>
      <c r="D15" s="108" t="s">
        <v>78</v>
      </c>
      <c r="E15" s="111"/>
      <c r="F15" s="111"/>
      <c r="G15" s="111"/>
      <c r="H15" s="111"/>
      <c r="I15" s="111"/>
      <c r="J15" s="111"/>
      <c r="K15" s="116"/>
      <c r="L15" s="111"/>
      <c r="M15" s="110" t="s">
        <v>19</v>
      </c>
      <c r="N15" s="123" t="s">
        <v>102</v>
      </c>
      <c r="O15" s="100"/>
      <c r="P15" s="111"/>
      <c r="Q15" s="110"/>
      <c r="R15" s="110"/>
      <c r="S15" s="111"/>
      <c r="T15" s="110" t="s">
        <v>88</v>
      </c>
      <c r="U15" s="110" t="s">
        <v>89</v>
      </c>
      <c r="V15" s="110" t="s">
        <v>90</v>
      </c>
      <c r="W15" s="110" t="s">
        <v>106</v>
      </c>
      <c r="X15" s="123" t="s">
        <v>107</v>
      </c>
      <c r="Y15" s="123" t="s">
        <v>108</v>
      </c>
      <c r="Z15" s="111"/>
      <c r="AA15" s="110" t="s">
        <v>86</v>
      </c>
      <c r="AB15" s="110" t="s">
        <v>84</v>
      </c>
      <c r="AC15" s="110" t="s">
        <v>85</v>
      </c>
      <c r="AD15" s="100"/>
      <c r="AE15" s="111"/>
      <c r="AF15" s="110" t="s">
        <v>20</v>
      </c>
      <c r="AG15" s="110" t="s">
        <v>21</v>
      </c>
      <c r="AH15" s="123" t="s">
        <v>100</v>
      </c>
      <c r="AI15" s="110" t="s">
        <v>62</v>
      </c>
      <c r="AJ15" s="110" t="s">
        <v>50</v>
      </c>
      <c r="AK15" s="111"/>
      <c r="AL15" s="111"/>
      <c r="AM15" s="111"/>
      <c r="AN15" s="122"/>
      <c r="AO15" s="100"/>
      <c r="AP15" s="111"/>
      <c r="AQ15" s="110"/>
      <c r="AR15" s="110"/>
      <c r="AS15" s="110"/>
      <c r="AT15" s="110"/>
      <c r="AU15" s="110"/>
      <c r="AV15" s="110"/>
      <c r="AW15" s="110"/>
      <c r="AX15" s="110"/>
      <c r="AY15" s="110"/>
      <c r="AZ15" s="143"/>
      <c r="BA15" s="143"/>
      <c r="BB15" s="111"/>
      <c r="BC15" s="116"/>
      <c r="BD15" s="111"/>
      <c r="BE15" s="116"/>
      <c r="BF15" s="111"/>
      <c r="BG15" s="110" t="s">
        <v>101</v>
      </c>
      <c r="BH15" s="116"/>
      <c r="BI15" s="116"/>
      <c r="BJ15" s="116"/>
      <c r="BK15" s="143"/>
      <c r="BL15" s="111"/>
      <c r="BM15" s="111"/>
      <c r="BN15" s="109"/>
      <c r="BO15" s="111"/>
      <c r="BP15" s="110"/>
      <c r="BQ15" s="110"/>
      <c r="BR15" s="110"/>
      <c r="BS15" s="143"/>
      <c r="BT15" s="110"/>
      <c r="BU15" s="111"/>
      <c r="BV15" s="111"/>
      <c r="BW15" s="109"/>
      <c r="BX15" s="170"/>
      <c r="BY15" s="108"/>
      <c r="BZ15" s="143"/>
      <c r="CA15" s="108"/>
      <c r="CB15" s="108"/>
      <c r="CC15" s="108"/>
      <c r="CD15" s="109"/>
      <c r="CE15" s="111"/>
      <c r="CF15" s="110"/>
      <c r="CG15" s="110"/>
      <c r="CH15" s="110"/>
      <c r="CI15" s="139"/>
      <c r="CJ15" s="108"/>
      <c r="CK15" s="108"/>
      <c r="CL15" s="108"/>
      <c r="CM15" s="108"/>
      <c r="CN15" s="162"/>
      <c r="CO15" s="109"/>
      <c r="CP15" s="139"/>
      <c r="CQ15" s="109"/>
      <c r="CR15" s="160"/>
    </row>
    <row r="16" spans="1:96" s="16" customFormat="1" ht="409.6" customHeight="1" x14ac:dyDescent="0.4">
      <c r="A16" s="108"/>
      <c r="B16" s="108"/>
      <c r="C16" s="109"/>
      <c r="D16" s="108"/>
      <c r="E16" s="111"/>
      <c r="F16" s="111"/>
      <c r="G16" s="111"/>
      <c r="H16" s="111"/>
      <c r="I16" s="111"/>
      <c r="J16" s="111"/>
      <c r="K16" s="117"/>
      <c r="L16" s="111"/>
      <c r="M16" s="110"/>
      <c r="N16" s="124"/>
      <c r="O16" s="100"/>
      <c r="P16" s="111"/>
      <c r="Q16" s="110"/>
      <c r="R16" s="110"/>
      <c r="S16" s="111"/>
      <c r="T16" s="110"/>
      <c r="U16" s="110"/>
      <c r="V16" s="110"/>
      <c r="W16" s="110"/>
      <c r="X16" s="124"/>
      <c r="Y16" s="124"/>
      <c r="Z16" s="111"/>
      <c r="AA16" s="110"/>
      <c r="AB16" s="110"/>
      <c r="AC16" s="110"/>
      <c r="AD16" s="100"/>
      <c r="AE16" s="111"/>
      <c r="AF16" s="110"/>
      <c r="AG16" s="110"/>
      <c r="AH16" s="124"/>
      <c r="AI16" s="110"/>
      <c r="AJ16" s="110"/>
      <c r="AK16" s="111"/>
      <c r="AL16" s="111"/>
      <c r="AM16" s="111"/>
      <c r="AN16" s="122"/>
      <c r="AO16" s="100"/>
      <c r="AP16" s="111"/>
      <c r="AQ16" s="110"/>
      <c r="AR16" s="110"/>
      <c r="AS16" s="110"/>
      <c r="AT16" s="110"/>
      <c r="AU16" s="110"/>
      <c r="AV16" s="110"/>
      <c r="AW16" s="110"/>
      <c r="AX16" s="110"/>
      <c r="AY16" s="110"/>
      <c r="AZ16" s="124"/>
      <c r="BA16" s="124"/>
      <c r="BB16" s="111"/>
      <c r="BC16" s="117"/>
      <c r="BD16" s="111"/>
      <c r="BE16" s="117"/>
      <c r="BF16" s="111"/>
      <c r="BG16" s="110"/>
      <c r="BH16" s="117"/>
      <c r="BI16" s="117"/>
      <c r="BJ16" s="117"/>
      <c r="BK16" s="124"/>
      <c r="BL16" s="111"/>
      <c r="BM16" s="111"/>
      <c r="BN16" s="109"/>
      <c r="BO16" s="111"/>
      <c r="BP16" s="110"/>
      <c r="BQ16" s="110"/>
      <c r="BR16" s="110"/>
      <c r="BS16" s="124"/>
      <c r="BT16" s="110"/>
      <c r="BU16" s="111"/>
      <c r="BV16" s="111"/>
      <c r="BW16" s="109"/>
      <c r="BX16" s="171"/>
      <c r="BY16" s="108"/>
      <c r="BZ16" s="124"/>
      <c r="CA16" s="108"/>
      <c r="CB16" s="108"/>
      <c r="CC16" s="108"/>
      <c r="CD16" s="109"/>
      <c r="CE16" s="111"/>
      <c r="CF16" s="110"/>
      <c r="CG16" s="110"/>
      <c r="CH16" s="110"/>
      <c r="CI16" s="139"/>
      <c r="CJ16" s="108"/>
      <c r="CK16" s="108"/>
      <c r="CL16" s="108"/>
      <c r="CM16" s="108"/>
      <c r="CN16" s="163"/>
      <c r="CO16" s="109"/>
      <c r="CP16" s="139"/>
      <c r="CQ16" s="109"/>
      <c r="CR16" s="160"/>
    </row>
    <row r="17" spans="1:106" s="17" customFormat="1" ht="39" customHeight="1" x14ac:dyDescent="0.35">
      <c r="A17" s="41"/>
      <c r="B17" s="41"/>
      <c r="C17" s="41" t="s">
        <v>39</v>
      </c>
      <c r="D17" s="41"/>
      <c r="E17" s="41" t="s">
        <v>40</v>
      </c>
      <c r="F17" s="41" t="s">
        <v>41</v>
      </c>
      <c r="G17" s="41" t="s">
        <v>42</v>
      </c>
      <c r="H17" s="41" t="s">
        <v>118</v>
      </c>
      <c r="I17" s="41" t="s">
        <v>120</v>
      </c>
      <c r="J17" s="41" t="s">
        <v>43</v>
      </c>
      <c r="K17" s="41" t="s">
        <v>126</v>
      </c>
      <c r="L17" s="41" t="s">
        <v>49</v>
      </c>
      <c r="M17" s="41"/>
      <c r="N17" s="41"/>
      <c r="O17" s="100"/>
      <c r="P17" s="41" t="s">
        <v>63</v>
      </c>
      <c r="Q17" s="41"/>
      <c r="R17" s="41"/>
      <c r="S17" s="41" t="s">
        <v>44</v>
      </c>
      <c r="T17" s="41"/>
      <c r="U17" s="41"/>
      <c r="V17" s="41"/>
      <c r="W17" s="41"/>
      <c r="X17" s="58"/>
      <c r="Y17" s="58"/>
      <c r="Z17" s="41" t="s">
        <v>82</v>
      </c>
      <c r="AA17" s="41"/>
      <c r="AB17" s="41"/>
      <c r="AC17" s="41"/>
      <c r="AD17" s="100"/>
      <c r="AE17" s="41" t="s">
        <v>45</v>
      </c>
      <c r="AF17" s="41"/>
      <c r="AG17" s="41"/>
      <c r="AH17" s="41"/>
      <c r="AI17" s="41"/>
      <c r="AJ17" s="41"/>
      <c r="AK17" s="41" t="s">
        <v>46</v>
      </c>
      <c r="AL17" s="41" t="s">
        <v>122</v>
      </c>
      <c r="AM17" s="41" t="s">
        <v>115</v>
      </c>
      <c r="AN17" s="44"/>
      <c r="AO17" s="100"/>
      <c r="AP17" s="41" t="s">
        <v>47</v>
      </c>
      <c r="AQ17" s="48"/>
      <c r="AR17" s="48"/>
      <c r="AS17" s="48"/>
      <c r="AT17" s="48"/>
      <c r="AU17" s="48"/>
      <c r="AV17" s="48"/>
      <c r="AW17" s="48"/>
      <c r="AX17" s="48"/>
      <c r="AY17" s="44"/>
      <c r="AZ17" s="44"/>
      <c r="BA17" s="44"/>
      <c r="BB17" s="41" t="s">
        <v>48</v>
      </c>
      <c r="BC17" s="41" t="s">
        <v>47</v>
      </c>
      <c r="BD17" s="41"/>
      <c r="BE17" s="41" t="s">
        <v>127</v>
      </c>
      <c r="BF17" s="44" t="s">
        <v>63</v>
      </c>
      <c r="BG17" s="41"/>
      <c r="BH17" s="41" t="s">
        <v>99</v>
      </c>
      <c r="BI17" s="41"/>
      <c r="BJ17" s="41" t="s">
        <v>47</v>
      </c>
      <c r="BK17" s="41"/>
      <c r="BL17" s="41"/>
      <c r="BM17" s="41"/>
      <c r="BN17" s="41" t="s">
        <v>37</v>
      </c>
      <c r="BO17" s="41" t="s">
        <v>55</v>
      </c>
      <c r="BP17" s="41"/>
      <c r="BQ17" s="41"/>
      <c r="BR17" s="41"/>
      <c r="BS17" s="41"/>
      <c r="BT17" s="41"/>
      <c r="BU17" s="41" t="s">
        <v>54</v>
      </c>
      <c r="BV17" s="41" t="s">
        <v>53</v>
      </c>
      <c r="BW17" s="41" t="s">
        <v>38</v>
      </c>
      <c r="BX17" s="41"/>
      <c r="BY17" s="41"/>
      <c r="BZ17" s="41"/>
      <c r="CA17" s="41"/>
      <c r="CB17" s="41"/>
      <c r="CC17" s="41"/>
      <c r="CD17" s="41"/>
      <c r="CE17" s="41" t="s">
        <v>55</v>
      </c>
      <c r="CF17" s="41"/>
      <c r="CG17" s="41"/>
      <c r="CH17" s="41"/>
      <c r="CI17" s="41" t="s">
        <v>38</v>
      </c>
      <c r="CJ17" s="41"/>
      <c r="CK17" s="41"/>
      <c r="CL17" s="41"/>
      <c r="CM17" s="41"/>
      <c r="CN17" s="41" t="s">
        <v>109</v>
      </c>
      <c r="CO17" s="41"/>
      <c r="CP17" s="41"/>
      <c r="CQ17" s="41"/>
      <c r="CR17" s="160"/>
    </row>
    <row r="18" spans="1:106" s="16" customFormat="1" ht="63.75" customHeight="1" x14ac:dyDescent="0.4">
      <c r="A18" s="67">
        <v>18201100000</v>
      </c>
      <c r="B18" s="18" t="s">
        <v>16</v>
      </c>
      <c r="C18" s="19">
        <f>3474230+D18</f>
        <v>3581630</v>
      </c>
      <c r="D18" s="19">
        <v>107400</v>
      </c>
      <c r="E18" s="20">
        <f>283223940-2223405-116701740+1400000+3540000</f>
        <v>169238795</v>
      </c>
      <c r="F18" s="20">
        <v>352400</v>
      </c>
      <c r="G18" s="20">
        <v>339093600</v>
      </c>
      <c r="H18" s="20">
        <v>1805663.23</v>
      </c>
      <c r="I18" s="20">
        <v>1462158</v>
      </c>
      <c r="J18" s="20">
        <v>3600900</v>
      </c>
      <c r="K18" s="20">
        <v>3609965</v>
      </c>
      <c r="L18" s="20">
        <f>M18+N18</f>
        <v>2383120</v>
      </c>
      <c r="M18" s="20">
        <v>1178720</v>
      </c>
      <c r="N18" s="20">
        <v>1204400</v>
      </c>
      <c r="O18" s="100"/>
      <c r="P18" s="20">
        <f>Q18+R18</f>
        <v>2724088</v>
      </c>
      <c r="Q18" s="20">
        <v>152663</v>
      </c>
      <c r="R18" s="20">
        <f>2423100+148325</f>
        <v>2571425</v>
      </c>
      <c r="S18" s="20">
        <f>T18+U18+V18+W18+X18+Y18</f>
        <v>1814729</v>
      </c>
      <c r="T18" s="20">
        <f>1033063-190117</f>
        <v>842946</v>
      </c>
      <c r="U18" s="20">
        <v>108000</v>
      </c>
      <c r="V18" s="20">
        <v>44000</v>
      </c>
      <c r="W18" s="20">
        <v>260712</v>
      </c>
      <c r="X18" s="27">
        <v>24000</v>
      </c>
      <c r="Y18" s="27">
        <v>535071</v>
      </c>
      <c r="Z18" s="20">
        <f>AA18+AB18+AC18</f>
        <v>4956663</v>
      </c>
      <c r="AA18" s="20">
        <v>1264105</v>
      </c>
      <c r="AB18" s="20">
        <v>2954121</v>
      </c>
      <c r="AC18" s="20">
        <v>738437</v>
      </c>
      <c r="AD18" s="100"/>
      <c r="AE18" s="20">
        <f>AF18+AG18+AI18+AJ18+AH18</f>
        <v>16886130</v>
      </c>
      <c r="AF18" s="20">
        <v>10489630</v>
      </c>
      <c r="AG18" s="20">
        <v>4580500</v>
      </c>
      <c r="AH18" s="20">
        <v>625100</v>
      </c>
      <c r="AI18" s="20">
        <v>400000</v>
      </c>
      <c r="AJ18" s="20">
        <v>790900</v>
      </c>
      <c r="AK18" s="20">
        <f>1465420-9120</f>
        <v>1456300</v>
      </c>
      <c r="AL18" s="20">
        <v>823359</v>
      </c>
      <c r="AM18" s="20">
        <v>50000</v>
      </c>
      <c r="AN18" s="45">
        <f>E18+F18+G18+J18+L18+S18+AE18+AK18+Z18+P18+AM18+H18+I18+AL18+K18</f>
        <v>550257870.23000002</v>
      </c>
      <c r="AO18" s="100"/>
      <c r="AP18" s="21">
        <f>AX18+AW18+AV18+AU18+AT18+AS18+AR18+AQ18+AY18+AZ18+BA18</f>
        <v>5845583.8799999999</v>
      </c>
      <c r="AQ18" s="20">
        <f>61200+1000000-35620.69</f>
        <v>1025579.31</v>
      </c>
      <c r="AR18" s="20">
        <f>19700+200000+144346.67+68806.9</f>
        <v>432853.57000000007</v>
      </c>
      <c r="AS18" s="20">
        <v>317300</v>
      </c>
      <c r="AT18" s="20">
        <v>680</v>
      </c>
      <c r="AU18" s="20">
        <v>686000</v>
      </c>
      <c r="AV18" s="20">
        <v>215500</v>
      </c>
      <c r="AW18" s="20">
        <v>205040</v>
      </c>
      <c r="AX18" s="20">
        <v>28800</v>
      </c>
      <c r="AY18" s="20">
        <v>2588854</v>
      </c>
      <c r="AZ18" s="20">
        <f>274977+65000</f>
        <v>339977</v>
      </c>
      <c r="BA18" s="20">
        <v>5000</v>
      </c>
      <c r="BB18" s="20">
        <v>339090</v>
      </c>
      <c r="BC18" s="20">
        <v>220903</v>
      </c>
      <c r="BD18" s="21">
        <f>AP18+C18+AN18+BB18+BC18</f>
        <v>560245077.11000001</v>
      </c>
      <c r="BE18" s="20">
        <v>1512988</v>
      </c>
      <c r="BF18" s="20">
        <f>BG18</f>
        <v>3816000</v>
      </c>
      <c r="BG18" s="20">
        <v>3816000</v>
      </c>
      <c r="BH18" s="20">
        <v>49000000</v>
      </c>
      <c r="BI18" s="20">
        <f>BF18+BH18+BE18</f>
        <v>54328988</v>
      </c>
      <c r="BJ18" s="20">
        <f>BK18</f>
        <v>304000</v>
      </c>
      <c r="BK18" s="20">
        <v>304000</v>
      </c>
      <c r="BL18" s="21">
        <f>BI18+BJ18</f>
        <v>54632988</v>
      </c>
      <c r="BM18" s="21">
        <f>BD18+BL18</f>
        <v>614878065.11000001</v>
      </c>
      <c r="BN18" s="19"/>
      <c r="BO18" s="20">
        <f>BP18+BQ18+BR18+BT18+BS18</f>
        <v>0</v>
      </c>
      <c r="BP18" s="20"/>
      <c r="BQ18" s="20"/>
      <c r="BR18" s="20"/>
      <c r="BS18" s="20"/>
      <c r="BT18" s="20"/>
      <c r="BU18" s="20"/>
      <c r="BV18" s="20"/>
      <c r="BW18" s="20">
        <f>BY18+CA18+CB18+CC18+BX18+BZ18</f>
        <v>0</v>
      </c>
      <c r="BX18" s="20"/>
      <c r="BY18" s="19"/>
      <c r="BZ18" s="20"/>
      <c r="CA18" s="19"/>
      <c r="CB18" s="19"/>
      <c r="CC18" s="19"/>
      <c r="CD18" s="22">
        <f t="shared" ref="CD18:CD26" si="0">BW18+BV18+BU18+BO18</f>
        <v>0</v>
      </c>
      <c r="CE18" s="21"/>
      <c r="CF18" s="21"/>
      <c r="CG18" s="21"/>
      <c r="CH18" s="21"/>
      <c r="CI18" s="19">
        <f>CJ18+CK18+CL18+CM18</f>
        <v>0</v>
      </c>
      <c r="CJ18" s="19"/>
      <c r="CK18" s="19"/>
      <c r="CL18" s="19"/>
      <c r="CM18" s="19"/>
      <c r="CN18" s="19"/>
      <c r="CO18" s="22">
        <f>CI18+CE18</f>
        <v>0</v>
      </c>
      <c r="CP18" s="22">
        <f t="shared" ref="CP18:CP26" si="1">CD18+CO18</f>
        <v>0</v>
      </c>
      <c r="CQ18" s="22">
        <f t="shared" ref="CQ18:CQ26" si="2">CP18+BN18</f>
        <v>0</v>
      </c>
      <c r="CR18" s="160"/>
    </row>
    <row r="19" spans="1:106" s="51" customFormat="1" ht="50.25" customHeight="1" x14ac:dyDescent="0.4">
      <c r="A19" s="65"/>
      <c r="B19" s="50" t="s">
        <v>4</v>
      </c>
      <c r="C19" s="20"/>
      <c r="D19" s="20"/>
      <c r="E19" s="20"/>
      <c r="F19" s="20"/>
      <c r="G19" s="20"/>
      <c r="H19" s="20"/>
      <c r="I19" s="20">
        <f t="shared" ref="I19:I20" si="3">J19</f>
        <v>0</v>
      </c>
      <c r="J19" s="20"/>
      <c r="K19" s="20"/>
      <c r="L19" s="20">
        <f t="shared" ref="L19:L24" si="4">M19+N19</f>
        <v>0</v>
      </c>
      <c r="M19" s="20"/>
      <c r="N19" s="20"/>
      <c r="O19" s="100"/>
      <c r="P19" s="20">
        <f t="shared" ref="P19:P24" si="5">Q19+R19</f>
        <v>0</v>
      </c>
      <c r="Q19" s="20"/>
      <c r="R19" s="20"/>
      <c r="S19" s="20">
        <f t="shared" ref="S19:S24" si="6">T19+U19+V19+W19+X19+Y19</f>
        <v>0</v>
      </c>
      <c r="T19" s="20"/>
      <c r="U19" s="20"/>
      <c r="V19" s="20"/>
      <c r="W19" s="20"/>
      <c r="X19" s="27"/>
      <c r="Y19" s="27"/>
      <c r="Z19" s="20"/>
      <c r="AA19" s="20"/>
      <c r="AB19" s="20"/>
      <c r="AC19" s="20"/>
      <c r="AD19" s="100"/>
      <c r="AE19" s="20">
        <f t="shared" ref="AE19:AE24" si="7">AF19+AG19+AI19+AJ19+AH19</f>
        <v>0</v>
      </c>
      <c r="AF19" s="20"/>
      <c r="AG19" s="20"/>
      <c r="AH19" s="20"/>
      <c r="AI19" s="20"/>
      <c r="AJ19" s="20"/>
      <c r="AK19" s="20"/>
      <c r="AL19" s="20"/>
      <c r="AM19" s="20"/>
      <c r="AN19" s="45">
        <f>E19+F19+G19+J19+L19+S19+AE19+AK19+Z19+P19+AM19+H19+I19+AL19+K19</f>
        <v>0</v>
      </c>
      <c r="AO19" s="100"/>
      <c r="AP19" s="21">
        <f t="shared" ref="AP19:AP20" si="8">AX19+AW19+AV19+AU19+AT19+AS19+AR19+AQ19+AY19+AZ19+BA19</f>
        <v>0</v>
      </c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1">
        <f>AP19+C19+AN19+BB19+BC19</f>
        <v>0</v>
      </c>
      <c r="BE19" s="21"/>
      <c r="BF19" s="20">
        <f t="shared" ref="BF19:BF24" si="9">BG19</f>
        <v>0</v>
      </c>
      <c r="BG19" s="20"/>
      <c r="BH19" s="20"/>
      <c r="BI19" s="20">
        <f>BF19+BH19+BE19</f>
        <v>0</v>
      </c>
      <c r="BJ19" s="20">
        <f t="shared" ref="BJ19:BJ24" si="10">BK19</f>
        <v>0</v>
      </c>
      <c r="BK19" s="20"/>
      <c r="BL19" s="21">
        <f t="shared" ref="BL19:BL24" si="11">BI19+BJ19</f>
        <v>0</v>
      </c>
      <c r="BM19" s="21">
        <f>BD19+BL19</f>
        <v>0</v>
      </c>
      <c r="BN19" s="20">
        <v>111090200</v>
      </c>
      <c r="BO19" s="20">
        <f t="shared" ref="BO19:BO20" si="12">BP19+BQ19+BR19+BT19+BS19</f>
        <v>936200</v>
      </c>
      <c r="BP19" s="20">
        <v>271850</v>
      </c>
      <c r="BQ19" s="20">
        <v>46152</v>
      </c>
      <c r="BR19" s="20">
        <f>238190+50000</f>
        <v>288190</v>
      </c>
      <c r="BS19" s="20">
        <v>240008</v>
      </c>
      <c r="BT19" s="20">
        <f>45000+45000</f>
        <v>90000</v>
      </c>
      <c r="BU19" s="20"/>
      <c r="BV19" s="20"/>
      <c r="BW19" s="20">
        <f>BY19+CA19+CB19+CC19+BZ19+BX19</f>
        <v>0</v>
      </c>
      <c r="BX19" s="20"/>
      <c r="BY19" s="20"/>
      <c r="BZ19" s="20"/>
      <c r="CA19" s="20"/>
      <c r="CB19" s="20"/>
      <c r="CC19" s="20"/>
      <c r="CD19" s="21">
        <f t="shared" si="0"/>
        <v>936200</v>
      </c>
      <c r="CE19" s="21">
        <f>CF19+CH19+CG19</f>
        <v>1291992</v>
      </c>
      <c r="CF19" s="20">
        <v>150000</v>
      </c>
      <c r="CG19" s="20">
        <f>500000+632000</f>
        <v>1132000</v>
      </c>
      <c r="CH19" s="20">
        <v>9992</v>
      </c>
      <c r="CI19" s="20">
        <f>CJ19+CK19+CL19+CM19</f>
        <v>0</v>
      </c>
      <c r="CJ19" s="20"/>
      <c r="CK19" s="20"/>
      <c r="CL19" s="20"/>
      <c r="CM19" s="20"/>
      <c r="CN19" s="20"/>
      <c r="CO19" s="21">
        <f>CI19+CE19+CN19</f>
        <v>1291992</v>
      </c>
      <c r="CP19" s="21">
        <f t="shared" si="1"/>
        <v>2228192</v>
      </c>
      <c r="CQ19" s="21">
        <f t="shared" si="2"/>
        <v>113318392</v>
      </c>
      <c r="CR19" s="160"/>
    </row>
    <row r="20" spans="1:106" s="52" customFormat="1" ht="86.25" customHeight="1" x14ac:dyDescent="0.4">
      <c r="A20" s="65">
        <v>18100000000</v>
      </c>
      <c r="B20" s="50" t="s">
        <v>5</v>
      </c>
      <c r="C20" s="20"/>
      <c r="D20" s="20"/>
      <c r="E20" s="20"/>
      <c r="F20" s="20"/>
      <c r="G20" s="20"/>
      <c r="H20" s="20"/>
      <c r="I20" s="20">
        <f t="shared" si="3"/>
        <v>0</v>
      </c>
      <c r="J20" s="20"/>
      <c r="K20" s="20"/>
      <c r="L20" s="20">
        <f t="shared" si="4"/>
        <v>0</v>
      </c>
      <c r="M20" s="20"/>
      <c r="N20" s="20"/>
      <c r="O20" s="100"/>
      <c r="P20" s="20">
        <f t="shared" si="5"/>
        <v>0</v>
      </c>
      <c r="Q20" s="20"/>
      <c r="R20" s="20"/>
      <c r="S20" s="20">
        <f t="shared" si="6"/>
        <v>0</v>
      </c>
      <c r="T20" s="20"/>
      <c r="U20" s="20"/>
      <c r="V20" s="20"/>
      <c r="W20" s="20"/>
      <c r="X20" s="27"/>
      <c r="Y20" s="27"/>
      <c r="Z20" s="20"/>
      <c r="AA20" s="20"/>
      <c r="AB20" s="20"/>
      <c r="AC20" s="20"/>
      <c r="AD20" s="100"/>
      <c r="AE20" s="20">
        <f t="shared" si="7"/>
        <v>0</v>
      </c>
      <c r="AF20" s="20"/>
      <c r="AG20" s="20"/>
      <c r="AH20" s="20"/>
      <c r="AI20" s="20"/>
      <c r="AJ20" s="20"/>
      <c r="AK20" s="20"/>
      <c r="AL20" s="20"/>
      <c r="AM20" s="20"/>
      <c r="AN20" s="45">
        <f>E20+F20+G20+J20+L20+S20+AE20+AK20+Z20+P20+AM20+H20+I20+AL20+K20</f>
        <v>0</v>
      </c>
      <c r="AO20" s="100"/>
      <c r="AP20" s="21">
        <f t="shared" si="8"/>
        <v>0</v>
      </c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>
        <f>AP20+C20+AN20+BB20+BC20</f>
        <v>0</v>
      </c>
      <c r="BE20" s="21"/>
      <c r="BF20" s="20">
        <f t="shared" si="9"/>
        <v>0</v>
      </c>
      <c r="BG20" s="20"/>
      <c r="BH20" s="20"/>
      <c r="BI20" s="20">
        <f>BF20+BH20+BE20</f>
        <v>0</v>
      </c>
      <c r="BJ20" s="20">
        <f t="shared" si="10"/>
        <v>0</v>
      </c>
      <c r="BK20" s="20"/>
      <c r="BL20" s="21">
        <f t="shared" si="11"/>
        <v>0</v>
      </c>
      <c r="BM20" s="21">
        <f>BD20+BL20</f>
        <v>0</v>
      </c>
      <c r="BN20" s="20"/>
      <c r="BO20" s="20">
        <f t="shared" si="12"/>
        <v>0</v>
      </c>
      <c r="BP20" s="20"/>
      <c r="BQ20" s="20"/>
      <c r="BR20" s="20"/>
      <c r="BS20" s="20"/>
      <c r="BT20" s="20"/>
      <c r="BU20" s="20"/>
      <c r="BV20" s="20"/>
      <c r="BW20" s="20">
        <f>BY20+CA20+CB20+CC20+BZ20+BX20</f>
        <v>1579318.08</v>
      </c>
      <c r="BX20" s="20"/>
      <c r="BY20" s="20">
        <v>814000</v>
      </c>
      <c r="BZ20" s="20">
        <v>150000</v>
      </c>
      <c r="CA20" s="20">
        <v>241000</v>
      </c>
      <c r="CB20" s="20">
        <v>350000</v>
      </c>
      <c r="CC20" s="20">
        <f>14664.58+9653.5</f>
        <v>24318.080000000002</v>
      </c>
      <c r="CD20" s="21">
        <f t="shared" si="0"/>
        <v>1579318.08</v>
      </c>
      <c r="CE20" s="21"/>
      <c r="CF20" s="21"/>
      <c r="CG20" s="21"/>
      <c r="CH20" s="21"/>
      <c r="CI20" s="20">
        <f>CJ20+CK20+CL20+CM20</f>
        <v>1019000</v>
      </c>
      <c r="CJ20" s="20"/>
      <c r="CK20" s="20"/>
      <c r="CL20" s="20">
        <v>159000</v>
      </c>
      <c r="CM20" s="20">
        <v>860000</v>
      </c>
      <c r="CN20" s="20"/>
      <c r="CO20" s="21">
        <f>CI20+CE20+CN20</f>
        <v>1019000</v>
      </c>
      <c r="CP20" s="21">
        <f t="shared" si="1"/>
        <v>2598318.0800000001</v>
      </c>
      <c r="CQ20" s="21">
        <f t="shared" si="2"/>
        <v>2598318.0800000001</v>
      </c>
      <c r="CR20" s="160"/>
      <c r="CS20" s="51"/>
      <c r="CT20" s="51"/>
      <c r="CU20" s="51"/>
    </row>
    <row r="21" spans="1:106" s="23" customFormat="1" ht="60.75" customHeight="1" x14ac:dyDescent="0.4">
      <c r="A21" s="67"/>
      <c r="B21" s="18" t="s">
        <v>35</v>
      </c>
      <c r="C21" s="19">
        <f t="shared" ref="C21:AT21" si="13">C23+C24+C25+C26+C22</f>
        <v>0</v>
      </c>
      <c r="D21" s="19">
        <f t="shared" si="13"/>
        <v>0</v>
      </c>
      <c r="E21" s="19">
        <f t="shared" si="13"/>
        <v>0</v>
      </c>
      <c r="F21" s="19">
        <f t="shared" si="13"/>
        <v>0</v>
      </c>
      <c r="G21" s="19">
        <f t="shared" si="13"/>
        <v>0</v>
      </c>
      <c r="H21" s="20">
        <f>H23+H24+H25+H26+H22</f>
        <v>0</v>
      </c>
      <c r="I21" s="20">
        <f t="shared" ref="I21" si="14">I23+I24+I25+I26+I22</f>
        <v>0</v>
      </c>
      <c r="J21" s="19">
        <f t="shared" si="13"/>
        <v>0</v>
      </c>
      <c r="K21" s="19">
        <f t="shared" si="13"/>
        <v>0</v>
      </c>
      <c r="L21" s="19">
        <f t="shared" si="13"/>
        <v>0</v>
      </c>
      <c r="M21" s="19">
        <f t="shared" si="13"/>
        <v>0</v>
      </c>
      <c r="N21" s="19">
        <f t="shared" si="13"/>
        <v>0</v>
      </c>
      <c r="O21" s="100"/>
      <c r="P21" s="20">
        <f t="shared" si="13"/>
        <v>0</v>
      </c>
      <c r="Q21" s="20">
        <f t="shared" si="13"/>
        <v>0</v>
      </c>
      <c r="R21" s="20">
        <f t="shared" si="13"/>
        <v>0</v>
      </c>
      <c r="S21" s="20">
        <f t="shared" si="13"/>
        <v>0</v>
      </c>
      <c r="T21" s="19">
        <f t="shared" si="13"/>
        <v>0</v>
      </c>
      <c r="U21" s="19">
        <f t="shared" si="13"/>
        <v>0</v>
      </c>
      <c r="V21" s="19">
        <f t="shared" si="13"/>
        <v>0</v>
      </c>
      <c r="W21" s="19">
        <f t="shared" si="13"/>
        <v>0</v>
      </c>
      <c r="X21" s="26">
        <f t="shared" si="13"/>
        <v>0</v>
      </c>
      <c r="Y21" s="26">
        <f t="shared" si="13"/>
        <v>0</v>
      </c>
      <c r="Z21" s="19">
        <f t="shared" si="13"/>
        <v>0</v>
      </c>
      <c r="AA21" s="19">
        <f t="shared" si="13"/>
        <v>0</v>
      </c>
      <c r="AB21" s="19">
        <f t="shared" si="13"/>
        <v>0</v>
      </c>
      <c r="AC21" s="19">
        <f t="shared" si="13"/>
        <v>0</v>
      </c>
      <c r="AD21" s="100"/>
      <c r="AE21" s="19">
        <f t="shared" si="13"/>
        <v>0</v>
      </c>
      <c r="AF21" s="19">
        <f t="shared" si="13"/>
        <v>0</v>
      </c>
      <c r="AG21" s="19">
        <f t="shared" si="13"/>
        <v>0</v>
      </c>
      <c r="AH21" s="19">
        <f t="shared" si="13"/>
        <v>0</v>
      </c>
      <c r="AI21" s="19">
        <f t="shared" si="13"/>
        <v>0</v>
      </c>
      <c r="AJ21" s="19">
        <f t="shared" si="13"/>
        <v>0</v>
      </c>
      <c r="AK21" s="19">
        <f>AK23+AK24+AK25+AK26+AK22</f>
        <v>0</v>
      </c>
      <c r="AL21" s="20">
        <f t="shared" ref="AL21" si="15">AL23+AL24+AL25+AL26+AL22</f>
        <v>0</v>
      </c>
      <c r="AM21" s="19">
        <f>AM23+AM24+AM25+AM26+AM22</f>
        <v>0</v>
      </c>
      <c r="AN21" s="45">
        <f>AN23+AN24+AN25+AN26+AN22</f>
        <v>0</v>
      </c>
      <c r="AO21" s="100"/>
      <c r="AP21" s="21">
        <f>AP23+AP24+AP25+AP26+AP22</f>
        <v>0</v>
      </c>
      <c r="AQ21" s="19">
        <f t="shared" si="13"/>
        <v>0</v>
      </c>
      <c r="AR21" s="19">
        <f t="shared" si="13"/>
        <v>0</v>
      </c>
      <c r="AS21" s="19">
        <f t="shared" si="13"/>
        <v>0</v>
      </c>
      <c r="AT21" s="19">
        <f t="shared" si="13"/>
        <v>0</v>
      </c>
      <c r="AU21" s="19">
        <f>AU23+AU24+AU25+AU26+AU22</f>
        <v>0</v>
      </c>
      <c r="AV21" s="19">
        <f t="shared" ref="AV21:BA21" si="16">AV23+AV24+AV25+AV26+AV22</f>
        <v>0</v>
      </c>
      <c r="AW21" s="19">
        <f t="shared" si="16"/>
        <v>0</v>
      </c>
      <c r="AX21" s="19">
        <f t="shared" si="16"/>
        <v>0</v>
      </c>
      <c r="AY21" s="20">
        <f t="shared" si="16"/>
        <v>0</v>
      </c>
      <c r="AZ21" s="20">
        <f t="shared" si="16"/>
        <v>0</v>
      </c>
      <c r="BA21" s="20">
        <f t="shared" si="16"/>
        <v>0</v>
      </c>
      <c r="BB21" s="20">
        <f>BB22+BB23+BB24</f>
        <v>0</v>
      </c>
      <c r="BC21" s="20">
        <f>BC22+BC23+BC24</f>
        <v>0</v>
      </c>
      <c r="BD21" s="21">
        <f>AP21+C21+AN21</f>
        <v>0</v>
      </c>
      <c r="BE21" s="20">
        <f t="shared" ref="BE21:BH21" si="17">BE23+BE24+BE25+BE26+BE22</f>
        <v>0</v>
      </c>
      <c r="BF21" s="20">
        <f t="shared" si="17"/>
        <v>0</v>
      </c>
      <c r="BG21" s="20">
        <f t="shared" si="17"/>
        <v>0</v>
      </c>
      <c r="BH21" s="20">
        <f t="shared" si="17"/>
        <v>0</v>
      </c>
      <c r="BI21" s="20">
        <f>BI22+BI23+BI24</f>
        <v>0</v>
      </c>
      <c r="BJ21" s="20">
        <f t="shared" ref="BJ21:CO21" si="18">BJ23+BJ24+BJ25+BJ26+BJ22</f>
        <v>0</v>
      </c>
      <c r="BK21" s="20">
        <f t="shared" si="18"/>
        <v>0</v>
      </c>
      <c r="BL21" s="20">
        <f t="shared" si="18"/>
        <v>0</v>
      </c>
      <c r="BM21" s="21">
        <f>BD21</f>
        <v>0</v>
      </c>
      <c r="BN21" s="19">
        <f t="shared" si="18"/>
        <v>0</v>
      </c>
      <c r="BO21" s="20">
        <f t="shared" ref="BO21:BO26" si="19">BP21+BQ21</f>
        <v>0</v>
      </c>
      <c r="BP21" s="20">
        <f t="shared" si="18"/>
        <v>0</v>
      </c>
      <c r="BQ21" s="20">
        <f>BQ23+BQ24+BQ25+BQ26+BQ22</f>
        <v>0</v>
      </c>
      <c r="BR21" s="20">
        <f>BR23+BR24+BR25+BR26+BR22</f>
        <v>0</v>
      </c>
      <c r="BS21" s="20">
        <f t="shared" ref="BS21:BT21" si="20">BS23+BS24+BS25+BS26+BS22</f>
        <v>0</v>
      </c>
      <c r="BT21" s="20">
        <f t="shared" si="20"/>
        <v>0</v>
      </c>
      <c r="BU21" s="20">
        <f t="shared" si="18"/>
        <v>229000</v>
      </c>
      <c r="BV21" s="20">
        <f t="shared" si="18"/>
        <v>61000</v>
      </c>
      <c r="BW21" s="19">
        <f t="shared" si="18"/>
        <v>1960000</v>
      </c>
      <c r="BX21" s="19">
        <f t="shared" si="18"/>
        <v>1960000</v>
      </c>
      <c r="BY21" s="19">
        <f t="shared" si="18"/>
        <v>0</v>
      </c>
      <c r="BZ21" s="20">
        <f t="shared" si="18"/>
        <v>0</v>
      </c>
      <c r="CA21" s="19">
        <f t="shared" si="18"/>
        <v>0</v>
      </c>
      <c r="CB21" s="19">
        <f t="shared" si="18"/>
        <v>0</v>
      </c>
      <c r="CC21" s="19">
        <f t="shared" si="18"/>
        <v>0</v>
      </c>
      <c r="CD21" s="22">
        <f t="shared" si="0"/>
        <v>2250000</v>
      </c>
      <c r="CE21" s="20">
        <f>CE23+CE24+CE25+CE26+CE22</f>
        <v>0</v>
      </c>
      <c r="CF21" s="20">
        <f t="shared" si="18"/>
        <v>0</v>
      </c>
      <c r="CG21" s="20">
        <f>CG23+CG24+CG25+CG26+CG22</f>
        <v>0</v>
      </c>
      <c r="CH21" s="20">
        <f>CH23+CH24+CH25+CH26+CH22</f>
        <v>0</v>
      </c>
      <c r="CI21" s="19">
        <f t="shared" si="18"/>
        <v>6532500</v>
      </c>
      <c r="CJ21" s="19">
        <f t="shared" si="18"/>
        <v>6032500</v>
      </c>
      <c r="CK21" s="19">
        <f t="shared" si="18"/>
        <v>500000</v>
      </c>
      <c r="CL21" s="19">
        <f t="shared" si="18"/>
        <v>0</v>
      </c>
      <c r="CM21" s="19">
        <f t="shared" si="18"/>
        <v>0</v>
      </c>
      <c r="CN21" s="19">
        <f t="shared" si="18"/>
        <v>8000000</v>
      </c>
      <c r="CO21" s="22">
        <f t="shared" si="18"/>
        <v>14532500</v>
      </c>
      <c r="CP21" s="22">
        <f t="shared" si="1"/>
        <v>16782500</v>
      </c>
      <c r="CQ21" s="22">
        <f t="shared" si="2"/>
        <v>16782500</v>
      </c>
      <c r="CR21" s="160"/>
      <c r="CS21" s="16"/>
      <c r="CT21" s="16"/>
      <c r="CU21" s="16"/>
    </row>
    <row r="22" spans="1:106" s="30" customFormat="1" ht="72.75" customHeight="1" x14ac:dyDescent="0.4">
      <c r="A22" s="24">
        <v>18315200000</v>
      </c>
      <c r="B22" s="25" t="s">
        <v>58</v>
      </c>
      <c r="C22" s="26"/>
      <c r="D22" s="26"/>
      <c r="E22" s="26"/>
      <c r="F22" s="26"/>
      <c r="G22" s="26"/>
      <c r="H22" s="27"/>
      <c r="I22" s="27"/>
      <c r="J22" s="26"/>
      <c r="K22" s="26"/>
      <c r="L22" s="27">
        <f t="shared" si="4"/>
        <v>0</v>
      </c>
      <c r="M22" s="26"/>
      <c r="N22" s="26"/>
      <c r="O22" s="100"/>
      <c r="P22" s="27">
        <f t="shared" si="5"/>
        <v>0</v>
      </c>
      <c r="Q22" s="27"/>
      <c r="R22" s="27"/>
      <c r="S22" s="27">
        <f t="shared" si="6"/>
        <v>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100"/>
      <c r="AE22" s="27">
        <f t="shared" si="7"/>
        <v>0</v>
      </c>
      <c r="AF22" s="26"/>
      <c r="AG22" s="26"/>
      <c r="AH22" s="26"/>
      <c r="AI22" s="26"/>
      <c r="AJ22" s="26"/>
      <c r="AK22" s="26"/>
      <c r="AL22" s="27"/>
      <c r="AM22" s="26"/>
      <c r="AN22" s="46">
        <f>E22+F22+G22+J22+L22+S22+AE22+AK22+Z22+P22+AM22+H22+I22+AL22+K22</f>
        <v>0</v>
      </c>
      <c r="AO22" s="100"/>
      <c r="AP22" s="31">
        <f t="shared" ref="AP22:AP24" si="21">AX22+AW22+AV22+AU22+AT22+AS22+AR22+AQ22+AY22+AZ22+BA22</f>
        <v>0</v>
      </c>
      <c r="AQ22" s="26"/>
      <c r="AR22" s="26"/>
      <c r="AS22" s="26"/>
      <c r="AT22" s="26"/>
      <c r="AU22" s="26"/>
      <c r="AV22" s="26"/>
      <c r="AW22" s="26"/>
      <c r="AX22" s="26"/>
      <c r="AY22" s="27"/>
      <c r="AZ22" s="27"/>
      <c r="BA22" s="27"/>
      <c r="BB22" s="20"/>
      <c r="BC22" s="20"/>
      <c r="BD22" s="31">
        <f>AP22+C22+AN22+BB22+BC22</f>
        <v>0</v>
      </c>
      <c r="BE22" s="31"/>
      <c r="BF22" s="27">
        <f>BG22</f>
        <v>0</v>
      </c>
      <c r="BG22" s="31"/>
      <c r="BH22" s="31"/>
      <c r="BI22" s="20">
        <f>BF22+BH22+BE22</f>
        <v>0</v>
      </c>
      <c r="BJ22" s="27">
        <f t="shared" si="10"/>
        <v>0</v>
      </c>
      <c r="BK22" s="31"/>
      <c r="BL22" s="31">
        <f t="shared" si="11"/>
        <v>0</v>
      </c>
      <c r="BM22" s="31">
        <f>BD22+BL22</f>
        <v>0</v>
      </c>
      <c r="BN22" s="26"/>
      <c r="BO22" s="27">
        <f>BP22+BQ22+BR22+BT22+BS22</f>
        <v>0</v>
      </c>
      <c r="BP22" s="27"/>
      <c r="BQ22" s="27"/>
      <c r="BR22" s="27"/>
      <c r="BS22" s="27"/>
      <c r="BT22" s="27"/>
      <c r="BU22" s="27">
        <f>169000+60000</f>
        <v>229000</v>
      </c>
      <c r="BV22" s="27">
        <v>61000</v>
      </c>
      <c r="BW22" s="27">
        <f>BY22+CA22+CB22+CC22+BX22+BZ22</f>
        <v>0</v>
      </c>
      <c r="BX22" s="27"/>
      <c r="BY22" s="26"/>
      <c r="BZ22" s="27"/>
      <c r="CA22" s="26"/>
      <c r="CB22" s="26"/>
      <c r="CC22" s="26"/>
      <c r="CD22" s="22">
        <f t="shared" si="0"/>
        <v>290000</v>
      </c>
      <c r="CE22" s="21"/>
      <c r="CF22" s="21"/>
      <c r="CG22" s="21"/>
      <c r="CH22" s="21"/>
      <c r="CI22" s="26">
        <f>CJ22+CK22+CL22+CM22</f>
        <v>0</v>
      </c>
      <c r="CJ22" s="26"/>
      <c r="CK22" s="26"/>
      <c r="CL22" s="26"/>
      <c r="CM22" s="26"/>
      <c r="CN22" s="26"/>
      <c r="CO22" s="31">
        <f t="shared" ref="CO22:CO24" si="22">CI22+CE22+CN22</f>
        <v>0</v>
      </c>
      <c r="CP22" s="28">
        <f t="shared" si="1"/>
        <v>290000</v>
      </c>
      <c r="CQ22" s="28">
        <f t="shared" si="2"/>
        <v>290000</v>
      </c>
      <c r="CR22" s="160"/>
      <c r="CS22" s="29"/>
      <c r="CT22" s="29"/>
      <c r="CU22" s="29"/>
    </row>
    <row r="23" spans="1:106" s="30" customFormat="1" ht="69" customHeight="1" x14ac:dyDescent="0.4">
      <c r="A23" s="24">
        <v>18527000000</v>
      </c>
      <c r="B23" s="25" t="s">
        <v>59</v>
      </c>
      <c r="C23" s="26"/>
      <c r="D23" s="26"/>
      <c r="E23" s="27"/>
      <c r="F23" s="27"/>
      <c r="G23" s="27"/>
      <c r="H23" s="27"/>
      <c r="I23" s="27"/>
      <c r="J23" s="27"/>
      <c r="K23" s="27"/>
      <c r="L23" s="27">
        <f t="shared" si="4"/>
        <v>0</v>
      </c>
      <c r="M23" s="27"/>
      <c r="N23" s="27"/>
      <c r="O23" s="100"/>
      <c r="P23" s="27">
        <f t="shared" si="5"/>
        <v>0</v>
      </c>
      <c r="Q23" s="27"/>
      <c r="R23" s="27"/>
      <c r="S23" s="27">
        <f t="shared" si="6"/>
        <v>0</v>
      </c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100"/>
      <c r="AE23" s="27">
        <f t="shared" si="7"/>
        <v>0</v>
      </c>
      <c r="AF23" s="27"/>
      <c r="AG23" s="27"/>
      <c r="AH23" s="27"/>
      <c r="AI23" s="27"/>
      <c r="AJ23" s="27"/>
      <c r="AK23" s="27"/>
      <c r="AL23" s="27"/>
      <c r="AM23" s="27"/>
      <c r="AN23" s="46">
        <f>E23+F23+G23+J23+L23+S23+AE23+AK23+Z23+P23+AM23+H23+I23+AL23+K23</f>
        <v>0</v>
      </c>
      <c r="AO23" s="100"/>
      <c r="AP23" s="31">
        <f t="shared" si="21"/>
        <v>0</v>
      </c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0"/>
      <c r="BC23" s="20"/>
      <c r="BD23" s="31">
        <f>AP23+C23+AN23+BB23+BC23</f>
        <v>0</v>
      </c>
      <c r="BE23" s="31"/>
      <c r="BF23" s="27">
        <f t="shared" si="9"/>
        <v>0</v>
      </c>
      <c r="BG23" s="27"/>
      <c r="BH23" s="27"/>
      <c r="BI23" s="20">
        <f>BF23+BH23+BE23</f>
        <v>0</v>
      </c>
      <c r="BJ23" s="27">
        <f t="shared" si="10"/>
        <v>0</v>
      </c>
      <c r="BK23" s="27"/>
      <c r="BL23" s="31">
        <f t="shared" si="11"/>
        <v>0</v>
      </c>
      <c r="BM23" s="31">
        <f>BD23+BL23</f>
        <v>0</v>
      </c>
      <c r="BN23" s="26"/>
      <c r="BO23" s="27">
        <f t="shared" ref="BO23:BO24" si="23">BP23+BQ23+BR23+BT23+BS23</f>
        <v>0</v>
      </c>
      <c r="BP23" s="27"/>
      <c r="BQ23" s="27"/>
      <c r="BR23" s="27"/>
      <c r="BS23" s="27"/>
      <c r="BT23" s="27"/>
      <c r="BU23" s="27"/>
      <c r="BV23" s="27"/>
      <c r="BW23" s="27">
        <f>BY23+CA23+CB23+CC23+BX23+BZ23</f>
        <v>1960000</v>
      </c>
      <c r="BX23" s="27">
        <v>1960000</v>
      </c>
      <c r="BY23" s="26"/>
      <c r="BZ23" s="27"/>
      <c r="CA23" s="26"/>
      <c r="CB23" s="26"/>
      <c r="CC23" s="26"/>
      <c r="CD23" s="22">
        <f t="shared" si="0"/>
        <v>1960000</v>
      </c>
      <c r="CE23" s="21"/>
      <c r="CF23" s="21"/>
      <c r="CG23" s="21"/>
      <c r="CH23" s="21"/>
      <c r="CI23" s="26">
        <f>CJ23+CK23+CL23+CM23</f>
        <v>6032500</v>
      </c>
      <c r="CJ23" s="26">
        <f>7000000+992500-1960000</f>
        <v>6032500</v>
      </c>
      <c r="CK23" s="26"/>
      <c r="CL23" s="26"/>
      <c r="CM23" s="26"/>
      <c r="CN23" s="26"/>
      <c r="CO23" s="31">
        <f t="shared" si="22"/>
        <v>6032500</v>
      </c>
      <c r="CP23" s="28">
        <f t="shared" si="1"/>
        <v>7992500</v>
      </c>
      <c r="CQ23" s="28">
        <f t="shared" si="2"/>
        <v>7992500</v>
      </c>
      <c r="CR23" s="160"/>
      <c r="CS23" s="29"/>
      <c r="CT23" s="29"/>
      <c r="CU23" s="29"/>
    </row>
    <row r="24" spans="1:106" s="30" customFormat="1" ht="71.25" customHeight="1" x14ac:dyDescent="0.4">
      <c r="A24" s="24">
        <v>18201501000</v>
      </c>
      <c r="B24" s="25" t="s">
        <v>60</v>
      </c>
      <c r="C24" s="26"/>
      <c r="D24" s="26"/>
      <c r="E24" s="27"/>
      <c r="F24" s="27"/>
      <c r="G24" s="27"/>
      <c r="H24" s="27"/>
      <c r="I24" s="27"/>
      <c r="J24" s="27"/>
      <c r="K24" s="27"/>
      <c r="L24" s="27">
        <f t="shared" si="4"/>
        <v>0</v>
      </c>
      <c r="M24" s="27"/>
      <c r="N24" s="27"/>
      <c r="O24" s="100"/>
      <c r="P24" s="27">
        <f t="shared" si="5"/>
        <v>0</v>
      </c>
      <c r="Q24" s="27"/>
      <c r="R24" s="27"/>
      <c r="S24" s="27">
        <f t="shared" si="6"/>
        <v>0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100"/>
      <c r="AE24" s="27">
        <f t="shared" si="7"/>
        <v>0</v>
      </c>
      <c r="AF24" s="27"/>
      <c r="AG24" s="27"/>
      <c r="AH24" s="27"/>
      <c r="AI24" s="27"/>
      <c r="AJ24" s="27"/>
      <c r="AK24" s="27"/>
      <c r="AL24" s="27"/>
      <c r="AM24" s="27"/>
      <c r="AN24" s="46">
        <f>E24+F24+G24+J24+L24+S24+AE24+AK24+Z24+P24+AM24+H24+I24+AL24+K24</f>
        <v>0</v>
      </c>
      <c r="AO24" s="100"/>
      <c r="AP24" s="31">
        <f t="shared" si="21"/>
        <v>0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0"/>
      <c r="BC24" s="20"/>
      <c r="BD24" s="31">
        <f>AP24+C24+AN24+BB24+BC24</f>
        <v>0</v>
      </c>
      <c r="BE24" s="31"/>
      <c r="BF24" s="27">
        <f t="shared" si="9"/>
        <v>0</v>
      </c>
      <c r="BG24" s="27"/>
      <c r="BH24" s="27"/>
      <c r="BI24" s="20">
        <f>BF24+BH24+BE24</f>
        <v>0</v>
      </c>
      <c r="BJ24" s="27">
        <f t="shared" si="10"/>
        <v>0</v>
      </c>
      <c r="BK24" s="27"/>
      <c r="BL24" s="31">
        <f t="shared" si="11"/>
        <v>0</v>
      </c>
      <c r="BM24" s="31">
        <f>BD24+BL24</f>
        <v>0</v>
      </c>
      <c r="BN24" s="26"/>
      <c r="BO24" s="27">
        <f t="shared" si="23"/>
        <v>0</v>
      </c>
      <c r="BP24" s="27"/>
      <c r="BQ24" s="27"/>
      <c r="BR24" s="27"/>
      <c r="BS24" s="27"/>
      <c r="BT24" s="27"/>
      <c r="BU24" s="27"/>
      <c r="BV24" s="27"/>
      <c r="BW24" s="27">
        <f>BY24+CA24+CB24+CC24+BX24+BZ24</f>
        <v>0</v>
      </c>
      <c r="BX24" s="27"/>
      <c r="BY24" s="26"/>
      <c r="BZ24" s="27"/>
      <c r="CA24" s="26"/>
      <c r="CB24" s="26"/>
      <c r="CC24" s="26"/>
      <c r="CD24" s="22">
        <f t="shared" si="0"/>
        <v>0</v>
      </c>
      <c r="CE24" s="21"/>
      <c r="CF24" s="21"/>
      <c r="CG24" s="21"/>
      <c r="CH24" s="21"/>
      <c r="CI24" s="26">
        <f>CJ24+CK24+CL24+CM24</f>
        <v>500000</v>
      </c>
      <c r="CJ24" s="26"/>
      <c r="CK24" s="26">
        <v>500000</v>
      </c>
      <c r="CL24" s="26"/>
      <c r="CM24" s="26"/>
      <c r="CN24" s="26">
        <v>8000000</v>
      </c>
      <c r="CO24" s="31">
        <f t="shared" si="22"/>
        <v>8500000</v>
      </c>
      <c r="CP24" s="28">
        <f t="shared" si="1"/>
        <v>8500000</v>
      </c>
      <c r="CQ24" s="28">
        <f t="shared" si="2"/>
        <v>8500000</v>
      </c>
      <c r="CR24" s="160"/>
      <c r="CS24" s="29"/>
      <c r="CT24" s="29"/>
      <c r="CU24" s="29"/>
    </row>
    <row r="25" spans="1:106" s="30" customFormat="1" ht="32.25" hidden="1" customHeight="1" x14ac:dyDescent="0.4">
      <c r="A25" s="24"/>
      <c r="B25" s="24"/>
      <c r="C25" s="26"/>
      <c r="D25" s="26"/>
      <c r="E25" s="27"/>
      <c r="F25" s="27"/>
      <c r="G25" s="27"/>
      <c r="H25" s="21"/>
      <c r="I25" s="21"/>
      <c r="J25" s="27"/>
      <c r="K25" s="27"/>
      <c r="L25" s="27"/>
      <c r="M25" s="27"/>
      <c r="N25" s="27"/>
      <c r="O25" s="100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100"/>
      <c r="AE25" s="27"/>
      <c r="AF25" s="27"/>
      <c r="AG25" s="27"/>
      <c r="AH25" s="27"/>
      <c r="AI25" s="27"/>
      <c r="AJ25" s="27"/>
      <c r="AK25" s="27"/>
      <c r="AL25" s="21"/>
      <c r="AM25" s="27"/>
      <c r="AN25" s="46">
        <f>E25+F25+G25+J25+L25+S25+AE25+AK25+Z25+P25+AM25</f>
        <v>0</v>
      </c>
      <c r="AO25" s="100"/>
      <c r="AP25" s="31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0" t="e">
        <f>#REF!+#REF!+#REF!+#REF!+#REF!+#REF!+#REF!+#REF!+#REF!+#REF!+#REF!</f>
        <v>#REF!</v>
      </c>
      <c r="BC25" s="20"/>
      <c r="BD25" s="21" t="e">
        <f>#REF!+AP25+#REF!+C25+#REF!+AN25+#REF!</f>
        <v>#REF!</v>
      </c>
      <c r="BE25" s="21"/>
      <c r="BF25" s="21"/>
      <c r="BG25" s="21"/>
      <c r="BH25" s="21"/>
      <c r="BI25" s="21"/>
      <c r="BJ25" s="21"/>
      <c r="BK25" s="21"/>
      <c r="BL25" s="21"/>
      <c r="BM25" s="21"/>
      <c r="BN25" s="26"/>
      <c r="BO25" s="20">
        <f t="shared" si="19"/>
        <v>0</v>
      </c>
      <c r="BP25" s="27"/>
      <c r="BQ25" s="27"/>
      <c r="BR25" s="27"/>
      <c r="BS25" s="27"/>
      <c r="BT25" s="27"/>
      <c r="BU25" s="27"/>
      <c r="BV25" s="27"/>
      <c r="BW25" s="26"/>
      <c r="BX25" s="26"/>
      <c r="BY25" s="26"/>
      <c r="BZ25" s="26"/>
      <c r="CA25" s="26"/>
      <c r="CB25" s="26"/>
      <c r="CC25" s="26"/>
      <c r="CD25" s="22">
        <f t="shared" si="0"/>
        <v>0</v>
      </c>
      <c r="CE25" s="21"/>
      <c r="CF25" s="21"/>
      <c r="CG25" s="21"/>
      <c r="CH25" s="21"/>
      <c r="CI25" s="26"/>
      <c r="CJ25" s="26"/>
      <c r="CK25" s="26"/>
      <c r="CL25" s="26"/>
      <c r="CM25" s="26"/>
      <c r="CN25" s="26"/>
      <c r="CO25" s="22">
        <f>CI25+CE25</f>
        <v>0</v>
      </c>
      <c r="CP25" s="22">
        <f t="shared" si="1"/>
        <v>0</v>
      </c>
      <c r="CQ25" s="22">
        <f t="shared" si="2"/>
        <v>0</v>
      </c>
      <c r="CR25" s="160"/>
      <c r="CS25" s="29"/>
      <c r="CT25" s="29"/>
      <c r="CU25" s="29"/>
    </row>
    <row r="26" spans="1:106" s="30" customFormat="1" ht="13.5" hidden="1" customHeight="1" x14ac:dyDescent="0.4">
      <c r="A26" s="24"/>
      <c r="B26" s="24"/>
      <c r="C26" s="26"/>
      <c r="D26" s="26"/>
      <c r="E26" s="27"/>
      <c r="F26" s="27"/>
      <c r="G26" s="27"/>
      <c r="H26" s="21"/>
      <c r="I26" s="21"/>
      <c r="J26" s="27"/>
      <c r="K26" s="27"/>
      <c r="L26" s="27"/>
      <c r="M26" s="27"/>
      <c r="N26" s="27"/>
      <c r="O26" s="100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100"/>
      <c r="AE26" s="27"/>
      <c r="AF26" s="27"/>
      <c r="AG26" s="27"/>
      <c r="AH26" s="27"/>
      <c r="AI26" s="27"/>
      <c r="AJ26" s="27"/>
      <c r="AK26" s="27"/>
      <c r="AL26" s="21"/>
      <c r="AM26" s="27"/>
      <c r="AN26" s="46">
        <f>E26+F26+G26+J26+L26+S26+AE26+AK26+Z26+P26+AM26</f>
        <v>0</v>
      </c>
      <c r="AO26" s="100"/>
      <c r="AP26" s="31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0" t="e">
        <f>#REF!+#REF!+#REF!+#REF!+#REF!+#REF!+#REF!+#REF!+#REF!+#REF!+#REF!</f>
        <v>#REF!</v>
      </c>
      <c r="BC26" s="20"/>
      <c r="BD26" s="21" t="e">
        <f>#REF!+AP26+#REF!+C26+#REF!+AN26+#REF!</f>
        <v>#REF!</v>
      </c>
      <c r="BE26" s="21"/>
      <c r="BF26" s="21"/>
      <c r="BG26" s="21"/>
      <c r="BH26" s="21"/>
      <c r="BI26" s="21"/>
      <c r="BJ26" s="21"/>
      <c r="BK26" s="21"/>
      <c r="BL26" s="21"/>
      <c r="BM26" s="21"/>
      <c r="BN26" s="26"/>
      <c r="BO26" s="20">
        <f t="shared" si="19"/>
        <v>0</v>
      </c>
      <c r="BP26" s="27"/>
      <c r="BQ26" s="27"/>
      <c r="BR26" s="27"/>
      <c r="BS26" s="27"/>
      <c r="BT26" s="27"/>
      <c r="BU26" s="27"/>
      <c r="BV26" s="27"/>
      <c r="BW26" s="26"/>
      <c r="BX26" s="26"/>
      <c r="BY26" s="26"/>
      <c r="BZ26" s="26"/>
      <c r="CA26" s="26"/>
      <c r="CB26" s="26"/>
      <c r="CC26" s="26"/>
      <c r="CD26" s="22">
        <f t="shared" si="0"/>
        <v>0</v>
      </c>
      <c r="CE26" s="21"/>
      <c r="CF26" s="21"/>
      <c r="CG26" s="21"/>
      <c r="CH26" s="21"/>
      <c r="CI26" s="26"/>
      <c r="CJ26" s="26"/>
      <c r="CK26" s="26"/>
      <c r="CL26" s="26"/>
      <c r="CM26" s="26"/>
      <c r="CN26" s="26"/>
      <c r="CO26" s="22">
        <f>CI26+CE26</f>
        <v>0</v>
      </c>
      <c r="CP26" s="22">
        <f t="shared" si="1"/>
        <v>0</v>
      </c>
      <c r="CQ26" s="22">
        <f t="shared" si="2"/>
        <v>0</v>
      </c>
      <c r="CR26" s="160"/>
      <c r="CS26" s="29"/>
      <c r="CT26" s="29"/>
      <c r="CU26" s="29"/>
    </row>
    <row r="27" spans="1:106" s="33" customFormat="1" ht="51" customHeight="1" x14ac:dyDescent="0.4">
      <c r="A27" s="66" t="s">
        <v>2</v>
      </c>
      <c r="B27" s="66" t="s">
        <v>3</v>
      </c>
      <c r="C27" s="21">
        <f>C18+C19+C20+C21</f>
        <v>3581630</v>
      </c>
      <c r="D27" s="21">
        <f>D18+D19+D20+D21</f>
        <v>107400</v>
      </c>
      <c r="E27" s="21">
        <f t="shared" ref="E27:CQ28" si="24">E18+E19+E20+E21</f>
        <v>169238795</v>
      </c>
      <c r="F27" s="21">
        <f t="shared" si="24"/>
        <v>352400</v>
      </c>
      <c r="G27" s="21">
        <f t="shared" si="24"/>
        <v>339093600</v>
      </c>
      <c r="H27" s="21">
        <f t="shared" si="24"/>
        <v>1805663.23</v>
      </c>
      <c r="I27" s="21">
        <f t="shared" si="24"/>
        <v>1462158</v>
      </c>
      <c r="J27" s="21">
        <f t="shared" si="24"/>
        <v>3600900</v>
      </c>
      <c r="K27" s="21">
        <f t="shared" si="24"/>
        <v>3609965</v>
      </c>
      <c r="L27" s="21">
        <f t="shared" si="24"/>
        <v>2383120</v>
      </c>
      <c r="M27" s="21">
        <f t="shared" si="24"/>
        <v>1178720</v>
      </c>
      <c r="N27" s="21">
        <f t="shared" si="24"/>
        <v>1204400</v>
      </c>
      <c r="O27" s="100"/>
      <c r="P27" s="21">
        <f>P18+P19+P20+P21</f>
        <v>2724088</v>
      </c>
      <c r="Q27" s="21">
        <f>Q18+Q19+Q20+Q21</f>
        <v>152663</v>
      </c>
      <c r="R27" s="21">
        <f>R18+R19+R20+R21</f>
        <v>2571425</v>
      </c>
      <c r="S27" s="21">
        <f t="shared" si="24"/>
        <v>1814729</v>
      </c>
      <c r="T27" s="21">
        <f t="shared" si="24"/>
        <v>842946</v>
      </c>
      <c r="U27" s="21">
        <f t="shared" si="24"/>
        <v>108000</v>
      </c>
      <c r="V27" s="21">
        <f t="shared" si="24"/>
        <v>44000</v>
      </c>
      <c r="W27" s="21">
        <f t="shared" si="24"/>
        <v>260712</v>
      </c>
      <c r="X27" s="31">
        <f t="shared" si="24"/>
        <v>24000</v>
      </c>
      <c r="Y27" s="31">
        <f t="shared" si="24"/>
        <v>535071</v>
      </c>
      <c r="Z27" s="21">
        <f t="shared" si="24"/>
        <v>4956663</v>
      </c>
      <c r="AA27" s="21">
        <f t="shared" si="24"/>
        <v>1264105</v>
      </c>
      <c r="AB27" s="21">
        <f t="shared" si="24"/>
        <v>2954121</v>
      </c>
      <c r="AC27" s="21">
        <f t="shared" si="24"/>
        <v>738437</v>
      </c>
      <c r="AD27" s="100"/>
      <c r="AE27" s="21">
        <f t="shared" si="24"/>
        <v>16886130</v>
      </c>
      <c r="AF27" s="21">
        <f t="shared" si="24"/>
        <v>10489630</v>
      </c>
      <c r="AG27" s="21">
        <f t="shared" si="24"/>
        <v>4580500</v>
      </c>
      <c r="AH27" s="21">
        <f t="shared" si="24"/>
        <v>625100</v>
      </c>
      <c r="AI27" s="21">
        <f t="shared" si="24"/>
        <v>400000</v>
      </c>
      <c r="AJ27" s="21">
        <f t="shared" si="24"/>
        <v>790900</v>
      </c>
      <c r="AK27" s="21">
        <f t="shared" si="24"/>
        <v>1456300</v>
      </c>
      <c r="AL27" s="21">
        <f t="shared" ref="AL27" si="25">AL18+AL19+AL20+AL21</f>
        <v>823359</v>
      </c>
      <c r="AM27" s="21">
        <f t="shared" ref="AM27" si="26">AM18+AM19+AM20+AM21</f>
        <v>50000</v>
      </c>
      <c r="AN27" s="45">
        <f>AN18+AN19+AN20+AN21</f>
        <v>550257870.23000002</v>
      </c>
      <c r="AO27" s="100"/>
      <c r="AP27" s="21">
        <f>AP18+AP19+AP20+AP21</f>
        <v>5845583.8799999999</v>
      </c>
      <c r="AQ27" s="21">
        <f t="shared" si="24"/>
        <v>1025579.31</v>
      </c>
      <c r="AR27" s="21">
        <f t="shared" si="24"/>
        <v>432853.57000000007</v>
      </c>
      <c r="AS27" s="21">
        <f t="shared" si="24"/>
        <v>317300</v>
      </c>
      <c r="AT27" s="21">
        <f t="shared" si="24"/>
        <v>680</v>
      </c>
      <c r="AU27" s="21">
        <f t="shared" si="24"/>
        <v>686000</v>
      </c>
      <c r="AV27" s="21">
        <f t="shared" si="24"/>
        <v>215500</v>
      </c>
      <c r="AW27" s="21">
        <f t="shared" si="24"/>
        <v>205040</v>
      </c>
      <c r="AX27" s="21">
        <f t="shared" si="24"/>
        <v>28800</v>
      </c>
      <c r="AY27" s="21">
        <f t="shared" si="24"/>
        <v>2588854</v>
      </c>
      <c r="AZ27" s="21">
        <f t="shared" si="24"/>
        <v>339977</v>
      </c>
      <c r="BA27" s="21">
        <f t="shared" si="24"/>
        <v>5000</v>
      </c>
      <c r="BB27" s="21">
        <f t="shared" si="24"/>
        <v>339090</v>
      </c>
      <c r="BC27" s="21">
        <f t="shared" si="24"/>
        <v>220903</v>
      </c>
      <c r="BD27" s="21">
        <f t="shared" si="24"/>
        <v>560245077.11000001</v>
      </c>
      <c r="BE27" s="21">
        <f t="shared" si="24"/>
        <v>1512988</v>
      </c>
      <c r="BF27" s="21">
        <f t="shared" si="24"/>
        <v>3816000</v>
      </c>
      <c r="BG27" s="21">
        <f t="shared" si="24"/>
        <v>3816000</v>
      </c>
      <c r="BH27" s="21">
        <f t="shared" si="24"/>
        <v>49000000</v>
      </c>
      <c r="BI27" s="21">
        <f>BI18+BI19+BI20+BI21</f>
        <v>54328988</v>
      </c>
      <c r="BJ27" s="21">
        <f t="shared" si="24"/>
        <v>304000</v>
      </c>
      <c r="BK27" s="21">
        <f t="shared" si="24"/>
        <v>304000</v>
      </c>
      <c r="BL27" s="21">
        <f t="shared" si="24"/>
        <v>54632988</v>
      </c>
      <c r="BM27" s="21">
        <f t="shared" si="24"/>
        <v>614878065.11000001</v>
      </c>
      <c r="BN27" s="21">
        <f t="shared" si="24"/>
        <v>111090200</v>
      </c>
      <c r="BO27" s="21">
        <f t="shared" si="24"/>
        <v>936200</v>
      </c>
      <c r="BP27" s="21">
        <f t="shared" si="24"/>
        <v>271850</v>
      </c>
      <c r="BQ27" s="21">
        <f t="shared" si="24"/>
        <v>46152</v>
      </c>
      <c r="BR27" s="21">
        <f>BR18+BR19+BR20+BR21</f>
        <v>288190</v>
      </c>
      <c r="BS27" s="21">
        <f>BS18+BS19+BS20+BS21</f>
        <v>240008</v>
      </c>
      <c r="BT27" s="21">
        <f>BT18+BT19+BT20+BT21</f>
        <v>90000</v>
      </c>
      <c r="BU27" s="21">
        <f t="shared" si="24"/>
        <v>229000</v>
      </c>
      <c r="BV27" s="21">
        <f t="shared" si="24"/>
        <v>61000</v>
      </c>
      <c r="BW27" s="21">
        <f t="shared" si="24"/>
        <v>3539318.08</v>
      </c>
      <c r="BX27" s="21">
        <f t="shared" si="24"/>
        <v>1960000</v>
      </c>
      <c r="BY27" s="21">
        <f t="shared" si="24"/>
        <v>814000</v>
      </c>
      <c r="BZ27" s="21">
        <f t="shared" si="24"/>
        <v>150000</v>
      </c>
      <c r="CA27" s="21">
        <f>CA18+CA19+CA20+CA21</f>
        <v>241000</v>
      </c>
      <c r="CB27" s="21">
        <f t="shared" ref="CB27:CC27" si="27">CB18+CB19+CB20+CB21</f>
        <v>350000</v>
      </c>
      <c r="CC27" s="21">
        <f t="shared" si="27"/>
        <v>24318.080000000002</v>
      </c>
      <c r="CD27" s="21">
        <f t="shared" si="24"/>
        <v>4765518.08</v>
      </c>
      <c r="CE27" s="21">
        <f t="shared" si="24"/>
        <v>1291992</v>
      </c>
      <c r="CF27" s="21">
        <f t="shared" si="24"/>
        <v>150000</v>
      </c>
      <c r="CG27" s="21">
        <f t="shared" ref="CG27" si="28">CG18+CG19+CG20+CG21</f>
        <v>1132000</v>
      </c>
      <c r="CH27" s="21">
        <f t="shared" si="24"/>
        <v>9992</v>
      </c>
      <c r="CI27" s="21">
        <f t="shared" si="24"/>
        <v>7551500</v>
      </c>
      <c r="CJ27" s="21">
        <f t="shared" si="24"/>
        <v>6032500</v>
      </c>
      <c r="CK27" s="21">
        <f>CK18+CK19+CK20+CK21</f>
        <v>500000</v>
      </c>
      <c r="CL27" s="21">
        <f>CL18+CL19+CL20+CL21</f>
        <v>159000</v>
      </c>
      <c r="CM27" s="21">
        <f>CM18+CM19+CM20+CM21</f>
        <v>860000</v>
      </c>
      <c r="CN27" s="21">
        <f>CN18+CN19+CN20+CN21</f>
        <v>8000000</v>
      </c>
      <c r="CO27" s="21">
        <f>CO18+CO19+CO20+CO21</f>
        <v>16843492</v>
      </c>
      <c r="CP27" s="21">
        <f t="shared" si="24"/>
        <v>21609010.079999998</v>
      </c>
      <c r="CQ27" s="21">
        <f t="shared" si="24"/>
        <v>132699210.08</v>
      </c>
      <c r="CR27" s="160"/>
      <c r="CS27" s="32"/>
      <c r="CT27" s="32"/>
      <c r="CU27" s="32"/>
    </row>
    <row r="28" spans="1:106" ht="38.25" hidden="1" customHeight="1" x14ac:dyDescent="0.55000000000000004">
      <c r="A28" s="14"/>
      <c r="B28" s="14"/>
      <c r="C28" s="14"/>
      <c r="D28" s="14"/>
      <c r="E28" s="13"/>
      <c r="F28" s="13"/>
      <c r="G28" s="13"/>
      <c r="H28" s="7"/>
      <c r="I28" s="7"/>
      <c r="J28" s="13"/>
      <c r="K28" s="13"/>
      <c r="L28" s="144"/>
      <c r="M28" s="144"/>
      <c r="N28" s="144"/>
      <c r="O28" s="144"/>
      <c r="P28" s="144"/>
      <c r="Q28" s="144"/>
      <c r="R28" s="144"/>
      <c r="S28" s="144"/>
      <c r="T28" s="13"/>
      <c r="U28" s="13"/>
      <c r="V28" s="13"/>
      <c r="W28" s="13"/>
      <c r="X28" s="59"/>
      <c r="Y28" s="59"/>
      <c r="Z28" s="13"/>
      <c r="AA28" s="13"/>
      <c r="AB28" s="13"/>
      <c r="AC28" s="13"/>
      <c r="AD28" s="54"/>
      <c r="AE28" s="13"/>
      <c r="AF28" s="13"/>
      <c r="AG28" s="13"/>
      <c r="AH28" s="13"/>
      <c r="AI28" s="13"/>
      <c r="AJ28" s="13"/>
      <c r="AK28" s="13"/>
      <c r="AL28" s="7"/>
      <c r="AM28" s="13"/>
      <c r="AN28" s="47"/>
      <c r="AO28" s="54"/>
      <c r="AP28" s="4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2"/>
      <c r="BC28" s="12"/>
      <c r="BD28" s="15"/>
      <c r="BE28" s="15"/>
      <c r="BF28" s="7"/>
      <c r="BG28" s="7"/>
      <c r="BH28" s="7"/>
      <c r="BI28" s="7"/>
      <c r="BJ28" s="7"/>
      <c r="BK28" s="7"/>
      <c r="BL28" s="7"/>
      <c r="BM28" s="7"/>
      <c r="BN28" s="39"/>
      <c r="BO28" s="40"/>
      <c r="BP28" s="13"/>
      <c r="BQ28" s="13"/>
      <c r="BR28" s="13"/>
      <c r="BS28" s="13"/>
      <c r="BT28" s="13"/>
      <c r="BU28" s="13"/>
      <c r="BV28" s="13"/>
      <c r="BW28" s="14"/>
      <c r="BX28" s="14"/>
      <c r="BY28" s="14"/>
      <c r="BZ28" s="14"/>
      <c r="CA28" s="14"/>
      <c r="CB28" s="14"/>
      <c r="CC28" s="14"/>
      <c r="CD28" s="71">
        <f t="shared" si="24"/>
        <v>5055518.08</v>
      </c>
      <c r="CE28" s="70"/>
      <c r="CF28" s="70"/>
      <c r="CG28" s="70"/>
      <c r="CH28" s="70"/>
      <c r="CI28" s="14"/>
      <c r="CJ28" s="14"/>
      <c r="CK28" s="14"/>
      <c r="CL28" s="14"/>
      <c r="CM28" s="14"/>
      <c r="CN28" s="14"/>
      <c r="CO28" s="38"/>
      <c r="CP28" s="38"/>
      <c r="CQ28" s="38"/>
      <c r="CR28" s="54"/>
    </row>
    <row r="29" spans="1:106" ht="38.25" customHeight="1" x14ac:dyDescent="0.55000000000000004">
      <c r="A29" s="14"/>
      <c r="B29" s="14"/>
      <c r="C29" s="14"/>
      <c r="D29" s="14"/>
      <c r="E29" s="13"/>
      <c r="F29" s="13"/>
      <c r="G29" s="13"/>
      <c r="H29" s="7"/>
      <c r="I29" s="7"/>
      <c r="J29" s="13"/>
      <c r="K29" s="13"/>
      <c r="L29" s="93"/>
      <c r="M29" s="93"/>
      <c r="N29" s="93"/>
      <c r="O29" s="93"/>
      <c r="P29" s="93"/>
      <c r="Q29" s="93"/>
      <c r="R29" s="93"/>
      <c r="S29" s="93"/>
      <c r="T29" s="13"/>
      <c r="U29" s="13"/>
      <c r="V29" s="13"/>
      <c r="W29" s="13"/>
      <c r="X29" s="59"/>
      <c r="Y29" s="59"/>
      <c r="Z29" s="13"/>
      <c r="AA29" s="13"/>
      <c r="AB29" s="13"/>
      <c r="AC29" s="13"/>
      <c r="AD29" s="54"/>
      <c r="AE29" s="13"/>
      <c r="AF29" s="13"/>
      <c r="AG29" s="13"/>
      <c r="AH29" s="13"/>
      <c r="AI29" s="13"/>
      <c r="AJ29" s="13"/>
      <c r="AK29" s="13"/>
      <c r="AL29" s="7"/>
      <c r="AM29" s="13"/>
      <c r="AN29" s="47"/>
      <c r="AO29" s="54"/>
      <c r="AP29" s="4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2"/>
      <c r="BC29" s="12"/>
      <c r="BD29" s="15"/>
      <c r="BE29" s="15"/>
      <c r="BF29" s="7"/>
      <c r="BG29" s="7"/>
      <c r="BH29" s="7"/>
      <c r="BI29" s="7"/>
      <c r="BJ29" s="7"/>
      <c r="BK29" s="7"/>
      <c r="BL29" s="7"/>
      <c r="BM29" s="7"/>
      <c r="BN29" s="39"/>
      <c r="BO29" s="40"/>
      <c r="BP29" s="13"/>
      <c r="BQ29" s="13"/>
      <c r="BR29" s="13"/>
      <c r="BS29" s="13"/>
      <c r="BT29" s="13"/>
      <c r="BU29" s="13"/>
      <c r="BV29" s="13"/>
      <c r="BW29" s="14"/>
      <c r="BX29" s="14"/>
      <c r="BY29" s="14"/>
      <c r="BZ29" s="14"/>
      <c r="CA29" s="14"/>
      <c r="CB29" s="14"/>
      <c r="CC29" s="14"/>
      <c r="CD29" s="97"/>
      <c r="CE29" s="70"/>
      <c r="CF29" s="70"/>
      <c r="CG29" s="70"/>
      <c r="CH29" s="70"/>
      <c r="CI29" s="14"/>
      <c r="CJ29" s="14"/>
      <c r="CK29" s="14"/>
      <c r="CL29" s="14"/>
      <c r="CM29" s="14"/>
      <c r="CN29" s="14"/>
      <c r="CO29" s="38"/>
      <c r="CP29" s="38"/>
      <c r="CQ29" s="38"/>
      <c r="CR29" s="54"/>
    </row>
    <row r="30" spans="1:106" ht="38.25" customHeight="1" x14ac:dyDescent="0.55000000000000004">
      <c r="A30" s="14"/>
      <c r="B30" s="14"/>
      <c r="C30" s="14"/>
      <c r="D30" s="14"/>
      <c r="E30" s="13"/>
      <c r="F30" s="13"/>
      <c r="G30" s="13"/>
      <c r="H30" s="7"/>
      <c r="I30" s="7"/>
      <c r="J30" s="13"/>
      <c r="K30" s="13"/>
      <c r="L30" s="93"/>
      <c r="M30" s="93"/>
      <c r="N30" s="93"/>
      <c r="O30" s="93"/>
      <c r="P30" s="93"/>
      <c r="Q30" s="93"/>
      <c r="R30" s="93"/>
      <c r="S30" s="93"/>
      <c r="T30" s="13"/>
      <c r="U30" s="13"/>
      <c r="V30" s="13"/>
      <c r="W30" s="13"/>
      <c r="X30" s="59"/>
      <c r="Y30" s="59"/>
      <c r="Z30" s="13"/>
      <c r="AA30" s="13"/>
      <c r="AB30" s="13"/>
      <c r="AC30" s="13"/>
      <c r="AD30" s="54"/>
      <c r="AE30" s="13"/>
      <c r="AF30" s="13"/>
      <c r="AG30" s="13"/>
      <c r="AH30" s="13"/>
      <c r="AI30" s="13"/>
      <c r="AJ30" s="13"/>
      <c r="AK30" s="13"/>
      <c r="AL30" s="7"/>
      <c r="AM30" s="13"/>
      <c r="AN30" s="47"/>
      <c r="AO30" s="54"/>
      <c r="AP30" s="4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2"/>
      <c r="BC30" s="12"/>
      <c r="BD30" s="15"/>
      <c r="BE30" s="15"/>
      <c r="BF30" s="7"/>
      <c r="BG30" s="7"/>
      <c r="BH30" s="7"/>
      <c r="BI30" s="7"/>
      <c r="BJ30" s="7"/>
      <c r="BK30" s="7"/>
      <c r="BL30" s="7"/>
      <c r="BM30" s="7"/>
      <c r="BN30" s="39"/>
      <c r="BO30" s="40"/>
      <c r="BP30" s="13"/>
      <c r="BQ30" s="13"/>
      <c r="BR30" s="13"/>
      <c r="BS30" s="13"/>
      <c r="BT30" s="13"/>
      <c r="BU30" s="13"/>
      <c r="BV30" s="13"/>
      <c r="BW30" s="14"/>
      <c r="BX30" s="14"/>
      <c r="BY30" s="14"/>
      <c r="BZ30" s="14"/>
      <c r="CA30" s="14"/>
      <c r="CB30" s="14"/>
      <c r="CC30" s="14"/>
      <c r="CD30" s="97"/>
      <c r="CE30" s="70"/>
      <c r="CF30" s="70"/>
      <c r="CG30" s="70"/>
      <c r="CH30" s="70"/>
      <c r="CI30" s="14"/>
      <c r="CJ30" s="14"/>
      <c r="CK30" s="14"/>
      <c r="CL30" s="14"/>
      <c r="CM30" s="14"/>
      <c r="CN30" s="14"/>
      <c r="CO30" s="38"/>
      <c r="CP30" s="38"/>
      <c r="CQ30" s="38"/>
      <c r="CR30" s="54"/>
    </row>
    <row r="31" spans="1:106" s="60" customFormat="1" ht="61.5" customHeight="1" x14ac:dyDescent="0.9">
      <c r="A31" s="2"/>
      <c r="B31" s="2"/>
      <c r="C31" s="2"/>
      <c r="D31" s="2"/>
      <c r="E31" s="3"/>
      <c r="F31" s="3"/>
      <c r="G31" s="3"/>
      <c r="H31" s="7"/>
      <c r="I31" s="7"/>
      <c r="J31" s="3"/>
      <c r="K31" s="3"/>
      <c r="L31" s="49"/>
      <c r="M31" s="49"/>
      <c r="N31" s="49"/>
      <c r="O31" s="49"/>
      <c r="P31" s="49"/>
      <c r="Q31" s="49"/>
      <c r="R31" s="49"/>
      <c r="S31" s="49"/>
      <c r="T31" s="3"/>
      <c r="U31" s="3"/>
      <c r="V31" s="3"/>
      <c r="W31" s="3"/>
      <c r="X31" s="56"/>
      <c r="Y31" s="56"/>
      <c r="Z31" s="3"/>
      <c r="AA31" s="3"/>
      <c r="AB31" s="3"/>
      <c r="AC31" s="3"/>
      <c r="AE31" s="3"/>
      <c r="AF31" s="3"/>
      <c r="AG31" s="3"/>
      <c r="AH31" s="3"/>
      <c r="AI31" s="3"/>
      <c r="AJ31" s="3"/>
      <c r="AK31" s="3"/>
      <c r="AL31" s="7"/>
      <c r="AM31" s="3"/>
      <c r="AN31" s="42"/>
      <c r="AP31" s="42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12"/>
      <c r="BC31" s="12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39"/>
      <c r="BO31" s="40"/>
      <c r="BP31" s="13"/>
      <c r="BQ31" s="13"/>
      <c r="BR31" s="13"/>
      <c r="BS31" s="13"/>
      <c r="BT31" s="13"/>
      <c r="BU31" s="13"/>
      <c r="BV31" s="13"/>
      <c r="BW31" s="145"/>
      <c r="BX31" s="145"/>
      <c r="BY31" s="145"/>
      <c r="BZ31" s="145"/>
      <c r="CA31" s="145"/>
      <c r="CB31" s="82"/>
      <c r="CC31" s="145" t="s">
        <v>113</v>
      </c>
      <c r="CD31" s="145"/>
      <c r="CE31" s="145"/>
      <c r="CF31" s="63"/>
      <c r="CG31" s="63"/>
      <c r="CH31" s="63"/>
      <c r="CI31" s="63"/>
      <c r="CM31" s="64"/>
      <c r="CN31" s="64"/>
      <c r="CO31" s="64"/>
      <c r="CP31" s="147" t="s">
        <v>114</v>
      </c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</row>
    <row r="32" spans="1:106" s="60" customFormat="1" ht="43.5" customHeight="1" x14ac:dyDescent="0.9">
      <c r="A32" s="2"/>
      <c r="B32" s="2"/>
      <c r="C32" s="2"/>
      <c r="D32" s="2"/>
      <c r="E32" s="3"/>
      <c r="F32" s="3"/>
      <c r="G32" s="3"/>
      <c r="H32" s="7"/>
      <c r="I32" s="7"/>
      <c r="J32" s="3"/>
      <c r="K32" s="3"/>
      <c r="L32" s="49"/>
      <c r="M32" s="49"/>
      <c r="N32" s="49"/>
      <c r="O32" s="49"/>
      <c r="P32" s="49"/>
      <c r="Q32" s="49"/>
      <c r="R32" s="49"/>
      <c r="S32" s="49"/>
      <c r="T32" s="3"/>
      <c r="U32" s="3"/>
      <c r="V32" s="3"/>
      <c r="W32" s="3"/>
      <c r="X32" s="56"/>
      <c r="Y32" s="56"/>
      <c r="Z32" s="3"/>
      <c r="AA32" s="3"/>
      <c r="AB32" s="3"/>
      <c r="AC32" s="3"/>
      <c r="AE32" s="3"/>
      <c r="AF32" s="3"/>
      <c r="AG32" s="3"/>
      <c r="AH32" s="3"/>
      <c r="AI32" s="3"/>
      <c r="AJ32" s="3"/>
      <c r="AK32" s="3"/>
      <c r="AL32" s="7"/>
      <c r="AM32" s="3"/>
      <c r="AN32" s="42"/>
      <c r="AP32" s="42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12"/>
      <c r="BC32" s="12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39"/>
      <c r="BO32" s="40"/>
      <c r="BP32" s="13"/>
      <c r="BQ32" s="13"/>
      <c r="BR32" s="13"/>
      <c r="BS32" s="13"/>
      <c r="BT32" s="13"/>
      <c r="BU32" s="13"/>
      <c r="BV32" s="13"/>
      <c r="BW32" s="68"/>
      <c r="BX32" s="89"/>
      <c r="BY32" s="68"/>
      <c r="BZ32" s="87"/>
      <c r="CA32" s="68"/>
      <c r="CB32" s="82"/>
      <c r="CC32" s="82"/>
      <c r="CD32" s="63"/>
      <c r="CE32" s="82"/>
      <c r="CF32" s="82"/>
      <c r="CG32" s="88"/>
      <c r="CH32" s="82"/>
      <c r="CI32" s="82"/>
      <c r="CJ32" s="85"/>
      <c r="CK32" s="86"/>
      <c r="CL32" s="86"/>
      <c r="CM32" s="64"/>
      <c r="CN32" s="64"/>
      <c r="CO32" s="64"/>
      <c r="CP32" s="69"/>
      <c r="CQ32" s="69"/>
      <c r="CS32" s="2"/>
      <c r="CT32" s="2"/>
      <c r="CU32" s="2"/>
    </row>
    <row r="33" spans="1:99" s="75" customFormat="1" ht="57.75" customHeight="1" x14ac:dyDescent="0.7">
      <c r="A33" s="72"/>
      <c r="B33" s="72"/>
      <c r="C33" s="72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4"/>
      <c r="Y33" s="74"/>
      <c r="Z33" s="73"/>
      <c r="AA33" s="73"/>
      <c r="AB33" s="73"/>
      <c r="AC33" s="73"/>
      <c r="AE33" s="73"/>
      <c r="AF33" s="73"/>
      <c r="AG33" s="73"/>
      <c r="AH33" s="73"/>
      <c r="AI33" s="73"/>
      <c r="AJ33" s="73"/>
      <c r="AK33" s="73"/>
      <c r="AL33" s="73"/>
      <c r="AM33" s="73"/>
      <c r="AN33" s="76"/>
      <c r="AP33" s="76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2"/>
      <c r="BC33" s="72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2"/>
      <c r="BO33" s="73"/>
      <c r="BP33" s="77"/>
      <c r="BQ33" s="77"/>
      <c r="BR33" s="77"/>
      <c r="BS33" s="77"/>
      <c r="BT33" s="77"/>
      <c r="BU33" s="77"/>
      <c r="BV33" s="77"/>
      <c r="BW33" s="78"/>
      <c r="BX33" s="78"/>
      <c r="BY33" s="78"/>
      <c r="BZ33" s="78"/>
      <c r="CA33" s="79"/>
      <c r="CB33" s="79"/>
      <c r="CC33" s="146" t="s">
        <v>125</v>
      </c>
      <c r="CD33" s="146"/>
      <c r="CE33" s="146"/>
      <c r="CF33" s="84"/>
      <c r="CG33" s="84"/>
      <c r="CH33" s="83"/>
      <c r="CI33" s="78"/>
      <c r="CM33" s="79"/>
      <c r="CN33" s="79"/>
      <c r="CO33" s="80"/>
      <c r="CP33" s="80"/>
      <c r="CQ33" s="80"/>
      <c r="CS33" s="72"/>
      <c r="CT33" s="72"/>
      <c r="CU33" s="72"/>
    </row>
    <row r="34" spans="1:99" s="60" customFormat="1" ht="36" customHeight="1" x14ac:dyDescent="0.3">
      <c r="A34" s="2"/>
      <c r="B34" s="2"/>
      <c r="C34" s="2"/>
      <c r="D34" s="2"/>
      <c r="E34" s="3"/>
      <c r="F34" s="3"/>
      <c r="G34" s="3"/>
      <c r="H34" s="4"/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56"/>
      <c r="Y34" s="56"/>
      <c r="Z34" s="3"/>
      <c r="AA34" s="3"/>
      <c r="AB34" s="3"/>
      <c r="AC34" s="3"/>
      <c r="AE34" s="3"/>
      <c r="AF34" s="3"/>
      <c r="AG34" s="3"/>
      <c r="AH34" s="3"/>
      <c r="AI34" s="3"/>
      <c r="AJ34" s="3"/>
      <c r="AK34" s="3"/>
      <c r="AL34" s="4"/>
      <c r="AM34" s="3"/>
      <c r="AN34" s="42"/>
      <c r="AP34" s="42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14"/>
      <c r="BO34" s="13"/>
      <c r="BP34" s="13"/>
      <c r="BQ34" s="13"/>
      <c r="BR34" s="13"/>
      <c r="BS34" s="13"/>
      <c r="BT34" s="13"/>
      <c r="BU34" s="13"/>
      <c r="BV34" s="13"/>
      <c r="BW34" s="14"/>
      <c r="BX34" s="14"/>
      <c r="BY34" s="14"/>
      <c r="BZ34" s="14"/>
      <c r="CA34" s="14"/>
      <c r="CB34" s="14"/>
      <c r="CC34" s="14"/>
      <c r="CD34" s="38"/>
      <c r="CE34" s="13"/>
      <c r="CF34" s="13"/>
      <c r="CG34" s="13"/>
      <c r="CH34" s="13"/>
      <c r="CI34" s="14"/>
      <c r="CJ34" s="14"/>
      <c r="CK34" s="14"/>
      <c r="CL34" s="14"/>
      <c r="CM34" s="14"/>
      <c r="CN34" s="14"/>
      <c r="CO34" s="38"/>
      <c r="CP34" s="38"/>
      <c r="CQ34" s="38"/>
      <c r="CS34" s="2"/>
      <c r="CT34" s="2"/>
      <c r="CU34" s="2"/>
    </row>
  </sheetData>
  <mergeCells count="153">
    <mergeCell ref="I1:J1"/>
    <mergeCell ref="I2:J2"/>
    <mergeCell ref="I3:J3"/>
    <mergeCell ref="I4:J4"/>
    <mergeCell ref="I5:J5"/>
    <mergeCell ref="BW9:CB9"/>
    <mergeCell ref="BN13:BN16"/>
    <mergeCell ref="BO13:BO16"/>
    <mergeCell ref="CF13:CH13"/>
    <mergeCell ref="CH14:CH16"/>
    <mergeCell ref="BS14:BS16"/>
    <mergeCell ref="CN13:CN16"/>
    <mergeCell ref="BP13:BT13"/>
    <mergeCell ref="BZ14:BZ16"/>
    <mergeCell ref="BN9:BV9"/>
    <mergeCell ref="CI9:CP9"/>
    <mergeCell ref="CE10:CH12"/>
    <mergeCell ref="CI10:CO12"/>
    <mergeCell ref="BT14:BT16"/>
    <mergeCell ref="BO10:BW12"/>
    <mergeCell ref="BX14:BX16"/>
    <mergeCell ref="BN10:BN12"/>
    <mergeCell ref="CC14:CC16"/>
    <mergeCell ref="CG14:CG16"/>
    <mergeCell ref="CC31:CE31"/>
    <mergeCell ref="CC33:CE33"/>
    <mergeCell ref="CP31:DB31"/>
    <mergeCell ref="BX10:CD12"/>
    <mergeCell ref="BX13:CC13"/>
    <mergeCell ref="CJ13:CM13"/>
    <mergeCell ref="CM14:CM16"/>
    <mergeCell ref="CO13:CO16"/>
    <mergeCell ref="BU13:BU16"/>
    <mergeCell ref="BV13:BV16"/>
    <mergeCell ref="BW13:BW16"/>
    <mergeCell ref="CD13:CD16"/>
    <mergeCell ref="CR9:CR27"/>
    <mergeCell ref="CQ9:CQ16"/>
    <mergeCell ref="BW31:CA31"/>
    <mergeCell ref="CB14:CB16"/>
    <mergeCell ref="L28:S28"/>
    <mergeCell ref="CJ14:CJ16"/>
    <mergeCell ref="D15:D16"/>
    <mergeCell ref="M15:M16"/>
    <mergeCell ref="T15:T16"/>
    <mergeCell ref="U15:U16"/>
    <mergeCell ref="V15:V16"/>
    <mergeCell ref="W15:W16"/>
    <mergeCell ref="BP14:BP16"/>
    <mergeCell ref="BQ14:BQ16"/>
    <mergeCell ref="BR14:BR16"/>
    <mergeCell ref="BY14:BY16"/>
    <mergeCell ref="CA14:CA16"/>
    <mergeCell ref="CI13:CI16"/>
    <mergeCell ref="Q14:Q16"/>
    <mergeCell ref="AV14:AV16"/>
    <mergeCell ref="AW14:AW16"/>
    <mergeCell ref="AC15:AC16"/>
    <mergeCell ref="BJ13:BJ16"/>
    <mergeCell ref="BK14:BK16"/>
    <mergeCell ref="AX14:AX16"/>
    <mergeCell ref="AY14:AY16"/>
    <mergeCell ref="AP13:AP16"/>
    <mergeCell ref="K13:K16"/>
    <mergeCell ref="AE9:AN9"/>
    <mergeCell ref="AO9:AO27"/>
    <mergeCell ref="AE10:AN10"/>
    <mergeCell ref="BD10:BD16"/>
    <mergeCell ref="CP10:CP16"/>
    <mergeCell ref="AE11:AN12"/>
    <mergeCell ref="CK14:CK16"/>
    <mergeCell ref="CL14:CL16"/>
    <mergeCell ref="BM9:BM16"/>
    <mergeCell ref="AQ14:AQ16"/>
    <mergeCell ref="AR14:AR16"/>
    <mergeCell ref="AS14:AS16"/>
    <mergeCell ref="AT14:AT16"/>
    <mergeCell ref="AP9:BD9"/>
    <mergeCell ref="AF15:AF16"/>
    <mergeCell ref="BF13:BF16"/>
    <mergeCell ref="BG13:BG14"/>
    <mergeCell ref="AQ13:BA13"/>
    <mergeCell ref="AZ14:AZ16"/>
    <mergeCell ref="BA14:BA16"/>
    <mergeCell ref="BH13:BH16"/>
    <mergeCell ref="CE13:CE16"/>
    <mergeCell ref="CF14:CF16"/>
    <mergeCell ref="AE13:AE16"/>
    <mergeCell ref="AF13:AJ14"/>
    <mergeCell ref="AK13:AK16"/>
    <mergeCell ref="AN13:AN16"/>
    <mergeCell ref="AG15:AG16"/>
    <mergeCell ref="AI15:AI16"/>
    <mergeCell ref="AJ15:AJ16"/>
    <mergeCell ref="AH15:AH16"/>
    <mergeCell ref="X15:X16"/>
    <mergeCell ref="Y15:Y16"/>
    <mergeCell ref="Z13:Z16"/>
    <mergeCell ref="AA13:AC14"/>
    <mergeCell ref="AD9:AD27"/>
    <mergeCell ref="AA15:AA16"/>
    <mergeCell ref="AB15:AB16"/>
    <mergeCell ref="P10:AC10"/>
    <mergeCell ref="P11:AC12"/>
    <mergeCell ref="P13:P16"/>
    <mergeCell ref="Q13:R13"/>
    <mergeCell ref="AM13:AM16"/>
    <mergeCell ref="AL13:AL16"/>
    <mergeCell ref="R14:R16"/>
    <mergeCell ref="S13:S16"/>
    <mergeCell ref="T13:Y14"/>
    <mergeCell ref="BF9:BI9"/>
    <mergeCell ref="BJ9:BL9"/>
    <mergeCell ref="BF10:BI10"/>
    <mergeCell ref="BJ10:BK10"/>
    <mergeCell ref="BJ11:BK11"/>
    <mergeCell ref="BJ12:BK12"/>
    <mergeCell ref="AP12:BA12"/>
    <mergeCell ref="BG15:BG16"/>
    <mergeCell ref="AU14:AU16"/>
    <mergeCell ref="BB13:BB16"/>
    <mergeCell ref="BB12:BC12"/>
    <mergeCell ref="BC13:BC16"/>
    <mergeCell ref="AP10:BC10"/>
    <mergeCell ref="AP11:BC11"/>
    <mergeCell ref="BI13:BI16"/>
    <mergeCell ref="BF11:BI12"/>
    <mergeCell ref="BE13:BE16"/>
    <mergeCell ref="BL10:BL16"/>
    <mergeCell ref="A7:J7"/>
    <mergeCell ref="O9:O27"/>
    <mergeCell ref="P9:AC9"/>
    <mergeCell ref="C9:J9"/>
    <mergeCell ref="E10:J10"/>
    <mergeCell ref="L9:N9"/>
    <mergeCell ref="L10:N10"/>
    <mergeCell ref="J8:K8"/>
    <mergeCell ref="A9:A16"/>
    <mergeCell ref="B9:B16"/>
    <mergeCell ref="C13:C16"/>
    <mergeCell ref="D13:D14"/>
    <mergeCell ref="E13:E16"/>
    <mergeCell ref="F13:F16"/>
    <mergeCell ref="G13:G16"/>
    <mergeCell ref="J13:J16"/>
    <mergeCell ref="E11:N12"/>
    <mergeCell ref="N15:N16"/>
    <mergeCell ref="M13:N14"/>
    <mergeCell ref="C10:D10"/>
    <mergeCell ref="C11:D12"/>
    <mergeCell ref="H13:H16"/>
    <mergeCell ref="I13:I16"/>
    <mergeCell ref="L13:L16"/>
  </mergeCells>
  <pageMargins left="0.78740157480314965" right="0.55118110236220474" top="1.1811023622047245" bottom="0.39370078740157483" header="0" footer="0"/>
  <pageSetup paperSize="9" scale="23" fitToWidth="9" orientation="landscape" useFirstPageNumber="1" verticalDpi="300" r:id="rId1"/>
  <headerFooter>
    <oddFooter>&amp;R&amp;"Times New Roman,обычный"&amp;25Сторінка &amp;P</oddFooter>
  </headerFooter>
  <colBreaks count="2" manualBreakCount="2">
    <brk id="26" max="33" man="1"/>
    <brk id="38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 5</vt:lpstr>
      <vt:lpstr>'дод. 5'!Заголовки_для_печати</vt:lpstr>
      <vt:lpstr>'дод.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Майковська Юлія Миколаївна</cp:lastModifiedBy>
  <cp:lastPrinted>2019-10-18T08:19:51Z</cp:lastPrinted>
  <dcterms:created xsi:type="dcterms:W3CDTF">2018-11-15T08:41:33Z</dcterms:created>
  <dcterms:modified xsi:type="dcterms:W3CDTF">2019-10-18T08:20:39Z</dcterms:modified>
</cp:coreProperties>
</file>