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4.12.2019\6249-МР\"/>
    </mc:Choice>
  </mc:AlternateContent>
  <bookViews>
    <workbookView xWindow="0" yWindow="0" windowWidth="28800" windowHeight="13590"/>
  </bookViews>
  <sheets>
    <sheet name="додаток 7 (СМР)" sheetId="9" r:id="rId1"/>
  </sheets>
  <definedNames>
    <definedName name="_xlnm.Print_Titles" localSheetId="0">'додаток 7 (СМР)'!$11:$12</definedName>
    <definedName name="_xlnm.Print_Area" localSheetId="0">'додаток 7 (СМР)'!$A$1:$J$85</definedName>
  </definedNames>
  <calcPr calcId="162913"/>
</workbook>
</file>

<file path=xl/calcChain.xml><?xml version="1.0" encoding="utf-8"?>
<calcChain xmlns="http://schemas.openxmlformats.org/spreadsheetml/2006/main">
  <c r="I39" i="9" l="1"/>
  <c r="I67" i="9"/>
  <c r="I31" i="9"/>
  <c r="I18" i="9"/>
  <c r="I20" i="9"/>
  <c r="G30" i="9" l="1"/>
  <c r="G29" i="9"/>
  <c r="I58" i="9" l="1"/>
  <c r="I61" i="9"/>
  <c r="I28" i="9" l="1"/>
  <c r="I64" i="9" l="1"/>
  <c r="I60" i="9" l="1"/>
  <c r="I70" i="9" l="1"/>
  <c r="I68" i="9" s="1"/>
  <c r="I63" i="9"/>
  <c r="I54" i="9"/>
  <c r="I53" i="9" s="1"/>
  <c r="I51" i="9"/>
  <c r="I49" i="9"/>
  <c r="I46" i="9"/>
  <c r="I45" i="9" s="1"/>
  <c r="I41" i="9"/>
  <c r="I38" i="9"/>
  <c r="I37" i="9" s="1"/>
  <c r="I35" i="9"/>
  <c r="I34" i="9" s="1"/>
  <c r="I26" i="9"/>
  <c r="I23" i="9"/>
  <c r="I17" i="9"/>
  <c r="I13" i="9"/>
  <c r="I57" i="9" l="1"/>
  <c r="I56" i="9" s="1"/>
  <c r="I48" i="9"/>
  <c r="I43" i="9" s="1"/>
  <c r="I33" i="9"/>
  <c r="I16" i="9"/>
  <c r="I15" i="9" l="1"/>
  <c r="I74" i="9" l="1"/>
</calcChain>
</file>

<file path=xl/sharedStrings.xml><?xml version="1.0" encoding="utf-8"?>
<sst xmlns="http://schemas.openxmlformats.org/spreadsheetml/2006/main" count="119" uniqueCount="90">
  <si>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</si>
  <si>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</si>
  <si>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</si>
  <si>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</si>
  <si>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</si>
  <si>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</si>
  <si>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</si>
  <si>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</si>
  <si>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</si>
  <si>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</si>
  <si>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</si>
  <si>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</si>
  <si>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</si>
  <si>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</si>
  <si>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</si>
  <si>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</si>
  <si>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</si>
  <si>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</si>
  <si>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</si>
  <si>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</si>
  <si>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</si>
  <si>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</si>
  <si>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</si>
  <si>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</si>
  <si>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</si>
  <si>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</si>
  <si>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</si>
  <si>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</si>
  <si>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</si>
  <si>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</si>
  <si>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</si>
  <si>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</si>
  <si>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</si>
  <si>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</si>
  <si>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</si>
  <si>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</si>
  <si>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</si>
  <si>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</si>
  <si>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</si>
  <si>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</si>
  <si>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</si>
  <si>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</si>
  <si>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</si>
  <si>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</si>
  <si>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</si>
  <si>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</si>
  <si>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</si>
  <si>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</si>
  <si>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</si>
  <si>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</si>
  <si>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</si>
  <si>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</si>
  <si>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</si>
  <si>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</si>
  <si>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Капітальний ремонт прибудинкової території в районі житлового будинку №30 по вул. Праці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</si>
  <si>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</si>
  <si>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</si>
  <si>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</si>
  <si>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</si>
  <si>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</si>
  <si>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</si>
  <si>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</si>
  <si>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</si>
  <si>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</si>
  <si>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</si>
  <si>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</si>
  <si>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</si>
  <si>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</si>
  <si>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</si>
  <si>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</si>
  <si>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</si>
  <si>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</si>
  <si>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</si>
  <si>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 Кондратьєва, 165</t>
  </si>
  <si>
    <t>2020-2021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</si>
  <si>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</si>
  <si>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</si>
  <si>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</si>
  <si>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 Додаток 7</t>
  </si>
  <si>
    <t xml:space="preserve">до     Програми    економічного    і    соціального   розвитку </t>
  </si>
  <si>
    <t xml:space="preserve">Сумської  міської   об’єднаної  територіальної  громади  на  </t>
  </si>
  <si>
    <t>2020 рік  та  основні  напрями  розвитку на 2021 - 2022 роки</t>
  </si>
  <si>
    <t>Обсяг видатків бюджету розвитку, які спрямовуються на будівництво об'єкта у бюджетному періоді,             гривень</t>
  </si>
  <si>
    <t>Реконструкція неврологічного відділення КУ «СМКЛ № 4» по вул. Металургів, 38</t>
  </si>
  <si>
    <t>Розподіл коштів бюджету розвитку на здійснення заходів на будівництво, реконструкцію і реставрацію об'єктів виробничої, комунікаційної  та соціальної інфраструктури за об'єктами у 2020 році</t>
  </si>
  <si>
    <t>2018-2022</t>
  </si>
  <si>
    <t>Секретар Сумської міської ради</t>
  </si>
  <si>
    <t>А.В. Баранов</t>
  </si>
  <si>
    <t>Виконавець: Липова С.А.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</si>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</sst>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9">
    <xf numFmtId="0" fontId="0" fillId="0" borderId="0" xfId="0"/>
    <xf numFmtId="0" fontId="6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0" xfId="0" applyNumberFormat="1" applyFont="1" applyFill="1" applyAlignment="1" applyProtection="1">
      <alignment horizontal="center"/>
    </xf>
    <xf numFmtId="4" fontId="3" fillId="0" borderId="0" xfId="0" applyNumberFormat="1" applyFont="1" applyFill="1" applyAlignment="1" applyProtection="1"/>
    <xf numFmtId="0" fontId="3" fillId="0" borderId="0" xfId="0" applyFont="1" applyFill="1"/>
    <xf numFmtId="0" fontId="20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wrapText="1"/>
    </xf>
    <xf numFmtId="0" fontId="20" fillId="0" borderId="0" xfId="0" applyFont="1" applyFill="1"/>
    <xf numFmtId="0" fontId="21" fillId="0" borderId="0" xfId="0" applyFont="1" applyFill="1" applyBorder="1" applyAlignment="1">
      <alignment vertical="distributed" wrapText="1"/>
    </xf>
    <xf numFmtId="0" fontId="22" fillId="0" borderId="0" xfId="0" applyFont="1" applyFill="1"/>
    <xf numFmtId="0" fontId="17" fillId="0" borderId="0" xfId="0" applyNumberFormat="1" applyFont="1" applyFill="1" applyAlignment="1" applyProtection="1">
      <alignment horizontal="center"/>
    </xf>
    <xf numFmtId="0" fontId="17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view="pageBreakPreview" topLeftCell="D64" zoomScaleNormal="100" zoomScaleSheetLayoutView="100" workbookViewId="0">
      <selection activeCell="D80" sqref="D80"/>
    </sheetView>
  </sheetViews>
  <sheetFormatPr defaultColWidth="8.85546875" defaultRowHeight="12.75" x14ac:dyDescent="0.2"/>
  <cols>
    <col min="1" max="3" width="16.42578125" style="1" hidden="1" customWidth="1"/>
    <col min="4" max="4" width="88.28515625" style="1" customWidth="1"/>
    <col min="5" max="5" width="110.7109375" style="1" customWidth="1"/>
    <col min="6" max="6" width="20.42578125" style="1" customWidth="1"/>
    <col min="7" max="8" width="21" style="1" customWidth="1"/>
    <col min="9" max="9" width="27.5703125" style="1" customWidth="1"/>
    <col min="10" max="10" width="24.5703125" style="1" customWidth="1"/>
    <col min="11" max="16384" width="8.85546875" style="1"/>
  </cols>
  <sheetData>
    <row r="1" spans="1:10" ht="26.25" x14ac:dyDescent="0.4">
      <c r="F1" s="54" t="s">
        <v>78</v>
      </c>
      <c r="G1" s="54"/>
      <c r="H1" s="54"/>
      <c r="I1" s="54"/>
      <c r="J1" s="54"/>
    </row>
    <row r="2" spans="1:10" ht="32.25" customHeight="1" x14ac:dyDescent="0.4">
      <c r="F2" s="55" t="s">
        <v>79</v>
      </c>
      <c r="G2" s="55"/>
      <c r="H2" s="55"/>
      <c r="I2" s="55"/>
      <c r="J2" s="55"/>
    </row>
    <row r="3" spans="1:10" ht="32.25" customHeight="1" x14ac:dyDescent="0.4">
      <c r="F3" s="55" t="s">
        <v>80</v>
      </c>
      <c r="G3" s="55"/>
      <c r="H3" s="55"/>
      <c r="I3" s="55"/>
      <c r="J3" s="55"/>
    </row>
    <row r="4" spans="1:10" ht="32.25" customHeight="1" x14ac:dyDescent="0.4">
      <c r="F4" s="55" t="s">
        <v>81</v>
      </c>
      <c r="G4" s="55"/>
      <c r="H4" s="55"/>
      <c r="I4" s="55"/>
      <c r="J4" s="55"/>
    </row>
    <row r="5" spans="1:10" ht="19.5" customHeight="1" x14ac:dyDescent="0.3">
      <c r="F5" s="2"/>
      <c r="G5" s="2"/>
      <c r="H5" s="2"/>
      <c r="I5" s="2"/>
      <c r="J5" s="2"/>
    </row>
    <row r="6" spans="1:10" ht="24" customHeight="1" x14ac:dyDescent="0.3">
      <c r="G6" s="3"/>
      <c r="H6" s="3"/>
      <c r="I6" s="3"/>
      <c r="J6" s="3"/>
    </row>
    <row r="7" spans="1:10" ht="28.35" customHeight="1" x14ac:dyDescent="0.3">
      <c r="G7" s="2"/>
      <c r="H7" s="2"/>
      <c r="I7" s="2"/>
      <c r="J7" s="2"/>
    </row>
    <row r="8" spans="1:10" ht="57.75" customHeight="1" x14ac:dyDescent="0.2">
      <c r="A8" s="4"/>
      <c r="B8" s="4"/>
      <c r="C8" s="4"/>
      <c r="D8" s="58" t="s">
        <v>84</v>
      </c>
      <c r="E8" s="58"/>
      <c r="F8" s="58"/>
      <c r="G8" s="58"/>
      <c r="H8" s="58"/>
      <c r="I8" s="58"/>
      <c r="J8" s="58"/>
    </row>
    <row r="9" spans="1:10" ht="18.75" x14ac:dyDescent="0.2">
      <c r="A9" s="56"/>
      <c r="B9" s="56"/>
      <c r="C9" s="5"/>
      <c r="D9" s="5"/>
      <c r="E9" s="5"/>
      <c r="F9" s="5"/>
      <c r="G9" s="5"/>
      <c r="H9" s="5"/>
      <c r="I9" s="5"/>
      <c r="J9" s="5"/>
    </row>
    <row r="10" spans="1:10" ht="17.25" x14ac:dyDescent="0.25">
      <c r="A10" s="57"/>
      <c r="B10" s="57"/>
      <c r="C10" s="6"/>
      <c r="D10" s="6"/>
      <c r="E10" s="6"/>
      <c r="F10" s="6"/>
      <c r="G10" s="6"/>
      <c r="H10" s="6"/>
      <c r="I10" s="6"/>
      <c r="J10" s="7"/>
    </row>
    <row r="11" spans="1:10" s="9" customFormat="1" ht="196.5" customHeight="1" x14ac:dyDescent="0.35">
      <c r="A11" s="8" t="s">
        <v>16</v>
      </c>
      <c r="B11" s="8" t="s">
        <v>17</v>
      </c>
      <c r="C11" s="8" t="s">
        <v>0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22</v>
      </c>
      <c r="I11" s="8" t="s">
        <v>82</v>
      </c>
      <c r="J11" s="8" t="s">
        <v>23</v>
      </c>
    </row>
    <row r="12" spans="1:10" s="11" customFormat="1" ht="21" x14ac:dyDescent="0.35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</row>
    <row r="13" spans="1:10" s="11" customFormat="1" ht="35.1" customHeight="1" x14ac:dyDescent="0.35">
      <c r="A13" s="12" t="s">
        <v>10</v>
      </c>
      <c r="B13" s="12"/>
      <c r="C13" s="12"/>
      <c r="D13" s="13" t="s">
        <v>9</v>
      </c>
      <c r="E13" s="10"/>
      <c r="F13" s="10"/>
      <c r="G13" s="10"/>
      <c r="H13" s="10"/>
      <c r="I13" s="14">
        <f>SUM(I14:I14)</f>
        <v>2159600</v>
      </c>
      <c r="J13" s="10"/>
    </row>
    <row r="14" spans="1:10" s="11" customFormat="1" ht="60.6" customHeight="1" x14ac:dyDescent="0.35">
      <c r="A14" s="15" t="s">
        <v>11</v>
      </c>
      <c r="B14" s="10" t="s">
        <v>12</v>
      </c>
      <c r="C14" s="16" t="s">
        <v>14</v>
      </c>
      <c r="D14" s="17" t="s">
        <v>13</v>
      </c>
      <c r="E14" s="17" t="s">
        <v>39</v>
      </c>
      <c r="F14" s="10" t="s">
        <v>40</v>
      </c>
      <c r="G14" s="18">
        <v>4174146.72</v>
      </c>
      <c r="H14" s="10"/>
      <c r="I14" s="18">
        <v>2159600</v>
      </c>
      <c r="J14" s="8"/>
    </row>
    <row r="15" spans="1:10" s="11" customFormat="1" ht="32.450000000000003" customHeight="1" x14ac:dyDescent="0.35">
      <c r="A15" s="8">
        <v>1210000</v>
      </c>
      <c r="B15" s="10"/>
      <c r="C15" s="10"/>
      <c r="D15" s="19" t="s">
        <v>15</v>
      </c>
      <c r="E15" s="10"/>
      <c r="F15" s="10"/>
      <c r="G15" s="10"/>
      <c r="H15" s="10"/>
      <c r="I15" s="14">
        <f>I16+I33+I41</f>
        <v>31153612</v>
      </c>
      <c r="J15" s="10"/>
    </row>
    <row r="16" spans="1:10" s="11" customFormat="1" ht="34.5" customHeight="1" x14ac:dyDescent="0.35">
      <c r="A16" s="8">
        <v>1217310</v>
      </c>
      <c r="B16" s="8">
        <v>7310</v>
      </c>
      <c r="C16" s="12" t="s">
        <v>3</v>
      </c>
      <c r="D16" s="19" t="s">
        <v>2</v>
      </c>
      <c r="E16" s="10"/>
      <c r="F16" s="10"/>
      <c r="G16" s="10"/>
      <c r="H16" s="10"/>
      <c r="I16" s="14">
        <f>I17+I23+I26</f>
        <v>17473612</v>
      </c>
      <c r="J16" s="10"/>
    </row>
    <row r="17" spans="1:10" s="23" customFormat="1" ht="35.450000000000003" customHeight="1" x14ac:dyDescent="0.35">
      <c r="A17" s="20"/>
      <c r="B17" s="20"/>
      <c r="C17" s="20"/>
      <c r="D17" s="20"/>
      <c r="E17" s="21" t="s">
        <v>27</v>
      </c>
      <c r="F17" s="20"/>
      <c r="G17" s="20"/>
      <c r="H17" s="20"/>
      <c r="I17" s="22">
        <f>SUM(I18:I22)</f>
        <v>2230000</v>
      </c>
      <c r="J17" s="20"/>
    </row>
    <row r="18" spans="1:10" s="11" customFormat="1" ht="36.6" customHeight="1" x14ac:dyDescent="0.35">
      <c r="A18" s="10"/>
      <c r="B18" s="10"/>
      <c r="C18" s="10"/>
      <c r="D18" s="10"/>
      <c r="E18" s="17" t="s">
        <v>58</v>
      </c>
      <c r="F18" s="10">
        <v>2020</v>
      </c>
      <c r="G18" s="24"/>
      <c r="H18" s="10"/>
      <c r="I18" s="18">
        <f>3000000-1800000-1140000</f>
        <v>60000</v>
      </c>
      <c r="J18" s="10"/>
    </row>
    <row r="19" spans="1:10" s="11" customFormat="1" ht="50.45" customHeight="1" x14ac:dyDescent="0.35">
      <c r="A19" s="10"/>
      <c r="B19" s="10"/>
      <c r="C19" s="10"/>
      <c r="D19" s="10"/>
      <c r="E19" s="17" t="s">
        <v>65</v>
      </c>
      <c r="F19" s="10">
        <v>2020</v>
      </c>
      <c r="G19" s="24"/>
      <c r="H19" s="10"/>
      <c r="I19" s="18">
        <v>240000</v>
      </c>
      <c r="J19" s="10"/>
    </row>
    <row r="20" spans="1:10" s="11" customFormat="1" ht="68.45" customHeight="1" x14ac:dyDescent="0.35">
      <c r="A20" s="10"/>
      <c r="B20" s="10"/>
      <c r="C20" s="10"/>
      <c r="D20" s="10"/>
      <c r="E20" s="17" t="s">
        <v>55</v>
      </c>
      <c r="F20" s="10" t="s">
        <v>56</v>
      </c>
      <c r="G20" s="24"/>
      <c r="H20" s="10"/>
      <c r="I20" s="18">
        <f>1000000-700000</f>
        <v>300000</v>
      </c>
      <c r="J20" s="10"/>
    </row>
    <row r="21" spans="1:10" s="11" customFormat="1" ht="60" customHeight="1" x14ac:dyDescent="0.35">
      <c r="A21" s="10"/>
      <c r="B21" s="10"/>
      <c r="C21" s="10"/>
      <c r="D21" s="10"/>
      <c r="E21" s="17" t="s">
        <v>59</v>
      </c>
      <c r="F21" s="10" t="s">
        <v>56</v>
      </c>
      <c r="G21" s="24"/>
      <c r="H21" s="10"/>
      <c r="I21" s="18">
        <v>250000</v>
      </c>
      <c r="J21" s="10"/>
    </row>
    <row r="22" spans="1:10" s="11" customFormat="1" ht="60" customHeight="1" x14ac:dyDescent="0.35">
      <c r="A22" s="10"/>
      <c r="B22" s="10"/>
      <c r="C22" s="10"/>
      <c r="D22" s="10"/>
      <c r="E22" s="17" t="s">
        <v>72</v>
      </c>
      <c r="F22" s="10" t="s">
        <v>57</v>
      </c>
      <c r="G22" s="24">
        <v>14087743</v>
      </c>
      <c r="H22" s="10">
        <v>1.9</v>
      </c>
      <c r="I22" s="18">
        <v>1380000</v>
      </c>
      <c r="J22" s="25">
        <v>11.7</v>
      </c>
    </row>
    <row r="23" spans="1:10" s="23" customFormat="1" ht="28.5" customHeight="1" x14ac:dyDescent="0.35">
      <c r="A23" s="20"/>
      <c r="B23" s="20"/>
      <c r="C23" s="20"/>
      <c r="D23" s="20"/>
      <c r="E23" s="21" t="s">
        <v>29</v>
      </c>
      <c r="F23" s="20"/>
      <c r="G23" s="20"/>
      <c r="H23" s="20"/>
      <c r="I23" s="22">
        <f>I24+I25</f>
        <v>500000</v>
      </c>
      <c r="J23" s="26"/>
    </row>
    <row r="24" spans="1:10" s="11" customFormat="1" ht="50.1" customHeight="1" x14ac:dyDescent="0.35">
      <c r="A24" s="10"/>
      <c r="B24" s="10"/>
      <c r="C24" s="10"/>
      <c r="D24" s="10"/>
      <c r="E24" s="17" t="s">
        <v>25</v>
      </c>
      <c r="F24" s="10">
        <v>2020</v>
      </c>
      <c r="G24" s="24">
        <v>279601</v>
      </c>
      <c r="H24" s="10"/>
      <c r="I24" s="18">
        <v>279601</v>
      </c>
      <c r="J24" s="25">
        <v>100</v>
      </c>
    </row>
    <row r="25" spans="1:10" s="11" customFormat="1" ht="48.6" customHeight="1" x14ac:dyDescent="0.35">
      <c r="A25" s="10"/>
      <c r="B25" s="10"/>
      <c r="C25" s="10"/>
      <c r="D25" s="10"/>
      <c r="E25" s="17" t="s">
        <v>63</v>
      </c>
      <c r="F25" s="10">
        <v>2020</v>
      </c>
      <c r="G25" s="24">
        <v>220399</v>
      </c>
      <c r="H25" s="10"/>
      <c r="I25" s="18">
        <v>220399</v>
      </c>
      <c r="J25" s="25">
        <v>100</v>
      </c>
    </row>
    <row r="26" spans="1:10" s="23" customFormat="1" ht="32.450000000000003" customHeight="1" x14ac:dyDescent="0.35">
      <c r="A26" s="20"/>
      <c r="B26" s="20"/>
      <c r="C26" s="20"/>
      <c r="D26" s="20"/>
      <c r="E26" s="21" t="s">
        <v>30</v>
      </c>
      <c r="F26" s="20"/>
      <c r="G26" s="20"/>
      <c r="H26" s="20"/>
      <c r="I26" s="22">
        <f>SUM(I27:I32)</f>
        <v>14743612</v>
      </c>
      <c r="J26" s="20"/>
    </row>
    <row r="27" spans="1:10" s="11" customFormat="1" ht="58.5" customHeight="1" x14ac:dyDescent="0.35">
      <c r="A27" s="10"/>
      <c r="B27" s="10"/>
      <c r="C27" s="10"/>
      <c r="D27" s="10"/>
      <c r="E27" s="17" t="s">
        <v>73</v>
      </c>
      <c r="F27" s="10" t="s">
        <v>52</v>
      </c>
      <c r="G27" s="24">
        <v>2908994</v>
      </c>
      <c r="H27" s="10">
        <v>10.4</v>
      </c>
      <c r="I27" s="18">
        <v>1800000</v>
      </c>
      <c r="J27" s="10">
        <v>69.099999999999994</v>
      </c>
    </row>
    <row r="28" spans="1:10" s="11" customFormat="1" ht="51.6" customHeight="1" x14ac:dyDescent="0.35">
      <c r="A28" s="10"/>
      <c r="B28" s="10"/>
      <c r="C28" s="10"/>
      <c r="D28" s="10"/>
      <c r="E28" s="17" t="s">
        <v>77</v>
      </c>
      <c r="F28" s="10" t="s">
        <v>48</v>
      </c>
      <c r="G28" s="24">
        <v>12333420</v>
      </c>
      <c r="H28" s="10">
        <v>2.8</v>
      </c>
      <c r="I28" s="18">
        <f>1200000+8953612</f>
        <v>10153612</v>
      </c>
      <c r="J28" s="25">
        <v>85.2</v>
      </c>
    </row>
    <row r="29" spans="1:10" s="11" customFormat="1" ht="51.6" customHeight="1" x14ac:dyDescent="0.35">
      <c r="A29" s="10"/>
      <c r="B29" s="10"/>
      <c r="C29" s="10"/>
      <c r="D29" s="10"/>
      <c r="E29" s="17" t="s">
        <v>68</v>
      </c>
      <c r="F29" s="10" t="s">
        <v>48</v>
      </c>
      <c r="G29" s="24">
        <f>12627116</f>
        <v>12627116</v>
      </c>
      <c r="H29" s="10">
        <v>1.6</v>
      </c>
      <c r="I29" s="18">
        <v>20000</v>
      </c>
      <c r="J29" s="25">
        <v>1.8</v>
      </c>
    </row>
    <row r="30" spans="1:10" s="11" customFormat="1" ht="51.6" customHeight="1" x14ac:dyDescent="0.35">
      <c r="A30" s="10"/>
      <c r="B30" s="10"/>
      <c r="C30" s="10"/>
      <c r="D30" s="10"/>
      <c r="E30" s="17" t="s">
        <v>69</v>
      </c>
      <c r="F30" s="10" t="s">
        <v>85</v>
      </c>
      <c r="G30" s="24">
        <f>15888386</f>
        <v>15888386</v>
      </c>
      <c r="H30" s="10">
        <v>1.4</v>
      </c>
      <c r="I30" s="18">
        <v>20000</v>
      </c>
      <c r="J30" s="25">
        <v>1.5</v>
      </c>
    </row>
    <row r="31" spans="1:10" s="11" customFormat="1" ht="51.95" customHeight="1" x14ac:dyDescent="0.35">
      <c r="A31" s="10"/>
      <c r="B31" s="10"/>
      <c r="C31" s="10"/>
      <c r="D31" s="10"/>
      <c r="E31" s="17" t="s">
        <v>62</v>
      </c>
      <c r="F31" s="10" t="s">
        <v>40</v>
      </c>
      <c r="G31" s="24">
        <v>30015517</v>
      </c>
      <c r="H31" s="25">
        <v>89.3</v>
      </c>
      <c r="I31" s="18">
        <f>3000000-1000000</f>
        <v>2000000</v>
      </c>
      <c r="J31" s="10">
        <v>95.9</v>
      </c>
    </row>
    <row r="32" spans="1:10" s="11" customFormat="1" ht="45.6" customHeight="1" x14ac:dyDescent="0.35">
      <c r="A32" s="10"/>
      <c r="B32" s="10"/>
      <c r="C32" s="10"/>
      <c r="D32" s="10"/>
      <c r="E32" s="17" t="s">
        <v>24</v>
      </c>
      <c r="F32" s="10">
        <v>2020</v>
      </c>
      <c r="G32" s="24"/>
      <c r="H32" s="10"/>
      <c r="I32" s="18">
        <v>750000</v>
      </c>
      <c r="J32" s="25">
        <v>100</v>
      </c>
    </row>
    <row r="33" spans="1:10" s="11" customFormat="1" ht="59.45" customHeight="1" x14ac:dyDescent="0.35">
      <c r="A33" s="8">
        <v>1217330</v>
      </c>
      <c r="B33" s="8">
        <v>7330</v>
      </c>
      <c r="C33" s="12" t="s">
        <v>3</v>
      </c>
      <c r="D33" s="13" t="s">
        <v>26</v>
      </c>
      <c r="E33" s="17"/>
      <c r="F33" s="10"/>
      <c r="G33" s="10"/>
      <c r="H33" s="10"/>
      <c r="I33" s="14">
        <f>I34+I37</f>
        <v>10680000</v>
      </c>
      <c r="J33" s="10"/>
    </row>
    <row r="34" spans="1:10" s="23" customFormat="1" ht="30.95" customHeight="1" x14ac:dyDescent="0.35">
      <c r="A34" s="27"/>
      <c r="B34" s="27"/>
      <c r="C34" s="28"/>
      <c r="D34" s="29"/>
      <c r="E34" s="21" t="s">
        <v>27</v>
      </c>
      <c r="F34" s="20"/>
      <c r="G34" s="20"/>
      <c r="H34" s="20"/>
      <c r="I34" s="22">
        <f>SUM(I35:I36)</f>
        <v>2250000</v>
      </c>
      <c r="J34" s="20"/>
    </row>
    <row r="35" spans="1:10" s="11" customFormat="1" ht="40.5" customHeight="1" x14ac:dyDescent="0.35">
      <c r="A35" s="10"/>
      <c r="B35" s="10"/>
      <c r="C35" s="10"/>
      <c r="D35" s="10"/>
      <c r="E35" s="17" t="s">
        <v>61</v>
      </c>
      <c r="F35" s="10">
        <v>2020</v>
      </c>
      <c r="G35" s="10"/>
      <c r="H35" s="10"/>
      <c r="I35" s="18">
        <f>1050000+1050000-50000-100000</f>
        <v>1950000</v>
      </c>
      <c r="J35" s="25">
        <v>100</v>
      </c>
    </row>
    <row r="36" spans="1:10" s="11" customFormat="1" ht="40.5" customHeight="1" x14ac:dyDescent="0.35">
      <c r="A36" s="10"/>
      <c r="B36" s="10"/>
      <c r="C36" s="10"/>
      <c r="D36" s="10"/>
      <c r="E36" s="17" t="s">
        <v>75</v>
      </c>
      <c r="F36" s="10">
        <v>2020</v>
      </c>
      <c r="G36" s="10"/>
      <c r="H36" s="10"/>
      <c r="I36" s="18">
        <v>300000</v>
      </c>
      <c r="J36" s="25">
        <v>100</v>
      </c>
    </row>
    <row r="37" spans="1:10" s="23" customFormat="1" ht="35.1" customHeight="1" x14ac:dyDescent="0.35">
      <c r="A37" s="20"/>
      <c r="B37" s="20"/>
      <c r="C37" s="20"/>
      <c r="D37" s="20"/>
      <c r="E37" s="21" t="s">
        <v>28</v>
      </c>
      <c r="F37" s="20"/>
      <c r="G37" s="20"/>
      <c r="H37" s="20"/>
      <c r="I37" s="22">
        <f>SUM(I38:I40)</f>
        <v>8430000</v>
      </c>
      <c r="J37" s="20"/>
    </row>
    <row r="38" spans="1:10" s="11" customFormat="1" ht="36.6" customHeight="1" x14ac:dyDescent="0.35">
      <c r="A38" s="10"/>
      <c r="B38" s="10"/>
      <c r="C38" s="10"/>
      <c r="D38" s="10"/>
      <c r="E38" s="17" t="s">
        <v>47</v>
      </c>
      <c r="F38" s="10">
        <v>2020</v>
      </c>
      <c r="G38" s="10"/>
      <c r="H38" s="10"/>
      <c r="I38" s="18">
        <f>3177000+3000</f>
        <v>3180000</v>
      </c>
      <c r="J38" s="25">
        <v>100</v>
      </c>
    </row>
    <row r="39" spans="1:10" s="11" customFormat="1" ht="30.95" customHeight="1" x14ac:dyDescent="0.35">
      <c r="A39" s="10"/>
      <c r="B39" s="10"/>
      <c r="C39" s="10"/>
      <c r="D39" s="10"/>
      <c r="E39" s="17" t="s">
        <v>46</v>
      </c>
      <c r="F39" s="10">
        <v>2020</v>
      </c>
      <c r="G39" s="10"/>
      <c r="H39" s="10"/>
      <c r="I39" s="18">
        <f>5000000+4000000+700000-700000-4000000</f>
        <v>5000000</v>
      </c>
      <c r="J39" s="25">
        <v>100</v>
      </c>
    </row>
    <row r="40" spans="1:10" s="11" customFormat="1" ht="40.5" customHeight="1" x14ac:dyDescent="0.35">
      <c r="A40" s="10"/>
      <c r="B40" s="10"/>
      <c r="C40" s="10"/>
      <c r="D40" s="10"/>
      <c r="E40" s="17" t="s">
        <v>76</v>
      </c>
      <c r="F40" s="10" t="s">
        <v>74</v>
      </c>
      <c r="G40" s="10"/>
      <c r="H40" s="10"/>
      <c r="I40" s="18">
        <v>250000</v>
      </c>
      <c r="J40" s="10"/>
    </row>
    <row r="41" spans="1:10" s="11" customFormat="1" ht="51.6" customHeight="1" x14ac:dyDescent="0.35">
      <c r="A41" s="8">
        <v>1217340</v>
      </c>
      <c r="B41" s="8">
        <v>7340</v>
      </c>
      <c r="C41" s="12" t="s">
        <v>3</v>
      </c>
      <c r="D41" s="19" t="s">
        <v>6</v>
      </c>
      <c r="E41" s="17"/>
      <c r="F41" s="10"/>
      <c r="G41" s="10"/>
      <c r="H41" s="10"/>
      <c r="I41" s="14">
        <f>SUM(I42:I42)</f>
        <v>3000000</v>
      </c>
      <c r="J41" s="10"/>
    </row>
    <row r="42" spans="1:10" s="11" customFormat="1" ht="40.5" customHeight="1" x14ac:dyDescent="0.35">
      <c r="A42" s="10"/>
      <c r="B42" s="10"/>
      <c r="C42" s="10"/>
      <c r="D42" s="10"/>
      <c r="E42" s="17" t="s">
        <v>31</v>
      </c>
      <c r="F42" s="10" t="s">
        <v>48</v>
      </c>
      <c r="G42" s="30">
        <v>13234370</v>
      </c>
      <c r="H42" s="25">
        <v>3</v>
      </c>
      <c r="I42" s="18">
        <v>3000000</v>
      </c>
      <c r="J42" s="25">
        <v>26</v>
      </c>
    </row>
    <row r="43" spans="1:10" s="31" customFormat="1" ht="65.45" customHeight="1" x14ac:dyDescent="0.2">
      <c r="A43" s="8">
        <v>1510000</v>
      </c>
      <c r="B43" s="10"/>
      <c r="C43" s="10"/>
      <c r="D43" s="19" t="s">
        <v>1</v>
      </c>
      <c r="E43" s="10"/>
      <c r="F43" s="18"/>
      <c r="G43" s="18"/>
      <c r="H43" s="18"/>
      <c r="I43" s="14">
        <f>I45+I48+I53+I56+I68</f>
        <v>134152548</v>
      </c>
      <c r="J43" s="14"/>
    </row>
    <row r="44" spans="1:10" s="11" customFormat="1" ht="0.6" customHeight="1" x14ac:dyDescent="0.35">
      <c r="A44" s="10"/>
      <c r="B44" s="10"/>
      <c r="C44" s="10"/>
      <c r="D44" s="10"/>
      <c r="E44" s="17" t="s">
        <v>54</v>
      </c>
      <c r="F44" s="10">
        <v>2020</v>
      </c>
      <c r="G44" s="24"/>
      <c r="H44" s="10"/>
      <c r="I44" s="18">
        <v>1000000</v>
      </c>
      <c r="J44" s="10"/>
    </row>
    <row r="45" spans="1:10" s="31" customFormat="1" ht="32.25" customHeight="1" x14ac:dyDescent="0.2">
      <c r="A45" s="8">
        <v>1517310</v>
      </c>
      <c r="B45" s="8">
        <v>7310</v>
      </c>
      <c r="C45" s="12" t="s">
        <v>3</v>
      </c>
      <c r="D45" s="19" t="s">
        <v>2</v>
      </c>
      <c r="E45" s="10"/>
      <c r="F45" s="18"/>
      <c r="G45" s="18"/>
      <c r="H45" s="18"/>
      <c r="I45" s="14">
        <f>I46</f>
        <v>3000000</v>
      </c>
      <c r="J45" s="14"/>
    </row>
    <row r="46" spans="1:10" s="32" customFormat="1" ht="36" customHeight="1" x14ac:dyDescent="0.2">
      <c r="A46" s="20"/>
      <c r="B46" s="20"/>
      <c r="C46" s="20"/>
      <c r="D46" s="27"/>
      <c r="E46" s="21" t="s">
        <v>27</v>
      </c>
      <c r="F46" s="26"/>
      <c r="G46" s="26"/>
      <c r="H46" s="26"/>
      <c r="I46" s="22">
        <f>SUM(I47:I47)</f>
        <v>3000000</v>
      </c>
      <c r="J46" s="26"/>
    </row>
    <row r="47" spans="1:10" s="11" customFormat="1" ht="48.95" customHeight="1" x14ac:dyDescent="0.35">
      <c r="A47" s="10"/>
      <c r="B47" s="10"/>
      <c r="C47" s="10"/>
      <c r="D47" s="10"/>
      <c r="E47" s="17" t="s">
        <v>32</v>
      </c>
      <c r="F47" s="10" t="s">
        <v>48</v>
      </c>
      <c r="G47" s="24">
        <v>15922519</v>
      </c>
      <c r="H47" s="25">
        <v>53</v>
      </c>
      <c r="I47" s="18">
        <v>3000000</v>
      </c>
      <c r="J47" s="10">
        <v>70.3</v>
      </c>
    </row>
    <row r="48" spans="1:10" s="31" customFormat="1" ht="38.450000000000003" customHeight="1" x14ac:dyDescent="0.2">
      <c r="A48" s="8">
        <v>1517321</v>
      </c>
      <c r="B48" s="8">
        <v>7321</v>
      </c>
      <c r="C48" s="12" t="s">
        <v>3</v>
      </c>
      <c r="D48" s="13" t="s">
        <v>4</v>
      </c>
      <c r="E48" s="33"/>
      <c r="F48" s="18"/>
      <c r="G48" s="18"/>
      <c r="H48" s="18"/>
      <c r="I48" s="14">
        <f>I49+I51</f>
        <v>9000000</v>
      </c>
      <c r="J48" s="10"/>
    </row>
    <row r="49" spans="1:10" s="32" customFormat="1" ht="36.950000000000003" customHeight="1" x14ac:dyDescent="0.2">
      <c r="A49" s="20"/>
      <c r="B49" s="20"/>
      <c r="C49" s="20"/>
      <c r="D49" s="27"/>
      <c r="E49" s="21" t="s">
        <v>27</v>
      </c>
      <c r="F49" s="26"/>
      <c r="G49" s="26"/>
      <c r="H49" s="26"/>
      <c r="I49" s="22">
        <f>SUM(I50:I50)</f>
        <v>5000000</v>
      </c>
      <c r="J49" s="20"/>
    </row>
    <row r="50" spans="1:10" s="11" customFormat="1" ht="53.45" customHeight="1" x14ac:dyDescent="0.35">
      <c r="A50" s="10"/>
      <c r="B50" s="10"/>
      <c r="C50" s="10"/>
      <c r="D50" s="10"/>
      <c r="E50" s="17" t="s">
        <v>33</v>
      </c>
      <c r="F50" s="10" t="s">
        <v>49</v>
      </c>
      <c r="G50" s="24">
        <v>77987328</v>
      </c>
      <c r="H50" s="10">
        <v>0.9</v>
      </c>
      <c r="I50" s="18">
        <v>5000000</v>
      </c>
      <c r="J50" s="10">
        <v>7.3</v>
      </c>
    </row>
    <row r="51" spans="1:10" s="32" customFormat="1" ht="33.6" customHeight="1" x14ac:dyDescent="0.2">
      <c r="A51" s="20"/>
      <c r="B51" s="20"/>
      <c r="C51" s="20"/>
      <c r="D51" s="27"/>
      <c r="E51" s="21" t="s">
        <v>28</v>
      </c>
      <c r="F51" s="26"/>
      <c r="G51" s="26"/>
      <c r="H51" s="26"/>
      <c r="I51" s="22">
        <f>SUM(I52:I52)</f>
        <v>4000000</v>
      </c>
      <c r="J51" s="20"/>
    </row>
    <row r="52" spans="1:10" s="11" customFormat="1" ht="45" customHeight="1" x14ac:dyDescent="0.35">
      <c r="A52" s="10"/>
      <c r="B52" s="10"/>
      <c r="C52" s="10"/>
      <c r="D52" s="10"/>
      <c r="E52" s="17" t="s">
        <v>34</v>
      </c>
      <c r="F52" s="10" t="s">
        <v>48</v>
      </c>
      <c r="G52" s="24">
        <v>7491775</v>
      </c>
      <c r="H52" s="25">
        <v>32</v>
      </c>
      <c r="I52" s="18">
        <v>4000000</v>
      </c>
      <c r="J52" s="10">
        <v>81.2</v>
      </c>
    </row>
    <row r="53" spans="1:10" s="31" customFormat="1" ht="36" customHeight="1" x14ac:dyDescent="0.2">
      <c r="A53" s="8">
        <v>1517322</v>
      </c>
      <c r="B53" s="8">
        <v>7322</v>
      </c>
      <c r="C53" s="12" t="s">
        <v>3</v>
      </c>
      <c r="D53" s="13" t="s">
        <v>5</v>
      </c>
      <c r="E53" s="33"/>
      <c r="F53" s="18"/>
      <c r="G53" s="18"/>
      <c r="H53" s="18"/>
      <c r="I53" s="14">
        <f>I54</f>
        <v>7000000</v>
      </c>
      <c r="J53" s="10"/>
    </row>
    <row r="54" spans="1:10" s="32" customFormat="1" ht="35.1" customHeight="1" x14ac:dyDescent="0.2">
      <c r="A54" s="20"/>
      <c r="B54" s="20"/>
      <c r="C54" s="20"/>
      <c r="D54" s="27"/>
      <c r="E54" s="21" t="s">
        <v>28</v>
      </c>
      <c r="F54" s="26"/>
      <c r="G54" s="26"/>
      <c r="H54" s="26"/>
      <c r="I54" s="22">
        <f>I55</f>
        <v>7000000</v>
      </c>
      <c r="J54" s="20"/>
    </row>
    <row r="55" spans="1:10" s="11" customFormat="1" ht="45" customHeight="1" x14ac:dyDescent="0.35">
      <c r="A55" s="10"/>
      <c r="B55" s="10"/>
      <c r="C55" s="10"/>
      <c r="D55" s="10"/>
      <c r="E55" s="17" t="s">
        <v>83</v>
      </c>
      <c r="F55" s="10" t="s">
        <v>50</v>
      </c>
      <c r="G55" s="24">
        <v>32104361</v>
      </c>
      <c r="H55" s="10">
        <v>7.8</v>
      </c>
      <c r="I55" s="18">
        <v>7000000</v>
      </c>
      <c r="J55" s="10">
        <v>23.7</v>
      </c>
    </row>
    <row r="56" spans="1:10" s="31" customFormat="1" ht="34.5" customHeight="1" x14ac:dyDescent="0.2">
      <c r="A56" s="8">
        <v>1517330</v>
      </c>
      <c r="B56" s="8">
        <v>7330</v>
      </c>
      <c r="C56" s="12" t="s">
        <v>3</v>
      </c>
      <c r="D56" s="13" t="s">
        <v>26</v>
      </c>
      <c r="E56" s="13"/>
      <c r="F56" s="18"/>
      <c r="G56" s="18"/>
      <c r="H56" s="18"/>
      <c r="I56" s="14">
        <f>I57+I64</f>
        <v>40800000</v>
      </c>
      <c r="J56" s="10"/>
    </row>
    <row r="57" spans="1:10" s="32" customFormat="1" ht="34.5" customHeight="1" x14ac:dyDescent="0.2">
      <c r="A57" s="34"/>
      <c r="B57" s="34"/>
      <c r="C57" s="34"/>
      <c r="D57" s="27"/>
      <c r="E57" s="21" t="s">
        <v>27</v>
      </c>
      <c r="F57" s="35"/>
      <c r="G57" s="35"/>
      <c r="H57" s="35"/>
      <c r="I57" s="22">
        <f>SUM(I58:I63)</f>
        <v>28000000</v>
      </c>
      <c r="J57" s="34"/>
    </row>
    <row r="58" spans="1:10" s="31" customFormat="1" ht="41.45" customHeight="1" x14ac:dyDescent="0.2">
      <c r="A58" s="36"/>
      <c r="B58" s="36"/>
      <c r="C58" s="36"/>
      <c r="D58" s="8"/>
      <c r="E58" s="17" t="s">
        <v>35</v>
      </c>
      <c r="F58" s="10" t="s">
        <v>64</v>
      </c>
      <c r="G58" s="24">
        <v>28556946</v>
      </c>
      <c r="H58" s="25">
        <v>58</v>
      </c>
      <c r="I58" s="18">
        <f>5000000-1000000</f>
        <v>4000000</v>
      </c>
      <c r="J58" s="25">
        <v>72</v>
      </c>
    </row>
    <row r="59" spans="1:10" s="31" customFormat="1" ht="41.45" customHeight="1" x14ac:dyDescent="0.2">
      <c r="A59" s="36"/>
      <c r="B59" s="36"/>
      <c r="C59" s="36"/>
      <c r="D59" s="8"/>
      <c r="E59" s="17" t="s">
        <v>70</v>
      </c>
      <c r="F59" s="10" t="s">
        <v>71</v>
      </c>
      <c r="G59" s="24"/>
      <c r="H59" s="10"/>
      <c r="I59" s="18">
        <v>1000000</v>
      </c>
      <c r="J59" s="10"/>
    </row>
    <row r="60" spans="1:10" s="11" customFormat="1" ht="68.45" customHeight="1" x14ac:dyDescent="0.35">
      <c r="A60" s="10"/>
      <c r="B60" s="10"/>
      <c r="C60" s="10"/>
      <c r="D60" s="10"/>
      <c r="E60" s="17" t="s">
        <v>36</v>
      </c>
      <c r="F60" s="10" t="s">
        <v>51</v>
      </c>
      <c r="G60" s="24"/>
      <c r="H60" s="10"/>
      <c r="I60" s="18">
        <f>20200000-500000</f>
        <v>19700000</v>
      </c>
      <c r="J60" s="10"/>
    </row>
    <row r="61" spans="1:10" s="31" customFormat="1" ht="30.75" customHeight="1" x14ac:dyDescent="0.2">
      <c r="A61" s="36"/>
      <c r="B61" s="36"/>
      <c r="C61" s="36"/>
      <c r="D61" s="8"/>
      <c r="E61" s="17" t="s">
        <v>60</v>
      </c>
      <c r="F61" s="10">
        <v>2020</v>
      </c>
      <c r="G61" s="24"/>
      <c r="H61" s="10"/>
      <c r="I61" s="18">
        <f>1450000+200000+1000000</f>
        <v>2650000</v>
      </c>
      <c r="J61" s="10"/>
    </row>
    <row r="62" spans="1:10" s="31" customFormat="1" ht="41.45" customHeight="1" x14ac:dyDescent="0.2">
      <c r="A62" s="36"/>
      <c r="B62" s="36"/>
      <c r="C62" s="36"/>
      <c r="D62" s="8"/>
      <c r="E62" s="17" t="s">
        <v>66</v>
      </c>
      <c r="F62" s="10" t="s">
        <v>40</v>
      </c>
      <c r="G62" s="24">
        <v>1609069</v>
      </c>
      <c r="H62" s="10">
        <v>2.8</v>
      </c>
      <c r="I62" s="18">
        <v>500000</v>
      </c>
      <c r="J62" s="10">
        <v>33.799999999999997</v>
      </c>
    </row>
    <row r="63" spans="1:10" s="31" customFormat="1" ht="41.45" customHeight="1" x14ac:dyDescent="0.2">
      <c r="A63" s="36"/>
      <c r="B63" s="36"/>
      <c r="C63" s="36"/>
      <c r="D63" s="8"/>
      <c r="E63" s="17" t="s">
        <v>61</v>
      </c>
      <c r="F63" s="10">
        <v>2020</v>
      </c>
      <c r="G63" s="24"/>
      <c r="H63" s="10"/>
      <c r="I63" s="18">
        <f>50000+100000</f>
        <v>150000</v>
      </c>
      <c r="J63" s="10"/>
    </row>
    <row r="64" spans="1:10" s="32" customFormat="1" ht="27.6" customHeight="1" x14ac:dyDescent="0.2">
      <c r="A64" s="34"/>
      <c r="B64" s="34"/>
      <c r="C64" s="34"/>
      <c r="D64" s="27"/>
      <c r="E64" s="21" t="s">
        <v>28</v>
      </c>
      <c r="F64" s="26"/>
      <c r="G64" s="37"/>
      <c r="H64" s="37"/>
      <c r="I64" s="22">
        <f>SUM(I65:I67)</f>
        <v>12800000</v>
      </c>
      <c r="J64" s="38"/>
    </row>
    <row r="65" spans="1:10" s="31" customFormat="1" ht="35.1" customHeight="1" x14ac:dyDescent="0.2">
      <c r="A65" s="36"/>
      <c r="B65" s="36"/>
      <c r="C65" s="36"/>
      <c r="D65" s="8"/>
      <c r="E65" s="17" t="s">
        <v>37</v>
      </c>
      <c r="F65" s="18" t="s">
        <v>52</v>
      </c>
      <c r="G65" s="24">
        <v>1478560</v>
      </c>
      <c r="H65" s="39">
        <v>46.8</v>
      </c>
      <c r="I65" s="18">
        <v>800000</v>
      </c>
      <c r="J65" s="39">
        <v>100</v>
      </c>
    </row>
    <row r="66" spans="1:10" s="31" customFormat="1" ht="35.1" customHeight="1" x14ac:dyDescent="0.2">
      <c r="A66" s="36"/>
      <c r="B66" s="36"/>
      <c r="C66" s="36"/>
      <c r="D66" s="8"/>
      <c r="E66" s="17" t="s">
        <v>67</v>
      </c>
      <c r="F66" s="10">
        <v>2020</v>
      </c>
      <c r="G66" s="24"/>
      <c r="H66" s="39"/>
      <c r="I66" s="18">
        <v>300000</v>
      </c>
      <c r="J66" s="24"/>
    </row>
    <row r="67" spans="1:10" s="31" customFormat="1" ht="27.75" customHeight="1" x14ac:dyDescent="0.2">
      <c r="A67" s="36"/>
      <c r="B67" s="36"/>
      <c r="C67" s="36"/>
      <c r="D67" s="8"/>
      <c r="E67" s="17" t="s">
        <v>38</v>
      </c>
      <c r="F67" s="18" t="s">
        <v>53</v>
      </c>
      <c r="G67" s="24"/>
      <c r="H67" s="24"/>
      <c r="I67" s="18">
        <f>13500000-1800000</f>
        <v>11700000</v>
      </c>
      <c r="J67" s="39"/>
    </row>
    <row r="68" spans="1:10" s="31" customFormat="1" ht="32.25" customHeight="1" x14ac:dyDescent="0.2">
      <c r="A68" s="8">
        <v>1517640</v>
      </c>
      <c r="B68" s="8">
        <v>7640</v>
      </c>
      <c r="C68" s="36"/>
      <c r="D68" s="13" t="s">
        <v>7</v>
      </c>
      <c r="E68" s="36"/>
      <c r="F68" s="18"/>
      <c r="G68" s="24"/>
      <c r="H68" s="24"/>
      <c r="I68" s="14">
        <f>SUM(I69:I73)</f>
        <v>74352548</v>
      </c>
      <c r="J68" s="39"/>
    </row>
    <row r="69" spans="1:10" s="31" customFormat="1" ht="41.1" customHeight="1" x14ac:dyDescent="0.2">
      <c r="A69" s="8"/>
      <c r="B69" s="8"/>
      <c r="C69" s="36"/>
      <c r="D69" s="13"/>
      <c r="E69" s="40" t="s">
        <v>42</v>
      </c>
      <c r="F69" s="18" t="s">
        <v>64</v>
      </c>
      <c r="G69" s="24">
        <v>25179181</v>
      </c>
      <c r="H69" s="39">
        <v>73.8</v>
      </c>
      <c r="I69" s="18">
        <v>2000000</v>
      </c>
      <c r="J69" s="39">
        <v>81.7</v>
      </c>
    </row>
    <row r="70" spans="1:10" s="31" customFormat="1" ht="72" customHeight="1" x14ac:dyDescent="0.2">
      <c r="A70" s="8"/>
      <c r="B70" s="8"/>
      <c r="C70" s="12"/>
      <c r="D70" s="13"/>
      <c r="E70" s="40" t="s">
        <v>41</v>
      </c>
      <c r="F70" s="24" t="s">
        <v>52</v>
      </c>
      <c r="G70" s="24"/>
      <c r="H70" s="24"/>
      <c r="I70" s="18">
        <f>8812441+44062207</f>
        <v>52874648</v>
      </c>
      <c r="J70" s="39"/>
    </row>
    <row r="71" spans="1:10" s="31" customFormat="1" ht="48.6" customHeight="1" x14ac:dyDescent="0.2">
      <c r="A71" s="8"/>
      <c r="B71" s="8"/>
      <c r="C71" s="12"/>
      <c r="D71" s="13"/>
      <c r="E71" s="40" t="s">
        <v>43</v>
      </c>
      <c r="F71" s="24" t="s">
        <v>40</v>
      </c>
      <c r="G71" s="24"/>
      <c r="H71" s="24"/>
      <c r="I71" s="18">
        <v>6232928</v>
      </c>
      <c r="J71" s="39"/>
    </row>
    <row r="72" spans="1:10" s="31" customFormat="1" ht="50.1" customHeight="1" x14ac:dyDescent="0.2">
      <c r="A72" s="8"/>
      <c r="B72" s="8"/>
      <c r="C72" s="12"/>
      <c r="D72" s="13"/>
      <c r="E72" s="40" t="s">
        <v>44</v>
      </c>
      <c r="F72" s="24" t="s">
        <v>40</v>
      </c>
      <c r="G72" s="24"/>
      <c r="H72" s="24"/>
      <c r="I72" s="18">
        <v>12855414</v>
      </c>
      <c r="J72" s="39"/>
    </row>
    <row r="73" spans="1:10" s="31" customFormat="1" ht="53.1" customHeight="1" x14ac:dyDescent="0.2">
      <c r="A73" s="8"/>
      <c r="B73" s="8"/>
      <c r="C73" s="12"/>
      <c r="D73" s="13"/>
      <c r="E73" s="40" t="s">
        <v>45</v>
      </c>
      <c r="F73" s="24" t="s">
        <v>40</v>
      </c>
      <c r="G73" s="24"/>
      <c r="H73" s="24"/>
      <c r="I73" s="18">
        <v>389558</v>
      </c>
      <c r="J73" s="39"/>
    </row>
    <row r="74" spans="1:10" s="11" customFormat="1" ht="26.1" customHeight="1" x14ac:dyDescent="0.35">
      <c r="A74" s="41"/>
      <c r="B74" s="41"/>
      <c r="C74" s="41"/>
      <c r="D74" s="19" t="s">
        <v>8</v>
      </c>
      <c r="E74" s="41"/>
      <c r="F74" s="41"/>
      <c r="G74" s="41"/>
      <c r="H74" s="41"/>
      <c r="I74" s="14">
        <f>I13+I15+I43</f>
        <v>167465760</v>
      </c>
      <c r="J74" s="41"/>
    </row>
    <row r="75" spans="1:10" s="11" customFormat="1" ht="26.1" customHeight="1" x14ac:dyDescent="0.35">
      <c r="A75" s="42"/>
      <c r="B75" s="42"/>
      <c r="C75" s="42"/>
      <c r="D75" s="43"/>
      <c r="E75" s="42"/>
      <c r="F75" s="42"/>
      <c r="G75" s="42"/>
      <c r="H75" s="42"/>
      <c r="I75" s="44"/>
      <c r="J75" s="42"/>
    </row>
    <row r="76" spans="1:10" s="11" customFormat="1" ht="26.1" customHeight="1" x14ac:dyDescent="0.35">
      <c r="A76" s="42"/>
      <c r="B76" s="42"/>
      <c r="C76" s="42"/>
      <c r="D76" s="43"/>
      <c r="E76" s="42"/>
      <c r="F76" s="42"/>
      <c r="G76" s="42"/>
      <c r="H76" s="42"/>
      <c r="I76" s="44"/>
      <c r="J76" s="42"/>
    </row>
    <row r="77" spans="1:10" s="45" customFormat="1" x14ac:dyDescent="0.2"/>
    <row r="80" spans="1:10" s="51" customFormat="1" ht="27.75" x14ac:dyDescent="0.4">
      <c r="A80" s="49"/>
      <c r="B80" s="49"/>
      <c r="C80" s="49"/>
      <c r="D80" s="50" t="s">
        <v>86</v>
      </c>
      <c r="E80" s="49"/>
      <c r="I80" s="52" t="s">
        <v>87</v>
      </c>
      <c r="J80" s="52"/>
    </row>
    <row r="81" spans="1:10" s="48" customFormat="1" ht="15" customHeight="1" x14ac:dyDescent="0.3">
      <c r="A81" s="46"/>
      <c r="B81" s="46"/>
      <c r="C81" s="46"/>
      <c r="D81" s="2"/>
      <c r="E81" s="2"/>
      <c r="F81" s="2"/>
      <c r="G81" s="2"/>
      <c r="H81" s="2"/>
      <c r="I81" s="2"/>
      <c r="J81" s="47"/>
    </row>
    <row r="83" spans="1:10" ht="23.25" x14ac:dyDescent="0.35">
      <c r="D83" s="53" t="s">
        <v>88</v>
      </c>
    </row>
    <row r="85" spans="1:10" x14ac:dyDescent="0.2">
      <c r="D85" s="1" t="s">
        <v>89</v>
      </c>
    </row>
  </sheetData>
  <mergeCells count="7">
    <mergeCell ref="F1:J1"/>
    <mergeCell ref="F2:J2"/>
    <mergeCell ref="F3:J3"/>
    <mergeCell ref="A9:B9"/>
    <mergeCell ref="A10:B10"/>
    <mergeCell ref="F4:J4"/>
    <mergeCell ref="D8:J8"/>
  </mergeCells>
  <printOptions horizontalCentered="1"/>
  <pageMargins left="0.39370078740157483" right="0.39370078740157483" top="1.1811023622047245" bottom="0.39370078740157483" header="0.31496062992125984" footer="0.11811023622047245"/>
  <pageSetup paperSize="9" scale="49" firstPageNumber="147" fitToHeight="32" orientation="landscape" useFirstPageNumber="1" r:id="rId1"/>
  <headerFooter scaleWithDoc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7 (СМР)</vt:lpstr>
      <vt:lpstr>'додаток 7 (СМР)'!Заголовки_для_печати</vt:lpstr>
      <vt:lpstr>'додаток 7 (СМР)'!Область_печати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2019-12-27T12:08:16Z</cp:lastPrinted>
  <dcterms:created xsi:type="dcterms:W3CDTF">2018-10-18T06:20:50Z</dcterms:created>
  <dcterms:modified xsi:type="dcterms:W3CDTF">2019-12-28T09:10:03Z</dcterms:modified>
</cp:coreProperties>
</file>