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9155" windowHeight="11820"/>
  </bookViews>
  <sheets>
    <sheet name="Додаток_1_2018" sheetId="1" r:id="rId1"/>
    <sheet name="Додаток_2_2017-2018" sheetId="2" r:id="rId2"/>
    <sheet name="2017" sheetId="3" state="hidden" r:id="rId3"/>
  </sheets>
  <definedNames>
    <definedName name="_xlnm.Print_Titles" localSheetId="0">Додаток_1_2018!$15:$17</definedName>
    <definedName name="_xlnm.Print_Titles" localSheetId="1">'Додаток_2_2017-2018'!$15:$18</definedName>
    <definedName name="_xlnm.Print_Area" localSheetId="2">'2017'!$A$1:$H$61</definedName>
    <definedName name="_xlnm.Print_Area" localSheetId="0">Додаток_1_2018!$A$1:$H$77</definedName>
    <definedName name="_xlnm.Print_Area" localSheetId="1">'Додаток_2_2017-2018'!$A$1:$H$77</definedName>
  </definedNames>
  <calcPr calcId="125725"/>
</workbook>
</file>

<file path=xl/calcChain.xml><?xml version="1.0" encoding="utf-8"?>
<calcChain xmlns="http://schemas.openxmlformats.org/spreadsheetml/2006/main">
  <c r="E28" i="1"/>
  <c r="F28"/>
  <c r="G28"/>
  <c r="G43"/>
  <c r="G39" s="1"/>
  <c r="E29" i="2"/>
  <c r="F29"/>
  <c r="E52"/>
  <c r="E54"/>
  <c r="E56"/>
  <c r="E70"/>
  <c r="E69"/>
  <c r="E68"/>
  <c r="E67"/>
  <c r="E66"/>
  <c r="E65"/>
  <c r="E64"/>
  <c r="E63"/>
  <c r="G62"/>
  <c r="F62"/>
  <c r="C53"/>
  <c r="C57"/>
  <c r="C58"/>
  <c r="C60"/>
  <c r="D60"/>
  <c r="D50" s="1"/>
  <c r="C61"/>
  <c r="D61"/>
  <c r="E61"/>
  <c r="E60"/>
  <c r="E59"/>
  <c r="E58"/>
  <c r="E57"/>
  <c r="E55"/>
  <c r="E53"/>
  <c r="G40"/>
  <c r="F40"/>
  <c r="E40" s="1"/>
  <c r="G29"/>
  <c r="G24"/>
  <c r="F24"/>
  <c r="E24"/>
  <c r="E20"/>
  <c r="F20" s="1"/>
  <c r="E58" i="3"/>
  <c r="B58"/>
  <c r="E57"/>
  <c r="B57"/>
  <c r="E56"/>
  <c r="B56"/>
  <c r="E53"/>
  <c r="B53"/>
  <c r="E52"/>
  <c r="B52"/>
  <c r="E51"/>
  <c r="B51"/>
  <c r="E50"/>
  <c r="B50"/>
  <c r="E49"/>
  <c r="B49"/>
  <c r="E48"/>
  <c r="B48"/>
  <c r="G47"/>
  <c r="F47"/>
  <c r="E47"/>
  <c r="D47"/>
  <c r="C47"/>
  <c r="B47"/>
  <c r="E44"/>
  <c r="B44"/>
  <c r="E43"/>
  <c r="B43"/>
  <c r="E41"/>
  <c r="B41"/>
  <c r="E40"/>
  <c r="E39" s="1"/>
  <c r="B40"/>
  <c r="F39"/>
  <c r="F35" s="1"/>
  <c r="E35" s="1"/>
  <c r="B39"/>
  <c r="E38"/>
  <c r="B38"/>
  <c r="E36"/>
  <c r="B36"/>
  <c r="C35"/>
  <c r="B35"/>
  <c r="E34"/>
  <c r="B34"/>
  <c r="E33"/>
  <c r="B33"/>
  <c r="E32"/>
  <c r="B32"/>
  <c r="E31"/>
  <c r="B31"/>
  <c r="E30"/>
  <c r="B30"/>
  <c r="F27"/>
  <c r="E27"/>
  <c r="C27"/>
  <c r="B27"/>
  <c r="E23"/>
  <c r="B23"/>
  <c r="B22" s="1"/>
  <c r="F22"/>
  <c r="E22"/>
  <c r="D22"/>
  <c r="C22"/>
  <c r="E21"/>
  <c r="E18" s="1"/>
  <c r="F18" s="1"/>
  <c r="F17" s="1"/>
  <c r="E17" s="1"/>
  <c r="B21"/>
  <c r="C18"/>
  <c r="B18"/>
  <c r="G17"/>
  <c r="D17"/>
  <c r="C17"/>
  <c r="B17" s="1"/>
  <c r="B70" i="2"/>
  <c r="B69"/>
  <c r="B68"/>
  <c r="B67"/>
  <c r="B66"/>
  <c r="B65"/>
  <c r="B64"/>
  <c r="B63"/>
  <c r="D62"/>
  <c r="C62"/>
  <c r="B59"/>
  <c r="B58"/>
  <c r="B57"/>
  <c r="B56"/>
  <c r="B55"/>
  <c r="B54"/>
  <c r="B53"/>
  <c r="B52"/>
  <c r="B51"/>
  <c r="B47"/>
  <c r="B46"/>
  <c r="B45"/>
  <c r="B44"/>
  <c r="B43"/>
  <c r="B42"/>
  <c r="B41"/>
  <c r="D40"/>
  <c r="C40"/>
  <c r="B40" s="1"/>
  <c r="B39"/>
  <c r="B38"/>
  <c r="B37"/>
  <c r="B36"/>
  <c r="B35"/>
  <c r="B34"/>
  <c r="B33"/>
  <c r="B32"/>
  <c r="D29"/>
  <c r="C29"/>
  <c r="B25"/>
  <c r="B24" s="1"/>
  <c r="H24" s="1"/>
  <c r="D24"/>
  <c r="C24"/>
  <c r="B23"/>
  <c r="B20" s="1"/>
  <c r="C20" s="1"/>
  <c r="B70" i="1"/>
  <c r="B69"/>
  <c r="B68"/>
  <c r="B67"/>
  <c r="B66"/>
  <c r="B65"/>
  <c r="B64"/>
  <c r="B62" s="1"/>
  <c r="B63"/>
  <c r="G62"/>
  <c r="F62"/>
  <c r="E62"/>
  <c r="D62"/>
  <c r="C62"/>
  <c r="B61"/>
  <c r="B60"/>
  <c r="B59"/>
  <c r="B58"/>
  <c r="B57"/>
  <c r="B56"/>
  <c r="B55"/>
  <c r="B54"/>
  <c r="B53"/>
  <c r="B52"/>
  <c r="B51"/>
  <c r="G50"/>
  <c r="F50"/>
  <c r="I54" s="1"/>
  <c r="E50"/>
  <c r="D50"/>
  <c r="C50"/>
  <c r="B50"/>
  <c r="B47"/>
  <c r="B46"/>
  <c r="B45"/>
  <c r="B44"/>
  <c r="F43"/>
  <c r="B43"/>
  <c r="B42"/>
  <c r="B40"/>
  <c r="F39"/>
  <c r="D39"/>
  <c r="C39"/>
  <c r="B39" s="1"/>
  <c r="G39" i="2"/>
  <c r="F39"/>
  <c r="B38" i="1"/>
  <c r="B37"/>
  <c r="B36"/>
  <c r="B35"/>
  <c r="B34"/>
  <c r="B33"/>
  <c r="B32"/>
  <c r="B31"/>
  <c r="D28"/>
  <c r="C28"/>
  <c r="B24"/>
  <c r="G23"/>
  <c r="F23"/>
  <c r="E23"/>
  <c r="D23"/>
  <c r="C23"/>
  <c r="B23"/>
  <c r="B22"/>
  <c r="G19"/>
  <c r="F19"/>
  <c r="E19"/>
  <c r="B19"/>
  <c r="C19" s="1"/>
  <c r="B61" i="2" l="1"/>
  <c r="B60"/>
  <c r="D18" i="1"/>
  <c r="B28"/>
  <c r="C50" i="2"/>
  <c r="C19" s="1"/>
  <c r="E62"/>
  <c r="H40"/>
  <c r="G50"/>
  <c r="G19" s="1"/>
  <c r="E51"/>
  <c r="E50" s="1"/>
  <c r="F50"/>
  <c r="D19"/>
  <c r="B62"/>
  <c r="H62" s="1"/>
  <c r="B29"/>
  <c r="B50"/>
  <c r="H20"/>
  <c r="G18" i="1"/>
  <c r="E38"/>
  <c r="E43"/>
  <c r="E39" s="1"/>
  <c r="C18"/>
  <c r="B18" s="1"/>
  <c r="E39" i="2" l="1"/>
  <c r="H29" s="1"/>
  <c r="F19"/>
  <c r="E19" s="1"/>
  <c r="H50"/>
  <c r="B19"/>
  <c r="F18" i="1"/>
  <c r="E18" s="1"/>
  <c r="H19" i="2" l="1"/>
</calcChain>
</file>

<file path=xl/sharedStrings.xml><?xml version="1.0" encoding="utf-8"?>
<sst xmlns="http://schemas.openxmlformats.org/spreadsheetml/2006/main" count="311" uniqueCount="175">
  <si>
    <t>Додаток 1</t>
  </si>
  <si>
    <t>до рішення Сумської міської ради</t>
  </si>
  <si>
    <t xml:space="preserve">    1. </t>
  </si>
  <si>
    <r>
      <t>відділ охорони здоров'я Сумської міської рад</t>
    </r>
    <r>
      <rPr>
        <sz val="14"/>
        <rFont val="Times New Roman"/>
        <family val="1"/>
        <charset val="204"/>
      </rPr>
      <t>и</t>
    </r>
  </si>
  <si>
    <t>КВКВ</t>
  </si>
  <si>
    <t>найменування головного розпорядника коштів</t>
  </si>
  <si>
    <t xml:space="preserve">    2.</t>
  </si>
  <si>
    <t>КТКВ</t>
  </si>
  <si>
    <t>найменування  відповідального виконавця програми</t>
  </si>
  <si>
    <t xml:space="preserve">    3.</t>
  </si>
  <si>
    <t xml:space="preserve">Міська комплексна Програма "Охорона здоров'я  на 2017-2020 роки", затверджена рішенням </t>
  </si>
  <si>
    <t>Сумської міської ради від 21 грудня  2017 року №  2920  - МР  (зі змінами)</t>
  </si>
  <si>
    <t>КТПКВ</t>
  </si>
  <si>
    <t>найменування програми, дата і номер рішення міської ради про її затвердження</t>
  </si>
  <si>
    <t>Назва Програми, напрями</t>
  </si>
  <si>
    <t>Фактичний обсяг фінансування, тис. грн.</t>
  </si>
  <si>
    <t>Стан виконання (показники ефективності)</t>
  </si>
  <si>
    <t>Разом</t>
  </si>
  <si>
    <t>загальний фонд</t>
  </si>
  <si>
    <t>спеціальний фонд</t>
  </si>
  <si>
    <t>Всього на виконання Програми</t>
  </si>
  <si>
    <t>У 2018 році галузь охорони здоров'я міста  працювала на досягнення поліпшення демографічної ситуації в місті, збереження і зміцнення здоров'я населення, підвищення якості та ефективності медико - санітарної допомоги згідно з діючим законодавством, зниження первинного виходу на інвалідність у працездатному віці, забезпечення соціальної справедливості і прав громадян на охорону здоров'я, забезпечення обізнаності населення щодо умов здорового способу життя через засоби масової інформації, виховання у молоді традицій здорового способу життя.</t>
  </si>
  <si>
    <t>Підрограма І.  Реалізація та дотримання прав громадян у сфері охорони здоров'я</t>
  </si>
  <si>
    <t>Завдання 1. Державна політика у сфері охорони здоров’я населення.</t>
  </si>
  <si>
    <t>Реалізація прав  і обов’язків усіх членів суспільства в галузі охорони здоров’я згідно з нормативно-правовими актами, адаптованими до норм і вимог світових стандартів</t>
  </si>
  <si>
    <t>Завдання 2.  Формування здорового способу життя.</t>
  </si>
  <si>
    <t>Завдання 3. Забезпечити пріорітетність у наданні медичної допомоги пільговій категорій громадян, визначених законодавством</t>
  </si>
  <si>
    <t>Кількість осіб, які отримали пільгове забезпечення складає 7367 особи (з розрахунку на одну особу пільгової категорії витрати становлять – 424,35грн.).  Технічними засобами забезпечені 216 особи, при загальній кількості 478 особи. Пільговим зубопротезуванням порожнини рота забезпечено 768 особи (середня вартість на одну особу - 2648,6 гривень), при загальній кількості 6413 осіб, які мають право на пільгове зубопротезування.</t>
  </si>
  <si>
    <t>Піпрограма ІІ.    Здоров'я дітей та молоді.</t>
  </si>
  <si>
    <t>Завдання 1. Забезпечення дитячих стаціонарних відділень та інфекційних ліжок меблями, а саме ліжками для дітей молодшого та старшого віку, шафами, приліжковими тумбочками, стільцями, столами та ін.</t>
  </si>
  <si>
    <t>У 2018 році придбано 87 одиниці меблів на суму 99,8 тис. гривень (середні витрати на придбання одиниці меблів становлять 1147,13 гривень) при запланованому показнику 240 одиниць меблів (середня вартість - 883,33 гривень).</t>
  </si>
  <si>
    <t>Підпрограма ІІІ. Збереження здоров'я дорослого населення.</t>
  </si>
  <si>
    <t>Завдання 1.   Збереження здоров’я працюючого населення.</t>
  </si>
  <si>
    <t>Збільшення кількість випадків первинного виходу на інвалідність у працездатному віці на 1,6%  по відношенню до 2017 року.</t>
  </si>
  <si>
    <t>Завдання 2.  Забезпечення здоров’я в старості.</t>
  </si>
  <si>
    <t>Стовідсоткове надання своєчасної медичної допомоги людям похилого віку в умовах стаціонару та амбулаторно.</t>
  </si>
  <si>
    <t>Піпрограма ІV.                                                                     Зниження захворюваності та поширеності хронічних не інфекційних хвороб, які складають питому вагу в структурі поширеності хвороб.</t>
  </si>
  <si>
    <t>Завдання 1.  Профілактичні заходи, направлені на боротьбу з поширеністю та захворюванням органів дихання</t>
  </si>
  <si>
    <t>У 2018 році знизився показик охоплення  населення флюрографічними обстеженнями на  9,2 % по відношенню до  2017 року, що пояснюється недостатнім рівнем забезпеченості поліклінічних відділень відповідним діагностичним обладнанням.</t>
  </si>
  <si>
    <t>Завдання 2.   Профілактичні заходи, направлені на боротьбу з раком.</t>
  </si>
  <si>
    <t>По відношенню до 2017 року у 2018 році досягнуто  зменшення показника захворюваності на злоякісні новоутворення населення міста на 3,0%.</t>
  </si>
  <si>
    <t>Завдання  3. Боротьба із захворюванням на цукровий діабет.</t>
  </si>
  <si>
    <t xml:space="preserve">Завдання  4.  Репродуктивне здоров’я (здоров’я жінок). </t>
  </si>
  <si>
    <t>Завдання 5. Профілактика онкологічних захворювань</t>
  </si>
  <si>
    <t xml:space="preserve">Чисельність проведених оглядів молочних залоз жіночому населенню - 23129 осіб, з них 1832 мамографічних обстежень. Чисельність проведених заборів шляхом взяття мазку на атипові клітини мікрофлори складає 5159 осіб (середня вартість одного обстеження 1,80 гривень) . Плановий показник 18700 осбтежень (середня вартість одного обстеження становить 0,28 гривень). </t>
  </si>
  <si>
    <t>Завдання 6. Зниження захворюваності на серцево-судинні хвороби.</t>
  </si>
  <si>
    <t>Завдання 7. Вдосконалення допомоги хворим на термінальну ниркову недостатність.</t>
  </si>
  <si>
    <t xml:space="preserve">У 2018 році проведено 9634 процедур гемодіалізу (середня вартість проведення однієї процедури гемодіалізу становить 1483,53 гривень) при запланованих 10140 процедур (середня вартість проведення однієї процедури гемодіалізу  - 1415,74 гривень).  Кількість хворих на термінальну ниркову недостатність у 2018 році становить 65 особи.  </t>
  </si>
  <si>
    <t>Завдання 8. Забезпечення хворих на остеоартроз шляхом проведення ендопротезування суглобів</t>
  </si>
  <si>
    <t>Завдання 9. Забезпечення обстеження хворих методом комп'ютерної томографії</t>
  </si>
  <si>
    <t xml:space="preserve">У 2018 році обстежено 342 особи  (середня вартість одного обстеження  становить 728,95 гривень) при запланованих обстеженнях для 750  осіб (середня вартість одного обстеження - 400,0 гривень). </t>
  </si>
  <si>
    <t>Завдання 10. Забезпечення лікування хворих на россіяний склероз методом плазмоферезу</t>
  </si>
  <si>
    <t>Піпрограма V.  Зменшення захворюваності та поширеності інфекційних хвороб.</t>
  </si>
  <si>
    <t>Завдання 1. Зниження захворюваності на гострий вірусний гепатит В та С серед населення.</t>
  </si>
  <si>
    <t>Проведено обстеження призовників та груп ризику на меркери гепатиту В та С 362 осіб (середня вартість одного обстеження - 32,04 гривень), при плановому показнику 164 осіб, середня вартість одного обстеження становить 103,05 гривень.</t>
  </si>
  <si>
    <t>Завдання 2. Забезпечення профілактики ВІЛ-інфекції, лікування, догляду та підтримки ВІЛ-інфікованих і хворих на СНІД.</t>
  </si>
  <si>
    <t>Завдання 3.  Протидії захворюваності на туберкульоз.</t>
  </si>
  <si>
    <t>3.1.Забезпечити виявлення хворих шляхом проведення туберкулінодіагностики серед осіб, що належать до груп ризику та дітей</t>
  </si>
  <si>
    <t>У 2018 року проведено 18318 обстежень методом туберкулінодіагностики серед дітей (середні витрати на проведення одного обстеження - 115,63 гривень) при запланованому показнику 16000 (середні витрати на одне заплановане обстеження - 133,85 гривень).</t>
  </si>
  <si>
    <t>3.2. Забезпечити проведення комплексної діагностики туберкульозу рентгенологічним та флюрографічним обстеженням</t>
  </si>
  <si>
    <t>Проведено 104940 флюрографічних обстежень дорослому населенню (середня вартість одного флюорографічного обстеження - 1,58 гривні), при запланованому показнику 104641 обстежень (середня вартість одного флюрографічного обстеження становить 1,59 гривень).</t>
  </si>
  <si>
    <t>3.3.Забезпечення харчування хворих у відділенні для дітей, хворих на туберкульоз</t>
  </si>
  <si>
    <t xml:space="preserve">У відділенні хворих на тубекульоз  102 хворих дітей отримали спеціальне харчування  (середні витрати на харчування на один ліжко-день, кількість ліжко-днів 6348, становить 23,02 гривень),  при нормативному показнику харчування на один ліжкодень - 42,0 гривні. </t>
  </si>
  <si>
    <t>3.4.Забезпечити лікувальні заклади  засобами захисту працівників, задіяних у наданні протитуберкульозної допомоги населенню міста, в т.ч. бактерицидними випромінювачами</t>
  </si>
  <si>
    <t>Піпрограма VІ. Розвиток інформаційного забезпечення сфери охорони здоров'я міста.</t>
  </si>
  <si>
    <t>Завдання 1. Інформаційна обізнаність населення.</t>
  </si>
  <si>
    <t xml:space="preserve">Санітарно-освітня робота спрямована на поширення серед населення знань і навичок, які необхідні для зберігання та зміцнення здоров’я, запобігання захворюванням, збереження активного довголіття, високої працездатності, виховання здоровими наступних поколінь. Провідним напрямком санітарної освіти, є пропаганда здорового способу життя.  За 2018 рік проведені заходи до Всесвітніх днів боротьби з раком і туберкульозом, здоров’я, пам’яті людей, що померли від СНІДу, зі зловживаннями наркотиками та їх незаконним розповсюдженням, боротьби з раком молочної залози, боротьби з діабетом, інвалідів, національного дня  діагностики раку шкіри, європейського тижня імунізації, тижня планування сім’ї та збереження репродуктивного здоров’я, тижня грудного вигодовування, тижня толерантного ставлення до людей з обмеженими можливостями.
</t>
  </si>
  <si>
    <t xml:space="preserve">Підпрограми VІІ. Розвиток  матеріально-технічної бази лікувально-профілактичних закладів міста на 2017-2020 роки              </t>
  </si>
  <si>
    <t>Завдання 1. Забезпечити придбання медичного обладнання для надання медичної допомоги дитячому населенню міста</t>
  </si>
  <si>
    <t>Фактично придбано медичне обладнання в кількості 23 од. (середня вартість 1 од. обладнання -225,92 тис.грн. при плановому показнику 28 од. (середня вартість 1 од. обладнання - 75,5 тис.гривень); за кошти загального фонду придбано 6 одиниці (середня вартість одиниці обладнання  - 13,33 тис. грн)..</t>
  </si>
  <si>
    <t>Завдання 2. Забезпечити придбання  обладнання лікувально-профілактичними закладами для надання необхідної допомоги дорослому населенню міста</t>
  </si>
  <si>
    <t>У 2018 році фактично для лікувально-профілактичних закладів придбано  обладнання по спецфонду в кількості 39 од. (середня вартість 1 од. обладнання - 592,14 тис.грн.), за кошти загального фонду придбано 60 одиниць обладнання (середня вартість 1 одиниці обладнання становить 3,51 тис.гривень) при плановому показнику 82 од. (середня вартість 1 од. обладнання - 343,16 тис.гривень) - за кошти спеціального фонду та за кошти загального фонду 1646  од. обладнання (середня вартість 1 одиниці обладнання становить 1,1 тис.гривень).</t>
  </si>
  <si>
    <t>Завдання  3. Забезпечити  проведення капітальних ремонтів та придбання ліфтового обладнання лікувально-профілактичних закладів міста</t>
  </si>
  <si>
    <t xml:space="preserve"> У 2018 році відремонтовано 5 лікарняних ліфти (середні витрати на ремонт 1 од. - 121,62 тис. грн.), при запланованих - 4 од. (середні витрати на ремонт 1 од. - 153,33 тис. гривень).</t>
  </si>
  <si>
    <t>Завдання 4. Забезпечити проведення капітальних та поточних ремонтів приміщень лікувально-профілактичних закладів міста</t>
  </si>
  <si>
    <t>Фактично відремонтовано за 2018 рік по спеціальному фонду 3154,77 кв.м. приміщень (середні витрати на ремонт одного кв.м. - 2926,65 гривень.) при запланованих 6236,1 кв.м. (середні витрати - 1531,47 гривень) по загальному фонду виконано поточних ремонтів 1334,28 кв.м. (середні витрати на ремонт одного кв.м. - 676,54 гривень.) при запланованих 1597,0 кв.м. (середні витрати на ремонт одного кв.м. - 565,25 гривень).</t>
  </si>
  <si>
    <t>Завдання  5. Забезпечити проведення капітальних та поточних ремонтів покрівель лікувально-профілактичних закладів міста</t>
  </si>
  <si>
    <t xml:space="preserve">У 2018 році відремонтовано 963,1 кв.м. покрівель (середня вартість 1 кв.м.  - 1001,45 гривень) при плановому показнику 469 кв.м.  (середня вартість 1 кв.м. -  2088,70 гривень). </t>
  </si>
  <si>
    <t>Завдання 6. Забезпечити проведення капітальних та поточних  ремонтів інженерних мереж лікувально-профілактичних закладів міста</t>
  </si>
  <si>
    <t xml:space="preserve">Завдання  7. Забезпечити приведення системи пожеженої сигналізації та категорійності електропостачання до вимог чинного заканодавства </t>
  </si>
  <si>
    <t xml:space="preserve">Завдання  8. Забезпечити  придбання та переобладнання автотранспорту для лікувально-профілактичних закладів міста </t>
  </si>
  <si>
    <t>Завдання 9. Забезпечити  проведення капітальних ремонтів медичного обладнання лікувально - профілактичними закладами міста</t>
  </si>
  <si>
    <t>У 2018 році по загальному фонду відремонтовано 138 од. обладнання (середні витарти на ремонт одиниці обладнання - 1,51 тис. грн.) припланових 29 од. (середні витарти на   ремонт одиниці обладнання - 7,40 тис. грн.)</t>
  </si>
  <si>
    <t>Завдання 10. Реалізація пілотних проектів щодо впровадження електронних сервісів в місті Суми Міської програми "Автоматизація муніципальних телекомунікаційних систем на 2017-2019 роки в м.Суми"</t>
  </si>
  <si>
    <t>Технічне обслуговування телекомунікаційних систем</t>
  </si>
  <si>
    <t>Завдання 11.  Забезпечення впровадження автоматизації робочих місць центірв з надання первинної медико-санітарної допомги населенню м. Суми відповідно до табелю оснащення</t>
  </si>
  <si>
    <t>За 2018 рік по спеціальному фонду для  матеріально – технічного забезпечення первинної ланки під табель оснащення фактично придбано 195 од. обладнання  (середні витрати  на придбання 1 обладнання- 17,3 тис.гривень), при плановому показнику  213 од. обладнання (середні витрати на 1 обладнання 16,13 тис.грн.). По загальному фонду фактично придбано 1064 од. обладнання (середні витрати на придбання одного обладнання складають 1,64 тис.грн.), при плановому показнику 612 од. обладнання (середні витрати на придбання одного обладнання складають 3,2 тис.грн.).</t>
  </si>
  <si>
    <t xml:space="preserve">Підпрограми VIII. Розвиток та підтримка комунальних некомерційних підприємств, що надають первинну медико-санітарну допомогу          </t>
  </si>
  <si>
    <t>Завдання 1.1. Оплата праці та нарахування на заробітну плату</t>
  </si>
  <si>
    <t>Середньоблікова чисельність на кінець звітного періоду складає 521 особи. Середня заробітна плата на 1 особу - 8134,78 грн.</t>
  </si>
  <si>
    <t>Завдання 1.2.Медикаменти та перев'язувальні матеріали</t>
  </si>
  <si>
    <t>Технічними засобами забезпечені 871 особи (загальна кількість 1055 осіб), середня вартість забезпечення одного пільговика становить 2052,0 гривень.</t>
  </si>
  <si>
    <t xml:space="preserve">Завдання 1.3.Оплата комунальних послуг та енергоносіїв (оплата за споживання теплової енергії, природного газу, електричної енергії,  водопостачання  та водовідведення), </t>
  </si>
  <si>
    <t>Економія бюджетних коштів за 2018 рік склала 582,2 тис.гривень.</t>
  </si>
  <si>
    <t>Завдання 1.4. Соціальне забезпечення. Забезпечити пріорітетність у наданні медичної допомоги пільговій категорій громадян, визначених законодавством, осіб</t>
  </si>
  <si>
    <t>Пільговими медпрепаратами у 2018 році забезпечено 8237 осіб (середня вартість одного рецепту становить  399,5 гривень), при загальній кількості 44558 осіб, які мають право на одержання медикаменти безкоштовно або на  пільгових умовах.</t>
  </si>
  <si>
    <t xml:space="preserve"> Завдання 1.5. Інші видатки  для стабільного забезпечення функціонування  підприємств ( у тому числі: предмети, матеріали, обладнання та інвентар, оплата послуг, крім комунальних;  виплата пенсій і допомоги)</t>
  </si>
  <si>
    <t>У 2018 році проведені поточні ремонти на загальну суму 285,4 тис.грн., в т.ч. поточний ремонт кабінетів на суму 89,4 тис. грн., поточний ремонт системи каналізації 3,5 тис. грн., поточний ремонт системи водопостачання 41,9 тис. грн., поточний ремонт актового залу 55,0 тис. грн.</t>
  </si>
  <si>
    <t>Завдання 1.6. Інші видатки не заборонені законодавством (видатки на відрядження та навчання персоналу)</t>
  </si>
  <si>
    <t>Навчання персоналу проведено відповідно до запаланованих заходів</t>
  </si>
  <si>
    <t>Завдання 2.1. Придбання обладнання довгострокового користування</t>
  </si>
  <si>
    <t xml:space="preserve">У 2018 році за кошти спеціального фонду-бюджету розвитку придбано 2 од. , середні витрати на придбання 1 од. обладнання складають 29,1 тис.грн., при плановому показнику 2 од. (середня вартість 1 обладнання складає 29,5 тис.грн.)   </t>
  </si>
  <si>
    <t>Завдання 3. Придбання обладнанняв рамках здійсненняі заходів щодо соціально-економічного розвитку</t>
  </si>
  <si>
    <t xml:space="preserve">Сумський міський голова </t>
  </si>
  <si>
    <t>О.М. Лисенко</t>
  </si>
  <si>
    <t>Чумаченко О.Ю.</t>
  </si>
  <si>
    <t>07</t>
  </si>
  <si>
    <t>0710000</t>
  </si>
  <si>
    <t>0700000</t>
  </si>
  <si>
    <t>Плановий обсяг фінансування,  тис. грн.</t>
  </si>
  <si>
    <t>Про хід виконання Міської комплексної Програми "Охорона здоров’я  на 2017-2020 роки" за підсумками  2017 року"</t>
  </si>
  <si>
    <t>від 25 квітня 2018 року №3317-МР</t>
  </si>
  <si>
    <t xml:space="preserve">        "Про хід виконання "Міської комплексної Програми "Охорона здоров’я  на 2017-2020 роки" за підсумками  2017 року"</t>
  </si>
  <si>
    <t>Плановий обсяг фінансування,         тис. грн.</t>
  </si>
  <si>
    <t>У 2017 році галузь охорони здоров'я міста  працювала на досягнення поліпшення демографічної ситуації в місті, збереження і зміцнення здоров'я населення, підвищення якості та ефективності медико - санітарної допомоги згідно з діючим законодавством, зниження первинного виходу на інвалідність у працездатному віці, забезпечення соціальної справедливості і прав громадян на охорону здоров'я, забезпечення обізнаності населення щодо умов здорового способу життя через засоби масової інформації, виховання у молоді традицій здорового способу життя.</t>
  </si>
  <si>
    <t>Підрограма 1.  Реалізація та дотримання прав громадян у сфері охорони здоров'я</t>
  </si>
  <si>
    <t xml:space="preserve"> </t>
  </si>
  <si>
    <t>З метою пропаганди здорового способу життя проведено 2459 лекцій, 19833 бесіди, відбулось 67 виступів по радіо та 12 по телебаченню, надруковано 12 статтей, проведено 26 тематичних вечорів, 16 вечорів запитань та відповідей, 1 усний журнал, випущено 220 санбюлетнів, 41 санкуточок, 16 дощок запитань та відповідей.</t>
  </si>
  <si>
    <t>Пільговими медпрепаратами у 2017 році забезпечено 7845 осіб середня вартість одного рецепту становить 1273,88 гривень), при загальній кількості 20224 осіб, які мають право на одержання медикаменти безкоштовно або на  пільгових умовах, технічними засобами забезпечені 293 особи при загальній кількості 353 особи, середня вартість забезпечення одного пільговика становить 3643,20 гривень. Пільговим зубопротезуванням порожнини рота забезпечено 967 осіб (середня вартість на одну особу - 1798,73 гривень), при загальній кількості 1800 осіб, які мають право на пільгове зубопротезування.</t>
  </si>
  <si>
    <t>Завдання 1.18. Забезпечення дитячих стаціонарних відділень та інфекційних ліжок меблями, а саме ліжками для дітей молодшого та старшого віку, шафами, приліжковими тумбочками, стільцями, столами</t>
  </si>
  <si>
    <t>У 2017 році придбано 125 одиниці меблів на суму 271,0 тис. гривень (середні витрати на придбання одиниці меблів становлять 2168,0 гривень) при запланованому показнику 130 одиниць меблів (середня вартість - 1946,15 гривень).</t>
  </si>
  <si>
    <t>Збільшення кількість випадків первинного виходу на інвалідність у працездатному віці на 5,2%  по відношенню до 2016 року.</t>
  </si>
  <si>
    <t>У 2017 році знизився показик охоплення  населення флюорографічними обстеженнями на  9,2 % по відношенню до  2016 року, що пояснюється недостатнім рівнем забезпеченості поліклінічних відділень відповідним діагностичним обладнанням.</t>
  </si>
  <si>
    <t>По відношенню до 2016 року у 2017 році досягнуто  зменшення показника захворюваності на злоякісні новоутворення населення міста на 5,9%.</t>
  </si>
  <si>
    <t xml:space="preserve">Забезпечено цукрознижувальними таблетками 2763 осіб (середня вартість лікування одного хворого - 123,31 гривеня), при запланованій кількості 3622 особи, які потребують забезпечення цукрознижувальними таблетками (середня вартість лікування одного хворого - 108,06 гривень). Проведено обстежень на визначення рівню глюкози в крові 91465 обстежень (середня вартість одного обстеження - 0,54 гривень.),  при запланованому показнику 72971 обстежень (середня вартість одного обстеження - 2,06 гривні). Забезпечено препаратами інсуліну 1252 хворих на цукровий  діабет (середня вартість на одного хворого становить 6567,87 гривень) при плановому показнику забезпечення 1586 хворих (середня вартість на одного хворого  5202,71 гривень) </t>
  </si>
  <si>
    <t xml:space="preserve">Проведено 42002 ультрозвукових та кардіообстежень серед вагітних (середні витрати на проведення одного обстеження - 0,59 гивень) при запланованому показнику ультрозвукових обстежень 18000 (середні витрати становлять 0,0004 гривннь на одне обстеження). 70 новонародженим надано невідкладну медичну допомогу (середні витрати на одне немовля - 293,77 грн.), при плановому показнику 80 немовлят (середні витрати - 257,5 грн.). Надана невідкладна медична допомога при анемії 22 вагітним (середні витрати на одну вагітну становлять 287,52 грн.) при плановому показнику 25 вагітних (середні витрати - 252,0 грн.); надана невідкладна медична допомога  у 22 випадках кровотечі у післяпологовому періоді (середні витрати на один випадок - 18440,47 грн.) при плановому показнику 30 випадків середні витрати - 13523,33 грн.. </t>
  </si>
  <si>
    <t xml:space="preserve">У 2017 році проведені медичні огляди молочної залози у 18980 осіб, середня вартість одного обстеження 0,03 гривень при плановому показнику 40092 обстеження середня вартість одного обстеження 0,14 гривні.  Обстеження жіночого населення шляхом взяття мазку на антитипові клітини та мікрофлору не виконувались. Плановий показник 11000 осбтежень (середня вартість одного обстеження становить 0,45 гривень). </t>
  </si>
  <si>
    <t>Завдання 6.                                                      Зниження захворюваності на серцево-судинні хвороби.</t>
  </si>
  <si>
    <t>21 хворму з гострим інфарктом міокарда проведено тромболізіс  (вартість медикаментів для проведення одного тромболізісу - 8561,29 гривні), при запланованому показнику 20 тромболізісів (середня вартість медикаментів для проведення одного тромболізісу - 7750,0 гривень).                                                                            1 хворому з ішемічним інсультом проведено тромболізіс  (вартість медикаментів для проведення одного тромболізісу становить 24600,0  гривень) при запланованому показнику 1 хворих  (середні витрати  - 24600,0 гривень); надана невідкладна медична допомога в кардіовідділенні 732 хворим (середн витрати на одного хворого - 94,37 грн.) при запланованих 207 хворих (середні витрати - 485,02 грн.)</t>
  </si>
  <si>
    <t>Завдання 7.                                                      Вдосконалення допомоги хворим на термінальну ниркову недостатність.</t>
  </si>
  <si>
    <t xml:space="preserve">У 2017 році проведено 9059 процедур гемодіалізу (середня вартість проведення однієї процедури гемодіалізу становить 1514,54  гривень) при запланованих 8927 процедур (середня вартість проведення однієї процедури гемодіалізу  - 1537,06 гривень).  Кількість хворих на термінальну ниркову недостатність у 2017 році становить 64 особи.  </t>
  </si>
  <si>
    <t xml:space="preserve">У 2017 році  забезпечено  проведення вакцінації  619 медичним працівникам вакциною проти гепатиту В (середні витрати на вакцінацію однієї особи - 23,75 гривень), при запланованому показнику 559 осіб (середні витрати становлять 40,61 гривень).                                                                                             Проведено екстреної діагностики вірусних гепатитів В та С у медичних працівників (173 особам), середні витрати на одного медпрацівника -  2,31 гривні при плановому показнику  168 осіб -  середні витрати - 72,61 гривень                                                                         438 медичниим працівникам проведено діагностику вірусних гепатитів шляхом обстеження на носійство антигенів,  вартість діагностики однієї особи становить 19,4 гривень, при запланованому показнику 438 особи (середні витрати становлять  19,86 гривень).                                                                                             </t>
  </si>
  <si>
    <t>Проведено обстеження призовників та груп ризику на меркери гепатиту В та С 164 осіб (середня вартість одного обстеження - 30,48 гривень), при плановому показнику 160 осіб, середня вартість одного обстеження становить 73,13 гривень.</t>
  </si>
  <si>
    <t>Завдання 2.                                                      Забезпечення профілактики ВІЛ-інфекції, лікування, догляду та підтримки ВІЛ-інфікованих і хворих на СНІД.</t>
  </si>
  <si>
    <t>14 малюкам, народженим від ВІЛ-інфікованих матерів проведено діагностику ВІЛ-інфекції та заходи профілактики (средня вартість обстеження однієї дитини становить 3150,0 грн.), при запланованому показнику 14 малюків (середня вартість обстеження - 2092,86 гривні).  2162 медичних працівника, які надають медичну допомогу ВІЛ-інфікованим особам та мають контакт з кров'ю людей та її компанентами, забезпечені засобами профілактики інфікування (середні витрати на забезпечення одного працівника - 1188,11грн.), при запланованому показнику 2162 медпрацівника (середні витрати на забезпечення одного медпрацівника - 1369,61 гривень). Проведено екстрену діагностику ВІЛ-інфекції за допомогою швидких тестів 4950 особам, середня вартість на одну особу складає  6,12 гривень при запланованому показнику 4950 осіб середня вартість обстеження на одну особу становить 6,97 гривень.</t>
  </si>
  <si>
    <t>Завдання 3.                                                      Протидії захворюваності на туберкульоз.</t>
  </si>
  <si>
    <r>
      <t>1.</t>
    </r>
    <r>
      <rPr>
        <sz val="12"/>
        <rFont val="Times New Roman"/>
        <family val="1"/>
        <charset val="204"/>
      </rPr>
      <t xml:space="preserve"> Проведено 15348 обстежень методом тубдіагностики серед дітей (середні витрати на проведення одного обстеження - 106,19гривень) при запланованому показнику 13922 (середні витрати на одне заплановане обстеження - 124,39 гривень).</t>
    </r>
  </si>
  <si>
    <t>2.Проведено 122589 флюрографічних обстежень дорослому населенню (середня вартість одного флюорографічного обстеження - 2,512 гривні), при запланованому показнику 108285 обстежень (середня вартість одного флюрографічного обстеження становить 2,81 гривень).</t>
  </si>
  <si>
    <t>Проведено 5134 рентгенологічних обстежень серед дітей (середні витрати на одне рентгенологічне обстеженняя -  0,643 грн.) при запланованому показнику 2000 обстежень (середні витрати на одне обстеження - 1,65 гривень);</t>
  </si>
  <si>
    <r>
      <t>4.</t>
    </r>
    <r>
      <rPr>
        <sz val="12"/>
        <rFont val="Times New Roman"/>
        <family val="1"/>
        <charset val="204"/>
      </rPr>
      <t xml:space="preserve"> У відділенні хворих на тубекульоз  111 хворих дітей отримали спеціальне харчування  (середні витрати на харчування на один ліжко-день, кількість ліжко-днів 7934, становить 10,59 гривень),  при нормативному показнику харчування на один ліжкодень - 42,0 гривні. </t>
    </r>
  </si>
  <si>
    <r>
      <t>5.</t>
    </r>
    <r>
      <rPr>
        <sz val="12"/>
        <rFont val="Times New Roman"/>
        <family val="1"/>
        <charset val="204"/>
      </rPr>
      <t xml:space="preserve"> 37 медичних працівників забезпечені засобами захисту (середні витрати на одного працівника - 291,89 гривні), при запланованому показнику  37 медпрацівників (середні витрати становлять 291,89гривень).</t>
    </r>
  </si>
  <si>
    <t xml:space="preserve">Санітарно-освітня робота спрямована на поширення серед населення знань і навичок, які необхідні для зберігання та зміцнення здоров’я, запобігання захворюванням, збереження активного довголіття, високої працездатності, виховання здоровими наступних поколінь. Провідним напрямком санітарної освіти, є пропаганда здорового способу життя.  За 2016 рік проведені заходи до Всесвітніх днів боротьби з раком і туберкульозом, здоров’я, пам’яті людей, що померли від СНІДу, зі зловживаннями наркотиками та їх незаконним розповсюдженням, боротьби з раком молочної залози, боротьби з діабетом, інвалідів, національного дня  діагностики раку шкіри, європейського тижня імунізації, тижня планування сім’ї та збереження репродуктивного здоров’я, тижня грудного вигодовування, тижня толерантного ставлення до людей з обмеженими можливостями.
</t>
  </si>
  <si>
    <t xml:space="preserve">Підпрограми V11. Розвиток  матеріально-технічної бази лікувально-профілактичних закладів міста на 2017-2020 роки              </t>
  </si>
  <si>
    <t>Фактично придбано медичне обладнання в кількості 126 од. (середня вартість 1 од. обладнання -103,35 тис.грн. при плановому показнику 133 од. (середня вартість 1 од. обладнання - 99,53 тис.гривень); за кошти загального фонду придбано 3 одиниці (середня вартість одиниці обладнання  - 5,0 тис. грн)..</t>
  </si>
  <si>
    <t>У 2017 році фактично для лікувально-профілактичних закладів придбано  обладнання по спецфонду в кількості 108 од. (середня вартість 1 од. обладнання - 270,94 тис.грн.), за кошти загального фонду придбано 311 одиниць обладнання (середня вартість 1 одиниці обладнання становить 1,88 тис.гривень) при плановому показнику 108 од. (середня вартість 1 од. обладнання - 284,11 тис.гривень) - за кошти спеціального фонду та за кошти загального фонду 311 од. обладнання (середня вартість 1 одиниці обладнання становить 1,88 тис.гривень).</t>
  </si>
  <si>
    <t xml:space="preserve"> У 2017 році відремонтовано 2 лікарняних ліфти (середні витрати на ремонт 1 од. - 119,4 тис. грн.), при запланованих - 4 од. (середні витрати на ремонт 1 од. - 66,78 тис. гривень).</t>
  </si>
  <si>
    <t>Фактично відремонтовано за 2017 рік по спеціальному фонду 3759,6 кв.м. приміщень (середні витрати на ремонт одного кв.м. - 2409,45 гривень.) при запланованих 6205,8 кв.м. (середні витрати -2719,65 гривень) по загальному фонду виконано поточних ремонтів 500,8 кв.м.(середні витрати на ремонт одного кв.м. - 819,69 гривень.) при запланованих 276,2 кв.м. (середні витрати на ремонт одного кв.м. - 1491,31 гривень).</t>
  </si>
  <si>
    <t xml:space="preserve">У 2017 році відремонтовано 12409,0 кв.м. покрівель (середня вартість 1 кв.м.  - 190,22 гривень) при плановому показнику 5688,9 кв.м.    (середня вартість 1 кв.м. -  501,39 гривень). По загльному фонду відремонтовано покрівель 18,0 кв.м. (середня вартість 1 кв.м.  - 133,33 гривень) при плановому показнику 4,2 кв.м.    (середня вартість 1 кв.м. -  595,24 гривень). </t>
  </si>
  <si>
    <t>Завдання 6. Забезпечити проведення капітальнихта поточних  ремонтів інженерних мереж лікувально-профілактичних закладів міста</t>
  </si>
  <si>
    <t xml:space="preserve">За 2017 рік фактично виконано ремонт  1434,0 п.м. систем водопостачання та каналізації (середні витрати на ремонт 1 п.м. -760,06 гривень. ), при паланововму показнику -975,3 п.м. (середні витрати на ремонт 1 п.м. - 1111,66 гривень). По загальному фонду фактично виконано ремонт  36,0 п.м. систем водопостачання та каналізації (середні витрати на ремонт 1 п.м. -172,22 гривень. ), при паланововму показнику 5,3 м.п.  (середні витрати на ремонт 1 п.м. - 1188,68 гривень. ).                                                                   </t>
  </si>
  <si>
    <t xml:space="preserve">За 2017 рік фактично виконано ремонт 47 п.м. тепломереж (середні витрати на ремонт 1 п.м.  - 100,32 грн.) при запланованому показнику -  320,0 п.м. (середні витрати на ремонт 1 п.м. - 520,00 гривень). </t>
  </si>
  <si>
    <t xml:space="preserve">За 2017 рік фактично виконано ремонт 11,1 п.м. електромереж (середні витрати на ремонт 1 п.м.  - 17339,25 грн.) при запланованому показнику -  70,0 п.м. (середні витрати на ремонт 1 п.м. - 2795,71 гривень). </t>
  </si>
  <si>
    <t>У 2017 році придбано один дизель генератори (середя вартість - 490,0 тис. гривень), призапланованому показнику один дизель-генератор (середня вартість 500,0 тис. гривень)</t>
  </si>
  <si>
    <t>У 2017 році придбано 9 одиниць санітарного автотранспорту - вартістю 449,09 тис. гривень (середня вартість одного автомобіля - 449,09 тис. грн.) при запланованих 9 автомобілях (середня вартість одного автомобіля - 449,09 тис. гривень).</t>
  </si>
  <si>
    <t>У 2017 році проведено капремонт флюорографа на суму 178,2 тис. грн. (середня вартість капремонту одиниці обаднання - 178,2 тис. грн.) при запланованих 1 од облоднання (середня вартість капремонту одиниці обаднання - 180,0 тис. гривень). По загальному фонду відремонтовано 94 од. обладнання (середні витарти на ремонт одиниці обладнання - 6,05 тис. грн.) припланових 94 од. (середні витарти на   ремонт одиниці обладнання - 6,10 тис. грн.)</t>
  </si>
  <si>
    <t xml:space="preserve">        "Про хід виконання "Міської комплексної Програми "Охорона здоров’я  на 2017-2020 роки" , затвердженої рішенням Сумської міської ради від 21 грудня 2017 (зі змінами)  за підсумками  2018 року"</t>
  </si>
  <si>
    <t xml:space="preserve">        "Про хід виконання "Міської комплексної Програми "Охорона здоров’я  на 2017-2020 роки" (зі змінами), затвердженої рішенням Сумської міської ради від 21 грудня 2017 (зі змінами) за підсумками  2017-2018 року"</t>
  </si>
  <si>
    <t>Стан виконання (показники ефективності ,%)</t>
  </si>
  <si>
    <t>2017-2018 роки, тис.грн.</t>
  </si>
  <si>
    <t>Плановий обсяг фінансування</t>
  </si>
  <si>
    <t>Фактичний обсяг фінансування</t>
  </si>
  <si>
    <t>Додаток 2</t>
  </si>
  <si>
    <t>Завдання 1.5. Інші видатки  для стабільного забезпечення функціонування  підприємств ( у тому числі: предмети, матеріали, обладнання та інвентар, оплата послуг, крім комунальних;  виплата пенсій і допомоги)</t>
  </si>
  <si>
    <t>Завдання 1.3.Оплата комунальних послуг та енергоносіїв (оплата за споживання теплової енергії, природного газу, електричної енергії,  водопостачання  та водовідведення)</t>
  </si>
  <si>
    <t xml:space="preserve"> У 2018 році  забезпечено  проведення вакцинації  12 медичним працівникам вакциною проти гепатиту В, проведено екстреної діагностики вірусних гепатитів В та С (1 особа) на випадок травмування шляхом застосування швидких тестів, проведено діагностику вірусних гепатитів шляхом обстеження медичних працівників (962 осіб)  на носійство антигенів, вартість діагностики однієї особи становить 10,29 гривень, при запланованому показнику 438 особи (середні витрати становлять  43,92 гривень).                   .
</t>
  </si>
  <si>
    <r>
      <rPr>
        <sz val="14"/>
        <rFont val="Times New Roman"/>
        <family val="1"/>
        <charset val="204"/>
      </rPr>
      <t>За 2018 рік по спеціальному фонду  фактично виконано ремонт  361,5 п.м. систем холодного та гарячого водопостачання (середні витрати на ремонт 1 п.м. -322,10 гривень.), при планововму показнику -361,5 п.м. (середні витрати на ремонт 1 п.м. - 320,0 гривень).</t>
    </r>
    <r>
      <rPr>
        <sz val="14"/>
        <color rgb="FFFF0000"/>
        <rFont val="Times New Roman"/>
        <family val="1"/>
        <charset val="204"/>
      </rPr>
      <t xml:space="preserve"> </t>
    </r>
    <r>
      <rPr>
        <sz val="14"/>
        <rFont val="Times New Roman"/>
        <family val="1"/>
        <charset val="204"/>
      </rPr>
      <t xml:space="preserve">По загальному фонду фактично встановлений жировловлювач та сміттєвловлювач на мережі водовідведення- 2 м (середні витрати на ремонт 1 п.м. -35,0 тис. грн. ), при паланововму показнику 2,0  м.п.  (середні витрати на ремонт 1 п.м. - 35,0 тис. гривень).    </t>
    </r>
    <r>
      <rPr>
        <sz val="14"/>
        <color rgb="FFFF0000"/>
        <rFont val="Times New Roman"/>
        <family val="1"/>
        <charset val="204"/>
      </rPr>
      <t xml:space="preserve">                                                               </t>
    </r>
  </si>
  <si>
    <r>
      <rPr>
        <sz val="14"/>
        <rFont val="Times New Roman"/>
        <family val="1"/>
        <charset val="204"/>
      </rPr>
      <t xml:space="preserve">Забезпечено цукрознижувальними таблетками 2700 осіб (середня вартість лікування одного хворого - 67,19 гривеня), при запланованій кількості 3517 особи, які потребують забезпечення цукрознижувальними таблетками (середня вартість лікування одного хворого - 75,51 гривень). Проведено обстежень на визначення рівню глюкози в крові 72547 обстежень (середня вартість одного обстеження - 1,58 гривень.), </t>
    </r>
    <r>
      <rPr>
        <sz val="14"/>
        <color indexed="10"/>
        <rFont val="Times New Roman"/>
        <family val="1"/>
        <charset val="204"/>
      </rPr>
      <t xml:space="preserve"> </t>
    </r>
    <r>
      <rPr>
        <sz val="14"/>
        <rFont val="Times New Roman"/>
        <family val="1"/>
        <charset val="204"/>
      </rPr>
      <t>при запланованому показнику 73306 обстежень (середня вартість одного обстеження - 1,84 гривні). Забезпечено препаратами інсуліну 1491 хворих на цукровий  діабет (середня вартість на одного хворого становить 6572,97 гривень) при плановому показнику забезпечення</t>
    </r>
    <r>
      <rPr>
        <sz val="14"/>
        <color indexed="10"/>
        <rFont val="Times New Roman"/>
        <family val="1"/>
        <charset val="204"/>
      </rPr>
      <t xml:space="preserve"> </t>
    </r>
    <r>
      <rPr>
        <sz val="14"/>
        <rFont val="Times New Roman"/>
        <family val="1"/>
        <charset val="204"/>
      </rPr>
      <t xml:space="preserve">1536 хворих (середня вартість на одного хворого  6400,00 гривень) </t>
    </r>
  </si>
  <si>
    <t xml:space="preserve">Проведено 17528 ультрозвукових та кардіообстежень серед вагітних (середні витрати на проведення одного обстеження - 0,35 гривень) при запланованому показнику ультрозвукових обстежень 18000 (середні витрати становлять 0,40 гривень на одне обстеження). 71 новонародженим надано невідкладну медичну допомогу (середні витрати на одне немовля - 2547,89 грн.), при плановому показнику 120 немовлят (середні витрати - 690 грн.). Надана невідкладна медична допомога при анемії 16 вагітним (середні витрати на одну вагітну становлять 291,25 грн.) при плановому показнику 25 вагітних (середні витрати - 265,90 грн.); надана невідкладна медична допомога  у 18 випадках кровотечі у післяпологовому періоді (середні витрати на один випадок - 23805,83 грн.), при плановому показнику 30 випадків середні витрати - 13840,00 грн.. </t>
  </si>
  <si>
    <t>Чисельність хворих з інфарктом міокарда, яким проведено тромболізис складає 10 осіб (вартість медикаментів для проведення одного тромболізісу - 1131,20 гривні), при запланованому показнику 9 тромболізісів (середня вартість медикаментів для проведення одного тромболізісу - 2244,44 гривень).  Чисельність хворих з ішемічним інсультом, яким проведено тромболізис  складає 5 осіб .  Чисельність хворих, забезпечених медикаментами в умовах стаціонару складає 161 осіб (середн витрати на одного хворого - 2024,15 грн.) при запланованих 178 хворих (середні витрати - 1780,90 грн.).</t>
  </si>
  <si>
    <r>
      <t>1</t>
    </r>
    <r>
      <rPr>
        <sz val="14"/>
        <color indexed="8"/>
        <rFont val="Times New Roman"/>
        <family val="1"/>
        <charset val="204"/>
      </rPr>
      <t xml:space="preserve">5 малюкам, народженим від ВІЛ-інфікованих матерів проведено діагностику ВІЛ-інфекції та заходи профілактики (середня вартість профілактики однієї дитини становить 119,20 грн.), при запланованому показнику 16 малюків (середня вартість профілактики - 100,00 грн.).   255 медичних працівника, які надають медичну допомогу ВІЛ-інфікованим особам та мають контакт з кров'ю людей та її компанентами, забезпечені засобами профілактики інфікування (середні витрати на забезпечення одного працівника - 3114,15 грн.), при запланованому показнику 255 медпрацівника (середні витрати на забезпечення одного медпрацівника - 2985,27 гривень). </t>
    </r>
    <r>
      <rPr>
        <sz val="14"/>
        <rFont val="Times New Roman"/>
        <family val="1"/>
        <charset val="204"/>
      </rPr>
      <t>Проведено екстрену діагностику ВІЛ-інфекції за допомогою швидких тестів 4674 особам середня вартість на одну особу складає 9,50 гривень при запланованому показнику 4830 осіб середня вартість обстеження на одну особу становить 8,41 гривень.</t>
    </r>
  </si>
  <si>
    <t xml:space="preserve">12 медичних працівників забезпечені засобами захисту (середні витрати на одного працівника - 616,7 гривні), при запланованому показнику  49 медпрацівників (середні витрати становлять 693,88 гривень). Придбано бактерицидний опромінювач-1 шт.-3400,0 грн. </t>
  </si>
  <si>
    <t>З метою пропаганди здорового способу життя проведено 2428 лекцій, 16676 бесід, відбувся 37 виступи на радіо, 2 – по телебаченню, надруковано 8 статей в газетах та інтернет виданнях, проведено 20 тематичних вечорів, 8 вечорів запитань та відповідей, 2 усних журнали, випущено 213 санбюлетнів, 24 санкуточків, 16 дошку запитань та відповідей.</t>
  </si>
  <si>
    <t>від   29  травня  2019 року  № 5041 - МР</t>
  </si>
  <si>
    <t xml:space="preserve">до рішення Сумської міської ради  «Про хід виконання  «Міської комплексної програми  «Охорона здоров’я на 2017-2020 роки»,  затвердженої рішенням Сумської міської ради від 21 грудня  2017 року №  2920 - МР (зі змінами), за 2017-2018 роки, у тому числі за підсумками 2018 року» </t>
  </si>
  <si>
    <t xml:space="preserve">до рішення Сумської міської ради «Про хід виконання «Міської комплексної програми «Охорона здоров’я на 2017-2020 роки», затвердженої рішенням Сумської міської ради від 21 грудня  2017 року №  2920 - МР (зі змінами),  за 2017-2018 роки, у тому числі за підсумками  2018 року» </t>
  </si>
</sst>
</file>

<file path=xl/styles.xml><?xml version="1.0" encoding="utf-8"?>
<styleSheet xmlns="http://schemas.openxmlformats.org/spreadsheetml/2006/main">
  <numFmts count="3">
    <numFmt numFmtId="164" formatCode="0.0"/>
    <numFmt numFmtId="165" formatCode="0.0%"/>
    <numFmt numFmtId="166" formatCode="000000"/>
  </numFmts>
  <fonts count="21">
    <font>
      <sz val="10"/>
      <name val="Arial"/>
      <family val="2"/>
      <charset val="204"/>
    </font>
    <font>
      <sz val="10"/>
      <name val="Arial"/>
      <family val="2"/>
      <charset val="204"/>
    </font>
    <font>
      <sz val="14"/>
      <name val="Times New Roman"/>
      <family val="1"/>
      <charset val="204"/>
    </font>
    <font>
      <b/>
      <sz val="14"/>
      <name val="Times New Roman"/>
      <family val="1"/>
      <charset val="204"/>
    </font>
    <font>
      <u/>
      <sz val="14"/>
      <name val="Times New Roman"/>
      <family val="1"/>
      <charset val="204"/>
    </font>
    <font>
      <u/>
      <sz val="12"/>
      <name val="Times New Roman"/>
      <family val="1"/>
      <charset val="204"/>
    </font>
    <font>
      <sz val="12"/>
      <name val="Times New Roman"/>
      <family val="1"/>
      <charset val="204"/>
    </font>
    <font>
      <b/>
      <sz val="10"/>
      <name val="Times New Roman"/>
      <family val="1"/>
      <charset val="204"/>
    </font>
    <font>
      <b/>
      <sz val="12"/>
      <name val="Times New Roman"/>
      <family val="1"/>
      <charset val="204"/>
    </font>
    <font>
      <sz val="12"/>
      <color theme="1"/>
      <name val="Times New Roman"/>
      <family val="1"/>
      <charset val="204"/>
    </font>
    <font>
      <sz val="12"/>
      <color rgb="FFFF0000"/>
      <name val="Times New Roman"/>
      <family val="1"/>
      <charset val="204"/>
    </font>
    <font>
      <sz val="11"/>
      <color indexed="8"/>
      <name val="Calibri"/>
      <family val="2"/>
      <charset val="204"/>
    </font>
    <font>
      <sz val="12"/>
      <name val="Arial"/>
      <family val="2"/>
      <charset val="204"/>
    </font>
    <font>
      <b/>
      <sz val="12"/>
      <name val="Arial"/>
      <family val="2"/>
      <charset val="204"/>
    </font>
    <font>
      <sz val="14"/>
      <color rgb="FFFF0000"/>
      <name val="Times New Roman"/>
      <family val="1"/>
      <charset val="204"/>
    </font>
    <font>
      <sz val="16"/>
      <name val="Times New Roman"/>
      <family val="1"/>
      <charset val="204"/>
    </font>
    <font>
      <sz val="14"/>
      <name val="Arial"/>
      <family val="2"/>
      <charset val="204"/>
    </font>
    <font>
      <sz val="14"/>
      <color indexed="10"/>
      <name val="Times New Roman"/>
      <family val="1"/>
      <charset val="204"/>
    </font>
    <font>
      <sz val="14"/>
      <color indexed="8"/>
      <name val="Times New Roman"/>
      <family val="1"/>
      <charset val="204"/>
    </font>
    <font>
      <sz val="14"/>
      <color theme="1"/>
      <name val="Times New Roman"/>
      <family val="1"/>
      <charset val="204"/>
    </font>
    <font>
      <b/>
      <sz val="14"/>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0" fontId="6" fillId="0" borderId="0"/>
    <xf numFmtId="0" fontId="11" fillId="0" borderId="0"/>
  </cellStyleXfs>
  <cellXfs count="318">
    <xf numFmtId="0" fontId="0" fillId="0" borderId="0" xfId="0"/>
    <xf numFmtId="0" fontId="0" fillId="2" borderId="0" xfId="0" applyFill="1"/>
    <xf numFmtId="0" fontId="2" fillId="2" borderId="0" xfId="0" applyFont="1" applyFill="1" applyAlignment="1"/>
    <xf numFmtId="0" fontId="2" fillId="2" borderId="0" xfId="0" applyFont="1" applyFill="1"/>
    <xf numFmtId="0" fontId="2" fillId="2" borderId="0" xfId="0" applyFont="1" applyFill="1" applyBorder="1"/>
    <xf numFmtId="0" fontId="4" fillId="2" borderId="0" xfId="0" applyFont="1" applyFill="1" applyBorder="1"/>
    <xf numFmtId="0" fontId="5" fillId="2" borderId="0" xfId="0" applyFont="1" applyFill="1" applyBorder="1" applyAlignment="1">
      <alignment horizontal="right"/>
    </xf>
    <xf numFmtId="0" fontId="6" fillId="2" borderId="0" xfId="0" applyFont="1" applyFill="1" applyBorder="1" applyAlignment="1">
      <alignment horizontal="left"/>
    </xf>
    <xf numFmtId="0" fontId="6" fillId="2" borderId="0" xfId="0" applyFont="1" applyFill="1" applyBorder="1"/>
    <xf numFmtId="0" fontId="4"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left"/>
    </xf>
    <xf numFmtId="0" fontId="6" fillId="2" borderId="0" xfId="0" applyFont="1" applyFill="1" applyAlignment="1">
      <alignment horizontal="right"/>
    </xf>
    <xf numFmtId="0" fontId="0" fillId="2" borderId="0" xfId="0" applyFill="1" applyBorder="1"/>
    <xf numFmtId="0" fontId="6" fillId="2" borderId="6" xfId="0" applyFont="1" applyFill="1" applyBorder="1" applyAlignment="1">
      <alignment horizontal="center"/>
    </xf>
    <xf numFmtId="0" fontId="6" fillId="2" borderId="8" xfId="0" applyFont="1" applyFill="1" applyBorder="1" applyAlignment="1">
      <alignment horizontal="justify"/>
    </xf>
    <xf numFmtId="0" fontId="6" fillId="2" borderId="9" xfId="0" applyFont="1" applyFill="1" applyBorder="1" applyAlignment="1">
      <alignment horizontal="justify"/>
    </xf>
    <xf numFmtId="0" fontId="2" fillId="2" borderId="10" xfId="0" applyFont="1" applyFill="1" applyBorder="1"/>
    <xf numFmtId="0" fontId="6" fillId="2" borderId="11" xfId="0" applyFont="1" applyFill="1" applyBorder="1" applyAlignment="1">
      <alignment horizontal="left" vertical="top"/>
    </xf>
    <xf numFmtId="164" fontId="6" fillId="2" borderId="11" xfId="0" applyNumberFormat="1" applyFont="1" applyFill="1" applyBorder="1" applyAlignment="1">
      <alignment horizontal="left" vertical="top"/>
    </xf>
    <xf numFmtId="2" fontId="6" fillId="2" borderId="11" xfId="0" applyNumberFormat="1" applyFont="1" applyFill="1" applyBorder="1" applyAlignment="1">
      <alignment horizontal="left" vertical="top"/>
    </xf>
    <xf numFmtId="0" fontId="9" fillId="2" borderId="0" xfId="0" applyFont="1" applyFill="1" applyBorder="1" applyAlignment="1">
      <alignment vertical="top" wrapText="1"/>
    </xf>
    <xf numFmtId="0" fontId="6" fillId="2" borderId="0" xfId="0" applyFont="1" applyFill="1" applyBorder="1" applyAlignment="1">
      <alignment horizontal="justify" vertical="top"/>
    </xf>
    <xf numFmtId="164" fontId="6" fillId="2" borderId="11" xfId="1" applyNumberFormat="1" applyFont="1" applyFill="1" applyBorder="1" applyAlignment="1">
      <alignment horizontal="left" vertical="top"/>
    </xf>
    <xf numFmtId="0" fontId="1" fillId="2" borderId="0" xfId="2" applyFont="1" applyFill="1" applyBorder="1" applyAlignment="1">
      <alignment horizontal="left" vertical="center" wrapText="1"/>
    </xf>
    <xf numFmtId="164" fontId="6" fillId="2" borderId="11" xfId="1" applyNumberFormat="1" applyFont="1" applyFill="1" applyBorder="1" applyAlignment="1">
      <alignment horizontal="center" vertical="top"/>
    </xf>
    <xf numFmtId="1" fontId="6" fillId="2" borderId="11" xfId="0" applyNumberFormat="1" applyFont="1" applyFill="1" applyBorder="1" applyAlignment="1">
      <alignment horizontal="justify" vertical="top"/>
    </xf>
    <xf numFmtId="0" fontId="0" fillId="2" borderId="0" xfId="0" applyFill="1" applyAlignment="1">
      <alignment wrapText="1"/>
    </xf>
    <xf numFmtId="164" fontId="0" fillId="2" borderId="0" xfId="0" applyNumberFormat="1" applyFill="1"/>
    <xf numFmtId="164" fontId="8" fillId="2" borderId="11" xfId="0" applyNumberFormat="1" applyFont="1" applyFill="1" applyBorder="1" applyAlignment="1">
      <alignment horizontal="center" vertical="top"/>
    </xf>
    <xf numFmtId="0" fontId="6" fillId="2" borderId="11" xfId="0" applyFont="1" applyFill="1" applyBorder="1" applyAlignment="1">
      <alignment vertical="top"/>
    </xf>
    <xf numFmtId="0" fontId="6" fillId="2" borderId="11" xfId="0" applyFont="1" applyFill="1" applyBorder="1"/>
    <xf numFmtId="0" fontId="10" fillId="2" borderId="0" xfId="0" applyFont="1" applyFill="1" applyBorder="1" applyAlignment="1">
      <alignment vertical="top" wrapText="1"/>
    </xf>
    <xf numFmtId="0" fontId="10" fillId="2" borderId="0" xfId="0" applyFont="1" applyFill="1" applyBorder="1" applyAlignment="1">
      <alignment horizontal="justify" vertical="top"/>
    </xf>
    <xf numFmtId="1" fontId="10" fillId="2" borderId="0" xfId="0" applyNumberFormat="1" applyFont="1" applyFill="1" applyBorder="1" applyAlignment="1">
      <alignment horizontal="justify" vertical="center"/>
    </xf>
    <xf numFmtId="1" fontId="10" fillId="2" borderId="0" xfId="0" applyNumberFormat="1" applyFont="1" applyFill="1" applyBorder="1" applyAlignment="1">
      <alignment horizontal="justify" vertical="top"/>
    </xf>
    <xf numFmtId="0" fontId="14" fillId="2" borderId="0" xfId="0" applyFont="1" applyFill="1" applyBorder="1"/>
    <xf numFmtId="0" fontId="3" fillId="2" borderId="1" xfId="1" applyFont="1" applyFill="1" applyBorder="1" applyAlignment="1">
      <alignment horizontal="center" vertical="top" wrapText="1"/>
    </xf>
    <xf numFmtId="0" fontId="6" fillId="2" borderId="13" xfId="1"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3" xfId="0" applyFont="1" applyFill="1" applyBorder="1" applyAlignment="1">
      <alignment horizontal="justify" vertical="top"/>
    </xf>
    <xf numFmtId="0" fontId="6" fillId="2" borderId="13" xfId="0" applyFont="1" applyFill="1" applyBorder="1" applyAlignment="1">
      <alignment horizontal="justify" vertical="top" wrapText="1"/>
    </xf>
    <xf numFmtId="49" fontId="6" fillId="2" borderId="13" xfId="0" applyNumberFormat="1" applyFont="1" applyFill="1" applyBorder="1" applyAlignment="1">
      <alignment horizontal="justify" vertical="top" wrapText="1"/>
    </xf>
    <xf numFmtId="0" fontId="6" fillId="2" borderId="13" xfId="0" applyFont="1" applyFill="1" applyBorder="1" applyAlignment="1">
      <alignment vertical="center" wrapText="1"/>
    </xf>
    <xf numFmtId="0" fontId="6" fillId="2" borderId="13" xfId="0" applyFont="1" applyFill="1" applyBorder="1" applyAlignment="1">
      <alignment horizontal="justify"/>
    </xf>
    <xf numFmtId="0" fontId="6" fillId="2" borderId="13" xfId="0" applyFont="1" applyFill="1" applyBorder="1" applyAlignment="1">
      <alignment horizontal="left" vertical="center" wrapText="1"/>
    </xf>
    <xf numFmtId="0" fontId="6" fillId="2" borderId="7" xfId="0" applyFont="1" applyFill="1" applyBorder="1" applyAlignment="1">
      <alignment horizontal="justify"/>
    </xf>
    <xf numFmtId="164" fontId="8" fillId="2" borderId="9" xfId="0" applyNumberFormat="1" applyFont="1" applyFill="1" applyBorder="1" applyAlignment="1">
      <alignment horizontal="center" vertical="top"/>
    </xf>
    <xf numFmtId="0" fontId="6" fillId="2" borderId="9" xfId="0" applyFont="1" applyFill="1" applyBorder="1"/>
    <xf numFmtId="0" fontId="2" fillId="2" borderId="10" xfId="0" applyFont="1" applyFill="1" applyBorder="1" applyAlignment="1">
      <alignment vertical="top"/>
    </xf>
    <xf numFmtId="49" fontId="4" fillId="2" borderId="0" xfId="0" applyNumberFormat="1" applyFont="1" applyFill="1" applyBorder="1" applyAlignment="1">
      <alignment horizontal="left"/>
    </xf>
    <xf numFmtId="0" fontId="15" fillId="2" borderId="0" xfId="0" applyFont="1" applyFill="1"/>
    <xf numFmtId="0" fontId="7" fillId="2" borderId="15" xfId="1" applyFont="1" applyFill="1" applyBorder="1" applyAlignment="1">
      <alignment horizontal="center" wrapText="1"/>
    </xf>
    <xf numFmtId="0" fontId="7" fillId="2" borderId="16" xfId="0" applyFont="1" applyFill="1" applyBorder="1" applyAlignment="1">
      <alignment horizontal="center"/>
    </xf>
    <xf numFmtId="0" fontId="7" fillId="2" borderId="16" xfId="1" applyFont="1" applyFill="1" applyBorder="1" applyAlignment="1">
      <alignment horizontal="center" wrapText="1"/>
    </xf>
    <xf numFmtId="0" fontId="7" fillId="2" borderId="12" xfId="0" applyFont="1" applyFill="1" applyBorder="1" applyAlignment="1">
      <alignment horizontal="center"/>
    </xf>
    <xf numFmtId="0" fontId="2" fillId="0" borderId="0" xfId="0" applyFont="1"/>
    <xf numFmtId="0" fontId="2" fillId="0" borderId="0" xfId="0" applyFont="1" applyAlignment="1"/>
    <xf numFmtId="0" fontId="3" fillId="0" borderId="0" xfId="0" applyFont="1" applyAlignment="1"/>
    <xf numFmtId="0" fontId="2" fillId="0" borderId="0" xfId="0" applyFont="1" applyBorder="1"/>
    <xf numFmtId="0" fontId="4" fillId="0" borderId="0" xfId="0" applyFont="1" applyBorder="1" applyAlignment="1">
      <alignment horizontal="left"/>
    </xf>
    <xf numFmtId="0" fontId="4" fillId="0" borderId="0" xfId="0" applyFont="1" applyBorder="1"/>
    <xf numFmtId="0" fontId="5" fillId="0" borderId="0" xfId="0" applyFont="1" applyBorder="1" applyAlignment="1">
      <alignment horizontal="right"/>
    </xf>
    <xf numFmtId="0" fontId="6" fillId="0" borderId="0" xfId="0" applyFont="1" applyBorder="1" applyAlignment="1">
      <alignment horizontal="left"/>
    </xf>
    <xf numFmtId="0" fontId="6" fillId="0" borderId="0" xfId="0" applyFont="1" applyBorder="1"/>
    <xf numFmtId="0" fontId="4" fillId="0" borderId="0" xfId="0" applyFont="1" applyBorder="1" applyAlignment="1"/>
    <xf numFmtId="0" fontId="2" fillId="0" borderId="0" xfId="0" applyFont="1" applyBorder="1" applyAlignment="1"/>
    <xf numFmtId="0" fontId="2" fillId="0" borderId="0" xfId="0" applyFont="1" applyBorder="1" applyAlignment="1">
      <alignment horizontal="left"/>
    </xf>
    <xf numFmtId="0" fontId="6" fillId="0" borderId="0" xfId="0" applyFont="1" applyAlignment="1">
      <alignment horizontal="right"/>
    </xf>
    <xf numFmtId="0" fontId="0" fillId="0" borderId="0" xfId="0" applyBorder="1"/>
    <xf numFmtId="0" fontId="6" fillId="0" borderId="11" xfId="0" applyFont="1" applyBorder="1" applyAlignment="1">
      <alignment horizontal="center"/>
    </xf>
    <xf numFmtId="0" fontId="6" fillId="0" borderId="20" xfId="0" applyFont="1" applyBorder="1" applyAlignment="1">
      <alignment horizontal="justify"/>
    </xf>
    <xf numFmtId="0" fontId="6" fillId="0" borderId="11" xfId="0" applyFont="1" applyBorder="1" applyAlignment="1">
      <alignment horizontal="justify"/>
    </xf>
    <xf numFmtId="0" fontId="2" fillId="0" borderId="11" xfId="0" applyFont="1" applyBorder="1"/>
    <xf numFmtId="0" fontId="3" fillId="3" borderId="11" xfId="1" applyFont="1" applyFill="1" applyBorder="1" applyAlignment="1">
      <alignment horizontal="center" vertical="top" wrapText="1"/>
    </xf>
    <xf numFmtId="164" fontId="8" fillId="3" borderId="20" xfId="0" applyNumberFormat="1" applyFont="1" applyFill="1" applyBorder="1" applyAlignment="1">
      <alignment horizontal="left" vertical="top"/>
    </xf>
    <xf numFmtId="0" fontId="6" fillId="3" borderId="21" xfId="0" applyFont="1" applyFill="1" applyBorder="1" applyAlignment="1">
      <alignment horizontal="justify" vertical="top"/>
    </xf>
    <xf numFmtId="0" fontId="8" fillId="3" borderId="11" xfId="1" applyFont="1" applyFill="1" applyBorder="1" applyAlignment="1">
      <alignment horizontal="left" vertical="top" wrapText="1"/>
    </xf>
    <xf numFmtId="0" fontId="1" fillId="3" borderId="11" xfId="0" applyFont="1" applyFill="1" applyBorder="1" applyAlignment="1">
      <alignment vertical="top"/>
    </xf>
    <xf numFmtId="0" fontId="6" fillId="3" borderId="11" xfId="1" applyFont="1" applyFill="1" applyBorder="1" applyAlignment="1">
      <alignment horizontal="left" vertical="top" wrapText="1"/>
    </xf>
    <xf numFmtId="0" fontId="6" fillId="3" borderId="11" xfId="0" applyFont="1" applyFill="1" applyBorder="1" applyAlignment="1">
      <alignment horizontal="left" vertical="top"/>
    </xf>
    <xf numFmtId="164" fontId="6" fillId="3" borderId="20" xfId="0" applyNumberFormat="1" applyFont="1" applyFill="1" applyBorder="1" applyAlignment="1">
      <alignment horizontal="left" vertical="top"/>
    </xf>
    <xf numFmtId="0" fontId="8" fillId="3" borderId="11" xfId="0" applyFont="1" applyFill="1" applyBorder="1" applyAlignment="1">
      <alignment horizontal="left" vertical="top"/>
    </xf>
    <xf numFmtId="0" fontId="6" fillId="3" borderId="11" xfId="0" applyFont="1" applyFill="1" applyBorder="1" applyAlignment="1">
      <alignment vertical="top" wrapText="1"/>
    </xf>
    <xf numFmtId="0" fontId="6" fillId="3" borderId="11" xfId="0" applyFont="1" applyFill="1" applyBorder="1" applyAlignment="1">
      <alignment horizontal="left" vertical="top" wrapText="1"/>
    </xf>
    <xf numFmtId="164" fontId="6" fillId="3" borderId="11" xfId="0" applyNumberFormat="1" applyFont="1" applyFill="1" applyBorder="1" applyAlignment="1">
      <alignment horizontal="left" vertical="top"/>
    </xf>
    <xf numFmtId="0" fontId="6" fillId="3" borderId="0" xfId="0" applyFont="1" applyFill="1" applyAlignment="1">
      <alignment horizontal="justify"/>
    </xf>
    <xf numFmtId="0" fontId="6" fillId="3" borderId="11" xfId="0" applyFont="1" applyFill="1" applyBorder="1" applyAlignment="1">
      <alignment horizontal="justify" vertical="top"/>
    </xf>
    <xf numFmtId="164" fontId="10" fillId="3" borderId="11" xfId="0" applyNumberFormat="1" applyFont="1" applyFill="1" applyBorder="1" applyAlignment="1">
      <alignment horizontal="left" vertical="top"/>
    </xf>
    <xf numFmtId="164" fontId="8" fillId="3" borderId="11" xfId="0" applyNumberFormat="1" applyFont="1" applyFill="1" applyBorder="1" applyAlignment="1">
      <alignment horizontal="left" vertical="top"/>
    </xf>
    <xf numFmtId="0" fontId="8" fillId="3" borderId="20" xfId="0" applyFont="1" applyFill="1" applyBorder="1" applyAlignment="1">
      <alignment horizontal="left" vertical="top"/>
    </xf>
    <xf numFmtId="16" fontId="6" fillId="3" borderId="11" xfId="0" applyNumberFormat="1" applyFont="1" applyFill="1" applyBorder="1" applyAlignment="1">
      <alignment vertical="top" wrapText="1"/>
    </xf>
    <xf numFmtId="0" fontId="6" fillId="3" borderId="0" xfId="0" applyFont="1" applyFill="1" applyAlignment="1">
      <alignment horizontal="justify" vertical="top"/>
    </xf>
    <xf numFmtId="0" fontId="6" fillId="3" borderId="20" xfId="0" applyFont="1" applyFill="1" applyBorder="1" applyAlignment="1">
      <alignment horizontal="left" vertical="top"/>
    </xf>
    <xf numFmtId="164" fontId="6" fillId="3" borderId="11" xfId="1" applyNumberFormat="1" applyFont="1" applyFill="1" applyBorder="1" applyAlignment="1">
      <alignment horizontal="left" vertical="top"/>
    </xf>
    <xf numFmtId="164" fontId="10" fillId="3" borderId="11" xfId="1" applyNumberFormat="1" applyFont="1" applyFill="1" applyBorder="1" applyAlignment="1">
      <alignment horizontal="left" vertical="top"/>
    </xf>
    <xf numFmtId="164" fontId="8" fillId="3" borderId="11" xfId="1" applyNumberFormat="1" applyFont="1" applyFill="1" applyBorder="1" applyAlignment="1">
      <alignment horizontal="left" vertical="top"/>
    </xf>
    <xf numFmtId="0" fontId="12" fillId="3" borderId="11" xfId="0" applyFont="1" applyFill="1" applyBorder="1" applyAlignment="1">
      <alignment vertical="top"/>
    </xf>
    <xf numFmtId="164" fontId="6" fillId="3" borderId="11" xfId="1" applyNumberFormat="1" applyFont="1" applyFill="1" applyBorder="1" applyAlignment="1">
      <alignment vertical="top"/>
    </xf>
    <xf numFmtId="0" fontId="8" fillId="3" borderId="11" xfId="0" applyNumberFormat="1" applyFont="1" applyFill="1" applyBorder="1" applyAlignment="1" applyProtection="1">
      <alignment horizontal="justify" vertical="top" wrapText="1"/>
      <protection locked="0"/>
    </xf>
    <xf numFmtId="49" fontId="6" fillId="3" borderId="11" xfId="0" applyNumberFormat="1" applyFont="1" applyFill="1" applyBorder="1" applyAlignment="1" applyProtection="1">
      <alignment horizontal="left" vertical="top" wrapText="1"/>
      <protection locked="0"/>
    </xf>
    <xf numFmtId="0" fontId="6" fillId="3" borderId="11" xfId="0" applyNumberFormat="1" applyFont="1" applyFill="1" applyBorder="1" applyAlignment="1">
      <alignment vertical="top" wrapText="1"/>
    </xf>
    <xf numFmtId="0" fontId="8" fillId="3" borderId="11" xfId="0" applyNumberFormat="1" applyFont="1" applyFill="1" applyBorder="1" applyAlignment="1">
      <alignment vertical="top" wrapText="1"/>
    </xf>
    <xf numFmtId="49" fontId="8" fillId="3" borderId="11" xfId="0" applyNumberFormat="1" applyFont="1" applyFill="1" applyBorder="1" applyAlignment="1" applyProtection="1">
      <alignment horizontal="justify" vertical="top" wrapText="1"/>
      <protection locked="0"/>
    </xf>
    <xf numFmtId="0" fontId="13" fillId="3" borderId="11" xfId="0" applyFont="1" applyFill="1" applyBorder="1" applyAlignment="1">
      <alignment vertical="top"/>
    </xf>
    <xf numFmtId="0" fontId="6" fillId="3" borderId="11" xfId="0" applyFont="1" applyFill="1" applyBorder="1" applyAlignment="1">
      <alignment horizontal="justify" vertical="top" wrapText="1"/>
    </xf>
    <xf numFmtId="49" fontId="8" fillId="3" borderId="11" xfId="1" applyNumberFormat="1" applyFont="1" applyFill="1" applyBorder="1" applyAlignment="1">
      <alignment horizontal="justify" vertical="top" wrapText="1"/>
    </xf>
    <xf numFmtId="164" fontId="8" fillId="3" borderId="11" xfId="1" applyNumberFormat="1" applyFont="1" applyFill="1" applyBorder="1" applyAlignment="1">
      <alignment horizontal="center" vertical="center"/>
    </xf>
    <xf numFmtId="0" fontId="6" fillId="3" borderId="11" xfId="0" applyFont="1" applyFill="1" applyBorder="1" applyAlignment="1">
      <alignment horizontal="justify"/>
    </xf>
    <xf numFmtId="164" fontId="8" fillId="3" borderId="11" xfId="1" applyNumberFormat="1" applyFont="1" applyFill="1" applyBorder="1" applyAlignment="1">
      <alignment horizontal="center" vertical="top"/>
    </xf>
    <xf numFmtId="164" fontId="6" fillId="3" borderId="11" xfId="1" applyNumberFormat="1" applyFont="1" applyFill="1" applyBorder="1" applyAlignment="1">
      <alignment horizontal="center" vertical="top"/>
    </xf>
    <xf numFmtId="164" fontId="10" fillId="3" borderId="11" xfId="1" applyNumberFormat="1" applyFont="1" applyFill="1" applyBorder="1" applyAlignment="1">
      <alignment horizontal="center" vertical="top"/>
    </xf>
    <xf numFmtId="1" fontId="6" fillId="3" borderId="11" xfId="0" applyNumberFormat="1" applyFont="1" applyFill="1" applyBorder="1" applyAlignment="1">
      <alignment horizontal="justify" vertical="top"/>
    </xf>
    <xf numFmtId="0" fontId="6" fillId="3" borderId="22" xfId="1" applyFont="1" applyFill="1" applyBorder="1" applyAlignment="1">
      <alignment horizontal="left" vertical="top" wrapText="1"/>
    </xf>
    <xf numFmtId="164" fontId="8" fillId="3" borderId="22" xfId="1" applyNumberFormat="1" applyFont="1" applyFill="1" applyBorder="1" applyAlignment="1">
      <alignment horizontal="center" vertical="top"/>
    </xf>
    <xf numFmtId="164" fontId="6" fillId="3" borderId="22" xfId="1" applyNumberFormat="1" applyFont="1" applyFill="1" applyBorder="1" applyAlignment="1">
      <alignment horizontal="center" vertical="top"/>
    </xf>
    <xf numFmtId="1" fontId="6" fillId="3" borderId="22" xfId="0" applyNumberFormat="1" applyFont="1" applyFill="1" applyBorder="1" applyAlignment="1">
      <alignment vertical="top" wrapText="1"/>
    </xf>
    <xf numFmtId="0" fontId="6" fillId="3" borderId="22" xfId="0" applyFont="1" applyFill="1" applyBorder="1" applyAlignment="1">
      <alignment horizontal="left" vertical="top" wrapText="1"/>
    </xf>
    <xf numFmtId="164" fontId="8" fillId="3" borderId="23" xfId="1" applyNumberFormat="1" applyFont="1" applyFill="1" applyBorder="1" applyAlignment="1">
      <alignment horizontal="center" vertical="top"/>
    </xf>
    <xf numFmtId="164" fontId="6" fillId="3" borderId="23" xfId="1" applyNumberFormat="1" applyFont="1" applyFill="1" applyBorder="1" applyAlignment="1">
      <alignment horizontal="center" vertical="top"/>
    </xf>
    <xf numFmtId="1" fontId="6" fillId="3" borderId="22" xfId="0" applyNumberFormat="1" applyFont="1" applyFill="1" applyBorder="1" applyAlignment="1">
      <alignment horizontal="justify" vertical="top"/>
    </xf>
    <xf numFmtId="0" fontId="6" fillId="3" borderId="21" xfId="0" applyFont="1" applyFill="1" applyBorder="1" applyAlignment="1">
      <alignment horizontal="left" wrapText="1"/>
    </xf>
    <xf numFmtId="164" fontId="8" fillId="3" borderId="24" xfId="1" applyNumberFormat="1" applyFont="1" applyFill="1" applyBorder="1" applyAlignment="1">
      <alignment horizontal="center" vertical="top"/>
    </xf>
    <xf numFmtId="164" fontId="6" fillId="3" borderId="21" xfId="1" applyNumberFormat="1" applyFont="1" applyFill="1" applyBorder="1" applyAlignment="1">
      <alignment horizontal="center" vertical="top"/>
    </xf>
    <xf numFmtId="164" fontId="6" fillId="3" borderId="24" xfId="1" applyNumberFormat="1" applyFont="1" applyFill="1" applyBorder="1" applyAlignment="1">
      <alignment horizontal="center" vertical="top"/>
    </xf>
    <xf numFmtId="1" fontId="6" fillId="3" borderId="21" xfId="0" applyNumberFormat="1" applyFont="1" applyFill="1" applyBorder="1" applyAlignment="1">
      <alignment horizontal="justify" vertical="top"/>
    </xf>
    <xf numFmtId="0" fontId="6" fillId="3" borderId="21" xfId="0" applyFont="1" applyFill="1" applyBorder="1" applyAlignment="1">
      <alignment horizontal="left" vertical="top" wrapText="1"/>
    </xf>
    <xf numFmtId="1" fontId="6" fillId="3" borderId="11" xfId="0" applyNumberFormat="1" applyFont="1" applyFill="1" applyBorder="1" applyAlignment="1">
      <alignment vertical="top" wrapText="1"/>
    </xf>
    <xf numFmtId="0" fontId="6" fillId="0" borderId="11" xfId="0" applyFont="1" applyFill="1" applyBorder="1" applyAlignment="1">
      <alignment horizontal="left" vertical="top" wrapText="1"/>
    </xf>
    <xf numFmtId="164" fontId="8" fillId="0" borderId="11" xfId="0" applyNumberFormat="1" applyFont="1" applyBorder="1" applyAlignment="1">
      <alignment horizontal="center" vertical="top"/>
    </xf>
    <xf numFmtId="0" fontId="6" fillId="0" borderId="11" xfId="0" applyFont="1" applyBorder="1" applyAlignment="1">
      <alignment vertical="top"/>
    </xf>
    <xf numFmtId="164" fontId="2" fillId="0" borderId="0" xfId="0" applyNumberFormat="1" applyFont="1"/>
    <xf numFmtId="0" fontId="6" fillId="0" borderId="0" xfId="0" applyFont="1"/>
    <xf numFmtId="0" fontId="0" fillId="2" borderId="0" xfId="0" applyFill="1" applyBorder="1" applyAlignment="1">
      <alignment wrapText="1"/>
    </xf>
    <xf numFmtId="1" fontId="6" fillId="2" borderId="0" xfId="0" applyNumberFormat="1" applyFont="1" applyFill="1" applyBorder="1" applyAlignment="1">
      <alignment horizontal="justify" vertical="top"/>
    </xf>
    <xf numFmtId="164" fontId="8" fillId="2" borderId="20" xfId="0" applyNumberFormat="1" applyFont="1" applyFill="1" applyBorder="1" applyAlignment="1">
      <alignment horizontal="left" vertical="top"/>
    </xf>
    <xf numFmtId="0" fontId="6" fillId="2" borderId="26" xfId="0" applyFont="1" applyFill="1" applyBorder="1" applyAlignment="1">
      <alignment horizontal="justify"/>
    </xf>
    <xf numFmtId="0" fontId="7" fillId="2" borderId="31" xfId="1" applyFont="1" applyFill="1" applyBorder="1" applyAlignment="1">
      <alignment horizontal="center" wrapText="1"/>
    </xf>
    <xf numFmtId="0" fontId="7" fillId="2" borderId="32" xfId="0" applyFont="1" applyFill="1" applyBorder="1" applyAlignment="1">
      <alignment horizontal="center"/>
    </xf>
    <xf numFmtId="0" fontId="7" fillId="2" borderId="32" xfId="1" applyFont="1" applyFill="1" applyBorder="1" applyAlignment="1">
      <alignment horizontal="center" wrapText="1"/>
    </xf>
    <xf numFmtId="0" fontId="3" fillId="2" borderId="31" xfId="1" applyFont="1" applyFill="1" applyBorder="1" applyAlignment="1">
      <alignment horizontal="center" vertical="top" wrapText="1"/>
    </xf>
    <xf numFmtId="164" fontId="8" fillId="2" borderId="32" xfId="0" applyNumberFormat="1" applyFont="1" applyFill="1" applyBorder="1" applyAlignment="1">
      <alignment horizontal="left" vertical="top"/>
    </xf>
    <xf numFmtId="0" fontId="6" fillId="2" borderId="34" xfId="0" applyFont="1" applyFill="1" applyBorder="1" applyAlignment="1">
      <alignment horizontal="left" vertical="top" wrapText="1"/>
    </xf>
    <xf numFmtId="164" fontId="6" fillId="2" borderId="22" xfId="0" applyNumberFormat="1" applyFont="1" applyFill="1" applyBorder="1" applyAlignment="1">
      <alignment horizontal="left" vertical="top"/>
    </xf>
    <xf numFmtId="0" fontId="6" fillId="2" borderId="20" xfId="0" applyFont="1" applyFill="1" applyBorder="1" applyAlignment="1">
      <alignment horizontal="right" vertical="top"/>
    </xf>
    <xf numFmtId="49" fontId="8" fillId="2" borderId="31" xfId="1" applyNumberFormat="1" applyFont="1" applyFill="1" applyBorder="1" applyAlignment="1">
      <alignment horizontal="justify" vertical="top" wrapText="1"/>
    </xf>
    <xf numFmtId="164" fontId="8" fillId="2" borderId="32" xfId="0" applyNumberFormat="1" applyFont="1" applyFill="1" applyBorder="1" applyAlignment="1">
      <alignment horizontal="center" vertical="top"/>
    </xf>
    <xf numFmtId="0" fontId="6" fillId="2" borderId="34" xfId="1" applyFont="1" applyFill="1" applyBorder="1" applyAlignment="1">
      <alignment horizontal="left" vertical="top" wrapText="1"/>
    </xf>
    <xf numFmtId="164" fontId="8" fillId="2" borderId="22" xfId="0" applyNumberFormat="1" applyFont="1" applyFill="1" applyBorder="1" applyAlignment="1">
      <alignment horizontal="left" vertical="top"/>
    </xf>
    <xf numFmtId="0" fontId="6" fillId="2" borderId="22" xfId="0" applyFont="1" applyFill="1" applyBorder="1" applyAlignment="1">
      <alignment horizontal="left" vertical="top"/>
    </xf>
    <xf numFmtId="0" fontId="6" fillId="2" borderId="30" xfId="0" applyFont="1" applyFill="1" applyBorder="1" applyAlignment="1">
      <alignment horizontal="justify" vertical="top"/>
    </xf>
    <xf numFmtId="164" fontId="6" fillId="2" borderId="20" xfId="1" applyNumberFormat="1" applyFont="1" applyFill="1" applyBorder="1" applyAlignment="1">
      <alignment horizontal="center" vertical="top"/>
    </xf>
    <xf numFmtId="0" fontId="6" fillId="2" borderId="20" xfId="0" applyFont="1" applyFill="1" applyBorder="1" applyAlignment="1">
      <alignment horizontal="left" vertical="top"/>
    </xf>
    <xf numFmtId="0" fontId="6" fillId="2" borderId="34" xfId="1" applyFont="1" applyFill="1" applyBorder="1" applyAlignment="1">
      <alignment horizontal="justify" vertical="top" wrapText="1"/>
    </xf>
    <xf numFmtId="2" fontId="6" fillId="2" borderId="22" xfId="0" applyNumberFormat="1" applyFont="1" applyFill="1" applyBorder="1" applyAlignment="1">
      <alignment horizontal="left" vertical="top"/>
    </xf>
    <xf numFmtId="0" fontId="6" fillId="2" borderId="25" xfId="1" applyFont="1" applyFill="1" applyBorder="1" applyAlignment="1">
      <alignment horizontal="left" vertical="top" wrapText="1"/>
    </xf>
    <xf numFmtId="0" fontId="13" fillId="2" borderId="21" xfId="0" applyFont="1" applyFill="1" applyBorder="1" applyAlignment="1">
      <alignment vertical="top"/>
    </xf>
    <xf numFmtId="0" fontId="12" fillId="2" borderId="21" xfId="0" applyFont="1" applyFill="1" applyBorder="1" applyAlignment="1">
      <alignment vertical="top"/>
    </xf>
    <xf numFmtId="164" fontId="8" fillId="2" borderId="21" xfId="0" applyNumberFormat="1" applyFont="1" applyFill="1" applyBorder="1" applyAlignment="1">
      <alignment horizontal="left" vertical="top"/>
    </xf>
    <xf numFmtId="0" fontId="6" fillId="2" borderId="21" xfId="0" applyFont="1" applyFill="1" applyBorder="1" applyAlignment="1">
      <alignment horizontal="left" vertical="top"/>
    </xf>
    <xf numFmtId="0" fontId="8" fillId="2" borderId="31" xfId="1" applyFont="1" applyFill="1" applyBorder="1" applyAlignment="1">
      <alignment horizontal="left" vertical="top" wrapText="1"/>
    </xf>
    <xf numFmtId="164" fontId="6" fillId="2" borderId="32" xfId="1" applyNumberFormat="1" applyFont="1" applyFill="1" applyBorder="1" applyAlignment="1">
      <alignment horizontal="left" vertical="top"/>
    </xf>
    <xf numFmtId="164" fontId="6" fillId="2" borderId="32" xfId="0" applyNumberFormat="1" applyFont="1" applyFill="1" applyBorder="1" applyAlignment="1">
      <alignment horizontal="left" vertical="top"/>
    </xf>
    <xf numFmtId="164" fontId="8" fillId="2" borderId="32" xfId="1" applyNumberFormat="1" applyFont="1" applyFill="1" applyBorder="1" applyAlignment="1">
      <alignment horizontal="left" vertical="top"/>
    </xf>
    <xf numFmtId="164" fontId="6" fillId="2" borderId="22" xfId="1" applyNumberFormat="1" applyFont="1" applyFill="1" applyBorder="1" applyAlignment="1">
      <alignment horizontal="left" vertical="top"/>
    </xf>
    <xf numFmtId="164" fontId="6" fillId="2" borderId="20" xfId="0" applyNumberFormat="1" applyFont="1" applyFill="1" applyBorder="1" applyAlignment="1">
      <alignment horizontal="left" vertical="top"/>
    </xf>
    <xf numFmtId="0" fontId="6" fillId="2" borderId="30" xfId="1" applyFont="1" applyFill="1" applyBorder="1" applyAlignment="1">
      <alignment horizontal="left" vertical="top" wrapText="1"/>
    </xf>
    <xf numFmtId="0" fontId="8" fillId="2" borderId="32" xfId="0" applyFont="1" applyFill="1" applyBorder="1" applyAlignment="1">
      <alignment horizontal="left" vertical="top"/>
    </xf>
    <xf numFmtId="0" fontId="6" fillId="2" borderId="32" xfId="0" applyFont="1" applyFill="1" applyBorder="1" applyAlignment="1">
      <alignment horizontal="left" vertical="top"/>
    </xf>
    <xf numFmtId="0" fontId="6" fillId="2" borderId="34" xfId="0" applyFont="1" applyFill="1" applyBorder="1" applyAlignment="1">
      <alignment horizontal="justify" vertical="top"/>
    </xf>
    <xf numFmtId="16" fontId="6" fillId="2" borderId="25" xfId="0" applyNumberFormat="1" applyFont="1" applyFill="1" applyBorder="1" applyAlignment="1">
      <alignment vertical="top" wrapText="1"/>
    </xf>
    <xf numFmtId="164" fontId="6" fillId="2" borderId="21" xfId="0" applyNumberFormat="1" applyFont="1" applyFill="1" applyBorder="1" applyAlignment="1">
      <alignment horizontal="left" vertical="top"/>
    </xf>
    <xf numFmtId="0" fontId="8" fillId="2" borderId="21" xfId="0" applyFont="1" applyFill="1" applyBorder="1" applyAlignment="1">
      <alignment horizontal="left" vertical="top"/>
    </xf>
    <xf numFmtId="0" fontId="6" fillId="2" borderId="1" xfId="0" applyFont="1" applyFill="1" applyBorder="1" applyAlignment="1">
      <alignment horizontal="left" vertical="top" wrapText="1"/>
    </xf>
    <xf numFmtId="164" fontId="8" fillId="2" borderId="2" xfId="0" applyNumberFormat="1" applyFont="1" applyFill="1" applyBorder="1" applyAlignment="1">
      <alignment horizontal="center" vertical="top"/>
    </xf>
    <xf numFmtId="0" fontId="6" fillId="2" borderId="2" xfId="0" applyFont="1" applyFill="1" applyBorder="1" applyAlignment="1">
      <alignment vertical="top"/>
    </xf>
    <xf numFmtId="0" fontId="6" fillId="2" borderId="2" xfId="0" applyFont="1" applyFill="1" applyBorder="1"/>
    <xf numFmtId="0" fontId="6" fillId="2" borderId="2" xfId="0" applyFont="1" applyFill="1" applyBorder="1" applyAlignment="1">
      <alignment horizontal="right" vertical="top"/>
    </xf>
    <xf numFmtId="0" fontId="6" fillId="2" borderId="8" xfId="0" applyFont="1" applyFill="1" applyBorder="1" applyAlignment="1">
      <alignment horizontal="right" vertical="top"/>
    </xf>
    <xf numFmtId="0" fontId="7" fillId="2" borderId="35" xfId="1" applyFont="1" applyFill="1" applyBorder="1" applyAlignment="1">
      <alignment horizontal="center" wrapText="1"/>
    </xf>
    <xf numFmtId="164" fontId="8" fillId="2" borderId="35" xfId="0" applyNumberFormat="1" applyFont="1" applyFill="1" applyBorder="1" applyAlignment="1">
      <alignment horizontal="left" vertical="top"/>
    </xf>
    <xf numFmtId="164" fontId="8" fillId="2" borderId="36" xfId="0" applyNumberFormat="1" applyFont="1" applyFill="1" applyBorder="1" applyAlignment="1">
      <alignment horizontal="left" vertical="top"/>
    </xf>
    <xf numFmtId="164" fontId="6" fillId="2" borderId="36" xfId="0" applyNumberFormat="1" applyFont="1" applyFill="1" applyBorder="1" applyAlignment="1">
      <alignment horizontal="left" vertical="top"/>
    </xf>
    <xf numFmtId="0" fontId="8" fillId="2" borderId="35" xfId="0" applyFont="1" applyFill="1" applyBorder="1" applyAlignment="1">
      <alignment horizontal="left" vertical="top"/>
    </xf>
    <xf numFmtId="164" fontId="6" fillId="2" borderId="37" xfId="0" applyNumberFormat="1" applyFont="1" applyFill="1" applyBorder="1" applyAlignment="1">
      <alignment horizontal="left" vertical="top"/>
    </xf>
    <xf numFmtId="0" fontId="6" fillId="2" borderId="35" xfId="0" applyFont="1" applyFill="1" applyBorder="1" applyAlignment="1">
      <alignment horizontal="left" vertical="top"/>
    </xf>
    <xf numFmtId="0" fontId="6" fillId="2" borderId="36" xfId="0" applyFont="1" applyFill="1" applyBorder="1" applyAlignment="1">
      <alignment horizontal="left" vertical="top"/>
    </xf>
    <xf numFmtId="0" fontId="6" fillId="2" borderId="38" xfId="0" applyFont="1" applyFill="1" applyBorder="1" applyAlignment="1">
      <alignment horizontal="left" vertical="top"/>
    </xf>
    <xf numFmtId="164" fontId="8" fillId="2" borderId="35" xfId="1" applyNumberFormat="1" applyFont="1" applyFill="1" applyBorder="1" applyAlignment="1">
      <alignment horizontal="left" vertical="top"/>
    </xf>
    <xf numFmtId="164" fontId="6" fillId="2" borderId="17" xfId="0" applyNumberFormat="1" applyFont="1" applyFill="1" applyBorder="1" applyAlignment="1">
      <alignment horizontal="left" vertical="top"/>
    </xf>
    <xf numFmtId="0" fontId="6" fillId="2" borderId="17" xfId="0" applyFont="1" applyFill="1" applyBorder="1" applyAlignment="1">
      <alignment horizontal="left" vertical="top"/>
    </xf>
    <xf numFmtId="0" fontId="6" fillId="2" borderId="37" xfId="0" applyFont="1" applyFill="1" applyBorder="1" applyAlignment="1">
      <alignment horizontal="left" vertical="top"/>
    </xf>
    <xf numFmtId="164" fontId="8" fillId="2" borderId="35" xfId="0" applyNumberFormat="1" applyFont="1" applyFill="1" applyBorder="1" applyAlignment="1">
      <alignment horizontal="center" vertical="top"/>
    </xf>
    <xf numFmtId="0" fontId="6" fillId="2" borderId="3" xfId="0" applyFont="1" applyFill="1" applyBorder="1" applyAlignment="1">
      <alignment horizontal="right" vertical="top"/>
    </xf>
    <xf numFmtId="0" fontId="6" fillId="2" borderId="36" xfId="0" applyFont="1" applyFill="1" applyBorder="1" applyAlignment="1">
      <alignment horizontal="right" vertical="top"/>
    </xf>
    <xf numFmtId="0" fontId="6" fillId="2" borderId="26" xfId="0" applyFont="1" applyFill="1" applyBorder="1" applyAlignment="1">
      <alignment horizontal="right" vertical="top"/>
    </xf>
    <xf numFmtId="0" fontId="7" fillId="2" borderId="33" xfId="0" applyFont="1" applyFill="1" applyBorder="1" applyAlignment="1">
      <alignment horizontal="center"/>
    </xf>
    <xf numFmtId="165" fontId="8" fillId="2" borderId="33" xfId="0" applyNumberFormat="1" applyFont="1" applyFill="1" applyBorder="1" applyAlignment="1">
      <alignment horizontal="justify" vertical="top"/>
    </xf>
    <xf numFmtId="165" fontId="6" fillId="2" borderId="39" xfId="0" applyNumberFormat="1" applyFont="1" applyFill="1" applyBorder="1" applyAlignment="1">
      <alignment vertical="top" wrapText="1"/>
    </xf>
    <xf numFmtId="165" fontId="6" fillId="2" borderId="28" xfId="0" applyNumberFormat="1" applyFont="1" applyFill="1" applyBorder="1" applyAlignment="1">
      <alignment horizontal="justify"/>
    </xf>
    <xf numFmtId="165" fontId="6" fillId="2" borderId="40" xfId="0" applyNumberFormat="1" applyFont="1" applyFill="1" applyBorder="1" applyAlignment="1">
      <alignment horizontal="justify" vertical="top"/>
    </xf>
    <xf numFmtId="165" fontId="6" fillId="2" borderId="41" xfId="0" applyNumberFormat="1" applyFont="1" applyFill="1" applyBorder="1" applyAlignment="1">
      <alignment horizontal="justify" vertical="top"/>
    </xf>
    <xf numFmtId="165" fontId="6" fillId="2" borderId="39" xfId="0" applyNumberFormat="1" applyFont="1" applyFill="1" applyBorder="1" applyAlignment="1">
      <alignment horizontal="justify" vertical="top"/>
    </xf>
    <xf numFmtId="165" fontId="6" fillId="2" borderId="28" xfId="0" applyNumberFormat="1" applyFont="1" applyFill="1" applyBorder="1" applyAlignment="1">
      <alignment horizontal="justify" vertical="top"/>
    </xf>
    <xf numFmtId="165" fontId="10" fillId="2" borderId="28" xfId="0" applyNumberFormat="1" applyFont="1" applyFill="1" applyBorder="1" applyAlignment="1">
      <alignment horizontal="justify" vertical="top"/>
    </xf>
    <xf numFmtId="165" fontId="6" fillId="2" borderId="39" xfId="0" applyNumberFormat="1" applyFont="1" applyFill="1" applyBorder="1" applyAlignment="1">
      <alignment horizontal="justify" vertical="top" wrapText="1"/>
    </xf>
    <xf numFmtId="165" fontId="9" fillId="2" borderId="28" xfId="0" applyNumberFormat="1" applyFont="1" applyFill="1" applyBorder="1" applyAlignment="1" applyProtection="1">
      <alignment horizontal="justify" vertical="top" wrapText="1"/>
      <protection locked="0"/>
    </xf>
    <xf numFmtId="165" fontId="6" fillId="2" borderId="28" xfId="0" applyNumberFormat="1" applyFont="1" applyFill="1" applyBorder="1" applyAlignment="1" applyProtection="1">
      <alignment horizontal="left" vertical="top" wrapText="1"/>
      <protection locked="0"/>
    </xf>
    <xf numFmtId="165" fontId="6" fillId="2" borderId="28" xfId="0" applyNumberFormat="1" applyFont="1" applyFill="1" applyBorder="1" applyAlignment="1">
      <alignment vertical="top" wrapText="1"/>
    </xf>
    <xf numFmtId="165" fontId="6" fillId="2" borderId="40" xfId="0" applyNumberFormat="1" applyFont="1" applyFill="1" applyBorder="1" applyAlignment="1" applyProtection="1">
      <alignment horizontal="justify" vertical="top" wrapText="1"/>
      <protection locked="0"/>
    </xf>
    <xf numFmtId="165" fontId="6" fillId="2" borderId="33" xfId="0" applyNumberFormat="1" applyFont="1" applyFill="1" applyBorder="1" applyAlignment="1">
      <alignment horizontal="justify" vertical="top"/>
    </xf>
    <xf numFmtId="165" fontId="6" fillId="2" borderId="41" xfId="0" applyNumberFormat="1" applyFont="1" applyFill="1" applyBorder="1" applyAlignment="1">
      <alignment horizontal="justify" vertical="top" wrapText="1"/>
    </xf>
    <xf numFmtId="165" fontId="8" fillId="2" borderId="33" xfId="0" applyNumberFormat="1" applyFont="1" applyFill="1" applyBorder="1" applyAlignment="1">
      <alignment horizontal="left" vertical="top"/>
    </xf>
    <xf numFmtId="165" fontId="6" fillId="2" borderId="28" xfId="0" applyNumberFormat="1" applyFont="1" applyFill="1" applyBorder="1" applyAlignment="1">
      <alignment horizontal="justify" vertical="top" wrapText="1"/>
    </xf>
    <xf numFmtId="165" fontId="6" fillId="2" borderId="27" xfId="0" applyNumberFormat="1" applyFont="1" applyFill="1" applyBorder="1" applyAlignment="1">
      <alignment vertical="top" wrapText="1"/>
    </xf>
    <xf numFmtId="165" fontId="6" fillId="2" borderId="28" xfId="0" applyNumberFormat="1" applyFont="1" applyFill="1" applyBorder="1" applyAlignment="1">
      <alignment horizontal="justify" vertical="center"/>
    </xf>
    <xf numFmtId="165" fontId="2" fillId="2" borderId="29" xfId="0" applyNumberFormat="1" applyFont="1" applyFill="1" applyBorder="1" applyAlignment="1">
      <alignment vertical="top"/>
    </xf>
    <xf numFmtId="164" fontId="6" fillId="2" borderId="11" xfId="0" applyNumberFormat="1" applyFont="1" applyFill="1" applyBorder="1" applyAlignment="1">
      <alignment horizontal="center" vertical="top"/>
    </xf>
    <xf numFmtId="164" fontId="6" fillId="2" borderId="22" xfId="0" applyNumberFormat="1" applyFont="1" applyFill="1" applyBorder="1" applyAlignment="1">
      <alignment horizontal="center" vertical="top"/>
    </xf>
    <xf numFmtId="164" fontId="3" fillId="2" borderId="2" xfId="0" applyNumberFormat="1" applyFont="1" applyFill="1" applyBorder="1" applyAlignment="1">
      <alignment horizontal="left" vertical="top"/>
    </xf>
    <xf numFmtId="0" fontId="2" fillId="2" borderId="6" xfId="0" applyFont="1" applyFill="1" applyBorder="1" applyAlignment="1">
      <alignment horizontal="justify" vertical="top"/>
    </xf>
    <xf numFmtId="0" fontId="3" fillId="2" borderId="13" xfId="1" applyFont="1" applyFill="1" applyBorder="1" applyAlignment="1">
      <alignment horizontal="left" vertical="top" wrapText="1"/>
    </xf>
    <xf numFmtId="164" fontId="3" fillId="2" borderId="11" xfId="0" applyNumberFormat="1" applyFont="1" applyFill="1" applyBorder="1" applyAlignment="1">
      <alignment horizontal="left" vertical="top"/>
    </xf>
    <xf numFmtId="0" fontId="16" fillId="2" borderId="14" xfId="0" applyFont="1" applyFill="1" applyBorder="1" applyAlignment="1">
      <alignment vertical="top"/>
    </xf>
    <xf numFmtId="0" fontId="2" fillId="2" borderId="13" xfId="1" applyFont="1" applyFill="1" applyBorder="1" applyAlignment="1">
      <alignment horizontal="left" vertical="top" wrapText="1"/>
    </xf>
    <xf numFmtId="0" fontId="2" fillId="2" borderId="11" xfId="0" applyFont="1" applyFill="1" applyBorder="1" applyAlignment="1">
      <alignment horizontal="left" vertical="top"/>
    </xf>
    <xf numFmtId="164" fontId="2" fillId="2" borderId="11" xfId="0" applyNumberFormat="1" applyFont="1" applyFill="1" applyBorder="1" applyAlignment="1">
      <alignment horizontal="left" vertical="top"/>
    </xf>
    <xf numFmtId="0" fontId="2" fillId="2" borderId="14" xfId="0" applyFont="1" applyFill="1" applyBorder="1" applyAlignment="1">
      <alignmen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justify"/>
    </xf>
    <xf numFmtId="0" fontId="2" fillId="2" borderId="13" xfId="0" applyFont="1" applyFill="1" applyBorder="1" applyAlignment="1">
      <alignment horizontal="justify" vertical="top"/>
    </xf>
    <xf numFmtId="2" fontId="2" fillId="2" borderId="11" xfId="0" applyNumberFormat="1" applyFont="1" applyFill="1" applyBorder="1" applyAlignment="1">
      <alignment horizontal="left" vertical="top"/>
    </xf>
    <xf numFmtId="0" fontId="2" fillId="2" borderId="14" xfId="0" applyFont="1" applyFill="1" applyBorder="1" applyAlignment="1">
      <alignment horizontal="justify" vertical="top"/>
    </xf>
    <xf numFmtId="0" fontId="3" fillId="2" borderId="11" xfId="0" applyFont="1" applyFill="1" applyBorder="1" applyAlignment="1">
      <alignment horizontal="left" vertical="top"/>
    </xf>
    <xf numFmtId="16" fontId="2" fillId="2" borderId="13" xfId="0" applyNumberFormat="1" applyFont="1" applyFill="1" applyBorder="1" applyAlignment="1">
      <alignment vertical="top" wrapText="1"/>
    </xf>
    <xf numFmtId="164" fontId="2" fillId="2" borderId="11" xfId="1" applyNumberFormat="1" applyFont="1" applyFill="1" applyBorder="1" applyAlignment="1">
      <alignment horizontal="left" vertical="top"/>
    </xf>
    <xf numFmtId="0" fontId="14" fillId="2" borderId="14" xfId="0" applyFont="1" applyFill="1" applyBorder="1" applyAlignment="1">
      <alignment horizontal="justify" vertical="top"/>
    </xf>
    <xf numFmtId="164" fontId="3" fillId="2" borderId="11" xfId="1" applyNumberFormat="1" applyFont="1" applyFill="1" applyBorder="1" applyAlignment="1">
      <alignment horizontal="left" vertical="top"/>
    </xf>
    <xf numFmtId="0" fontId="2" fillId="2" borderId="14" xfId="0" applyFont="1" applyFill="1" applyBorder="1" applyAlignment="1">
      <alignment horizontal="justify" vertical="top" wrapText="1"/>
    </xf>
    <xf numFmtId="0" fontId="2" fillId="2" borderId="13" xfId="0" applyFont="1" applyFill="1" applyBorder="1" applyAlignment="1">
      <alignment horizontal="justify" vertical="top" wrapText="1"/>
    </xf>
    <xf numFmtId="0" fontId="19" fillId="2" borderId="14" xfId="0" applyNumberFormat="1" applyFont="1" applyFill="1" applyBorder="1" applyAlignment="1" applyProtection="1">
      <alignment horizontal="justify" vertical="top" wrapText="1"/>
      <protection locked="0"/>
    </xf>
    <xf numFmtId="49" fontId="2" fillId="2" borderId="14" xfId="0" applyNumberFormat="1" applyFont="1" applyFill="1" applyBorder="1" applyAlignment="1" applyProtection="1">
      <alignment horizontal="left" vertical="top" wrapText="1"/>
      <protection locked="0"/>
    </xf>
    <xf numFmtId="49" fontId="2" fillId="2" borderId="13" xfId="0" applyNumberFormat="1" applyFont="1" applyFill="1" applyBorder="1" applyAlignment="1">
      <alignment horizontal="justify" vertical="top" wrapText="1"/>
    </xf>
    <xf numFmtId="0" fontId="2" fillId="2" borderId="14" xfId="0" applyNumberFormat="1" applyFont="1" applyFill="1" applyBorder="1" applyAlignment="1">
      <alignment vertical="top" wrapText="1"/>
    </xf>
    <xf numFmtId="0" fontId="2" fillId="2" borderId="13" xfId="1" applyFont="1" applyFill="1" applyBorder="1" applyAlignment="1">
      <alignment horizontal="justify" vertical="top" wrapText="1"/>
    </xf>
    <xf numFmtId="49" fontId="2" fillId="2" borderId="14" xfId="0" applyNumberFormat="1" applyFont="1" applyFill="1" applyBorder="1" applyAlignment="1" applyProtection="1">
      <alignment horizontal="justify" vertical="top" wrapText="1"/>
      <protection locked="0"/>
    </xf>
    <xf numFmtId="49" fontId="3" fillId="2" borderId="14" xfId="0" applyNumberFormat="1" applyFont="1" applyFill="1" applyBorder="1" applyAlignment="1" applyProtection="1">
      <alignment horizontal="justify" vertical="top" wrapText="1"/>
      <protection locked="0"/>
    </xf>
    <xf numFmtId="0" fontId="20" fillId="2" borderId="11" xfId="0" applyFont="1" applyFill="1" applyBorder="1" applyAlignment="1">
      <alignment vertical="top"/>
    </xf>
    <xf numFmtId="0" fontId="16" fillId="2" borderId="11" xfId="0" applyFont="1" applyFill="1" applyBorder="1" applyAlignment="1">
      <alignment vertical="top"/>
    </xf>
    <xf numFmtId="49" fontId="3" fillId="2" borderId="13" xfId="1" applyNumberFormat="1" applyFont="1" applyFill="1" applyBorder="1" applyAlignment="1">
      <alignment horizontal="justify" vertical="top" wrapText="1"/>
    </xf>
    <xf numFmtId="164" fontId="3" fillId="2" borderId="11" xfId="1" applyNumberFormat="1" applyFont="1" applyFill="1" applyBorder="1" applyAlignment="1">
      <alignment horizontal="center" vertical="center"/>
    </xf>
    <xf numFmtId="164" fontId="3" fillId="2" borderId="11" xfId="1" applyNumberFormat="1" applyFont="1" applyFill="1" applyBorder="1" applyAlignment="1">
      <alignment horizontal="center" vertical="top"/>
    </xf>
    <xf numFmtId="164" fontId="2" fillId="2" borderId="11" xfId="1" applyNumberFormat="1" applyFont="1" applyFill="1" applyBorder="1" applyAlignment="1">
      <alignment horizontal="center" vertical="top"/>
    </xf>
    <xf numFmtId="164" fontId="19" fillId="2" borderId="11" xfId="1" applyNumberFormat="1" applyFont="1" applyFill="1" applyBorder="1" applyAlignment="1">
      <alignment horizontal="center" vertical="top"/>
    </xf>
    <xf numFmtId="1" fontId="2" fillId="2" borderId="14" xfId="0" applyNumberFormat="1" applyFont="1" applyFill="1" applyBorder="1" applyAlignment="1">
      <alignment horizontal="justify" vertical="top"/>
    </xf>
    <xf numFmtId="1" fontId="2" fillId="2" borderId="14" xfId="0" applyNumberFormat="1" applyFont="1" applyFill="1" applyBorder="1" applyAlignment="1">
      <alignment vertical="top" wrapText="1"/>
    </xf>
    <xf numFmtId="1" fontId="14" fillId="2" borderId="14" xfId="0" applyNumberFormat="1" applyFont="1" applyFill="1" applyBorder="1" applyAlignment="1">
      <alignment horizontal="justify" vertical="top"/>
    </xf>
    <xf numFmtId="164" fontId="3" fillId="2" borderId="11" xfId="0" applyNumberFormat="1" applyFont="1" applyFill="1" applyBorder="1" applyAlignment="1">
      <alignment horizontal="center" vertical="top"/>
    </xf>
    <xf numFmtId="0" fontId="2" fillId="2" borderId="11" xfId="0" applyFont="1" applyFill="1" applyBorder="1" applyAlignment="1">
      <alignment vertical="top"/>
    </xf>
    <xf numFmtId="0" fontId="16" fillId="2" borderId="14" xfId="0" applyFont="1" applyFill="1" applyBorder="1"/>
    <xf numFmtId="0" fontId="2" fillId="2" borderId="11" xfId="0" applyFont="1" applyFill="1" applyBorder="1"/>
    <xf numFmtId="0" fontId="2" fillId="2" borderId="11" xfId="0" applyFont="1" applyFill="1" applyBorder="1" applyAlignment="1">
      <alignment horizontal="right" vertical="top"/>
    </xf>
    <xf numFmtId="0" fontId="2" fillId="2" borderId="13" xfId="0" applyFont="1" applyFill="1" applyBorder="1" applyAlignment="1">
      <alignment vertical="center" wrapText="1"/>
    </xf>
    <xf numFmtId="0" fontId="2" fillId="2" borderId="13" xfId="0" applyFont="1" applyFill="1" applyBorder="1" applyAlignment="1">
      <alignment horizontal="justify"/>
    </xf>
    <xf numFmtId="0" fontId="2" fillId="2" borderId="13" xfId="0" applyFont="1" applyFill="1" applyBorder="1" applyAlignment="1">
      <alignment horizontal="left" vertical="center" wrapText="1"/>
    </xf>
    <xf numFmtId="1" fontId="2" fillId="2" borderId="14" xfId="0" applyNumberFormat="1" applyFont="1" applyFill="1" applyBorder="1" applyAlignment="1">
      <alignment horizontal="justify" vertical="center"/>
    </xf>
    <xf numFmtId="164" fontId="2" fillId="2" borderId="11" xfId="0" applyNumberFormat="1" applyFont="1" applyFill="1" applyBorder="1" applyAlignment="1">
      <alignment horizontal="right" vertical="top"/>
    </xf>
    <xf numFmtId="0" fontId="2" fillId="2" borderId="7" xfId="0" applyFont="1" applyFill="1" applyBorder="1" applyAlignment="1">
      <alignment horizontal="justify"/>
    </xf>
    <xf numFmtId="164" fontId="3" fillId="2" borderId="9" xfId="0" applyNumberFormat="1" applyFont="1" applyFill="1" applyBorder="1" applyAlignment="1">
      <alignment horizontal="center" vertical="top"/>
    </xf>
    <xf numFmtId="0" fontId="2" fillId="2" borderId="9" xfId="0" applyFont="1" applyFill="1" applyBorder="1"/>
    <xf numFmtId="0" fontId="2" fillId="2" borderId="9" xfId="0" applyFont="1" applyFill="1" applyBorder="1" applyAlignment="1">
      <alignment horizontal="right" vertical="top"/>
    </xf>
    <xf numFmtId="0" fontId="16" fillId="2" borderId="42" xfId="0" applyFont="1" applyFill="1" applyBorder="1" applyAlignment="1">
      <alignment vertical="top"/>
    </xf>
    <xf numFmtId="0" fontId="2" fillId="2" borderId="43" xfId="0" applyFont="1" applyFill="1" applyBorder="1" applyAlignment="1">
      <alignment horizontal="justify" vertical="top"/>
    </xf>
    <xf numFmtId="0" fontId="2" fillId="2" borderId="22" xfId="0" applyFont="1" applyFill="1" applyBorder="1" applyAlignment="1">
      <alignment horizontal="justify" vertical="top" wrapText="1"/>
    </xf>
    <xf numFmtId="0" fontId="2" fillId="2" borderId="20" xfId="0" applyFont="1" applyFill="1" applyBorder="1" applyAlignment="1">
      <alignment horizontal="justify" vertical="top"/>
    </xf>
    <xf numFmtId="0" fontId="19" fillId="2" borderId="14" xfId="0" applyFont="1" applyFill="1" applyBorder="1" applyAlignment="1">
      <alignment horizontal="justify" vertical="top"/>
    </xf>
    <xf numFmtId="0" fontId="2" fillId="2" borderId="0" xfId="0" applyFont="1" applyFill="1" applyAlignment="1">
      <alignment horizontal="center"/>
    </xf>
    <xf numFmtId="0" fontId="6" fillId="2" borderId="1" xfId="1" applyFont="1" applyFill="1" applyBorder="1" applyAlignment="1">
      <alignment horizontal="center" wrapText="1"/>
    </xf>
    <xf numFmtId="0" fontId="6" fillId="2" borderId="7" xfId="1" applyFont="1" applyFill="1" applyBorder="1" applyAlignment="1">
      <alignment horizontal="center" wrapText="1"/>
    </xf>
    <xf numFmtId="0" fontId="6" fillId="2" borderId="2" xfId="0" applyFont="1" applyFill="1" applyBorder="1" applyAlignment="1">
      <alignment horizontal="justify"/>
    </xf>
    <xf numFmtId="0" fontId="6" fillId="2" borderId="3" xfId="0" applyFont="1" applyFill="1" applyBorder="1" applyAlignment="1">
      <alignment horizontal="justify"/>
    </xf>
    <xf numFmtId="0" fontId="6" fillId="2" borderId="4" xfId="0" applyFont="1" applyFill="1" applyBorder="1" applyAlignment="1">
      <alignment horizontal="justify"/>
    </xf>
    <xf numFmtId="0" fontId="6" fillId="2" borderId="5" xfId="0" applyFont="1" applyFill="1" applyBorder="1" applyAlignment="1">
      <alignment horizontal="justify"/>
    </xf>
    <xf numFmtId="0" fontId="3" fillId="2" borderId="0" xfId="0" applyFont="1" applyFill="1" applyAlignment="1">
      <alignment horizontal="center" wrapText="1"/>
    </xf>
    <xf numFmtId="164" fontId="2" fillId="2" borderId="22" xfId="0" applyNumberFormat="1" applyFont="1" applyFill="1" applyBorder="1" applyAlignment="1">
      <alignment horizontal="left" vertical="top"/>
    </xf>
    <xf numFmtId="164" fontId="2" fillId="2" borderId="20" xfId="0" applyNumberFormat="1" applyFont="1" applyFill="1" applyBorder="1" applyAlignment="1">
      <alignment horizontal="left" vertical="top"/>
    </xf>
    <xf numFmtId="164" fontId="2" fillId="2" borderId="38" xfId="0" applyNumberFormat="1" applyFont="1" applyFill="1" applyBorder="1" applyAlignment="1">
      <alignment horizontal="left" vertical="top"/>
    </xf>
    <xf numFmtId="164" fontId="2" fillId="2" borderId="36" xfId="0" applyNumberFormat="1" applyFont="1" applyFill="1" applyBorder="1" applyAlignment="1">
      <alignment horizontal="left" vertical="top"/>
    </xf>
    <xf numFmtId="0" fontId="2" fillId="2" borderId="34" xfId="0" applyFont="1" applyFill="1" applyBorder="1" applyAlignment="1">
      <alignment horizontal="left" vertical="top" wrapText="1"/>
    </xf>
    <xf numFmtId="0" fontId="2" fillId="2" borderId="30" xfId="0" applyFont="1" applyFill="1" applyBorder="1" applyAlignment="1">
      <alignment horizontal="left" vertical="top" wrapText="1"/>
    </xf>
    <xf numFmtId="0" fontId="6" fillId="2" borderId="25" xfId="1" applyFont="1" applyFill="1" applyBorder="1" applyAlignment="1">
      <alignment horizontal="center"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2" fillId="0" borderId="0" xfId="0" applyFont="1" applyAlignment="1">
      <alignment horizontal="justify"/>
    </xf>
    <xf numFmtId="0" fontId="6" fillId="0" borderId="11" xfId="1" applyFont="1" applyFill="1" applyBorder="1" applyAlignment="1">
      <alignment horizontal="center" wrapText="1"/>
    </xf>
    <xf numFmtId="0" fontId="6" fillId="0" borderId="11" xfId="0" applyFont="1" applyBorder="1" applyAlignment="1">
      <alignment horizontal="justify"/>
    </xf>
    <xf numFmtId="0" fontId="6" fillId="0" borderId="17" xfId="0" applyFont="1" applyBorder="1" applyAlignment="1">
      <alignment horizontal="justify"/>
    </xf>
    <xf numFmtId="0" fontId="6" fillId="0" borderId="18" xfId="0" applyFont="1" applyBorder="1" applyAlignment="1">
      <alignment horizontal="justify"/>
    </xf>
    <xf numFmtId="0" fontId="6" fillId="0" borderId="19" xfId="0" applyFont="1" applyBorder="1" applyAlignment="1">
      <alignment horizontal="justify"/>
    </xf>
    <xf numFmtId="0" fontId="2" fillId="2" borderId="0" xfId="0" applyFont="1" applyFill="1" applyAlignment="1">
      <alignment horizontal="left"/>
    </xf>
    <xf numFmtId="166" fontId="2" fillId="2" borderId="0" xfId="0" applyNumberFormat="1" applyFont="1" applyFill="1" applyAlignment="1">
      <alignment horizontal="justify" vertical="distributed" wrapText="1"/>
    </xf>
    <xf numFmtId="0" fontId="2" fillId="2" borderId="0" xfId="0" applyFont="1" applyFill="1" applyAlignment="1">
      <alignment horizontal="justify" wrapText="1"/>
    </xf>
    <xf numFmtId="0" fontId="15" fillId="2" borderId="0" xfId="0" applyFont="1" applyFill="1" applyAlignment="1">
      <alignment horizontal="right"/>
    </xf>
    <xf numFmtId="0" fontId="2" fillId="2" borderId="0" xfId="0" applyFont="1" applyFill="1" applyBorder="1" applyAlignment="1">
      <alignment horizontal="justify"/>
    </xf>
    <xf numFmtId="164" fontId="3" fillId="2" borderId="0" xfId="0" applyNumberFormat="1" applyFont="1" applyFill="1" applyBorder="1" applyAlignment="1">
      <alignment horizontal="center" vertical="top"/>
    </xf>
    <xf numFmtId="0" fontId="2" fillId="2" borderId="0" xfId="0" applyFont="1" applyFill="1" applyBorder="1" applyAlignment="1">
      <alignment horizontal="right" vertical="top"/>
    </xf>
    <xf numFmtId="0" fontId="2" fillId="2" borderId="0" xfId="0" applyFont="1" applyFill="1" applyBorder="1" applyAlignment="1">
      <alignment vertical="top"/>
    </xf>
    <xf numFmtId="0" fontId="6" fillId="2" borderId="0" xfId="0" applyFont="1" applyFill="1" applyBorder="1" applyAlignment="1">
      <alignment horizontal="justify"/>
    </xf>
    <xf numFmtId="164" fontId="8" fillId="2" borderId="0" xfId="0" applyNumberFormat="1" applyFont="1" applyFill="1" applyBorder="1" applyAlignment="1">
      <alignment horizontal="center" vertical="top"/>
    </xf>
    <xf numFmtId="0" fontId="6" fillId="2" borderId="0" xfId="0" applyFont="1" applyFill="1" applyBorder="1" applyAlignment="1">
      <alignment horizontal="right" vertical="top"/>
    </xf>
    <xf numFmtId="165" fontId="2" fillId="2" borderId="0" xfId="0" applyNumberFormat="1" applyFont="1" applyFill="1" applyBorder="1" applyAlignment="1">
      <alignment vertical="top"/>
    </xf>
  </cellXfs>
  <cellStyles count="3">
    <cellStyle name="Обычный" xfId="0" builtinId="0"/>
    <cellStyle name="Обычный_2018" xfId="2"/>
    <cellStyle name="Обычный_Лист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J79"/>
  <sheetViews>
    <sheetView tabSelected="1" view="pageBreakPreview" zoomScale="74" zoomScaleNormal="80" zoomScaleSheetLayoutView="74" workbookViewId="0">
      <pane ySplit="17" topLeftCell="A18" activePane="bottomLeft" state="frozen"/>
      <selection pane="bottomLeft" activeCell="D74" sqref="D74"/>
    </sheetView>
  </sheetViews>
  <sheetFormatPr defaultRowHeight="12.75"/>
  <cols>
    <col min="1" max="1" width="45.28515625" style="1" customWidth="1"/>
    <col min="2" max="4" width="18.5703125" style="1" customWidth="1"/>
    <col min="5" max="5" width="17" style="1" customWidth="1"/>
    <col min="6" max="6" width="15.85546875" style="1" customWidth="1"/>
    <col min="7" max="7" width="17.85546875" style="1" customWidth="1"/>
    <col min="8" max="8" width="82.42578125" style="1" customWidth="1"/>
    <col min="9" max="9" width="53.28515625" style="1" customWidth="1"/>
    <col min="10" max="10" width="82.42578125" style="1" customWidth="1"/>
    <col min="11" max="16384" width="9.140625" style="1"/>
  </cols>
  <sheetData>
    <row r="1" spans="1:8" ht="18.75">
      <c r="G1" s="276" t="s">
        <v>0</v>
      </c>
      <c r="H1" s="276"/>
    </row>
    <row r="2" spans="1:8" ht="97.5" customHeight="1">
      <c r="G2" s="2"/>
      <c r="H2" s="307" t="s">
        <v>173</v>
      </c>
    </row>
    <row r="3" spans="1:8" ht="21.75" customHeight="1">
      <c r="G3" s="2"/>
      <c r="H3" s="3" t="s">
        <v>172</v>
      </c>
    </row>
    <row r="4" spans="1:8" ht="18.75" hidden="1">
      <c r="A4" s="3"/>
      <c r="B4" s="3"/>
      <c r="C4" s="3"/>
      <c r="D4" s="3"/>
      <c r="E4" s="3"/>
      <c r="F4" s="3"/>
      <c r="G4" s="3"/>
    </row>
    <row r="5" spans="1:8" ht="54" customHeight="1">
      <c r="A5" s="283" t="s">
        <v>155</v>
      </c>
      <c r="B5" s="283"/>
      <c r="C5" s="283"/>
      <c r="D5" s="283"/>
      <c r="E5" s="283"/>
      <c r="F5" s="283"/>
      <c r="G5" s="283"/>
      <c r="H5" s="283"/>
    </row>
    <row r="6" spans="1:8" ht="12" customHeight="1">
      <c r="A6" s="3"/>
      <c r="B6" s="3"/>
      <c r="C6" s="3"/>
      <c r="D6" s="3"/>
      <c r="E6" s="3"/>
      <c r="F6" s="3"/>
      <c r="G6" s="3"/>
    </row>
    <row r="7" spans="1:8" ht="19.5" customHeight="1">
      <c r="A7" s="4" t="s">
        <v>2</v>
      </c>
      <c r="B7" s="50" t="s">
        <v>106</v>
      </c>
      <c r="C7" s="5" t="s">
        <v>3</v>
      </c>
      <c r="D7" s="4"/>
      <c r="E7" s="4"/>
      <c r="F7" s="4"/>
      <c r="G7" s="4"/>
      <c r="H7" s="4"/>
    </row>
    <row r="8" spans="1:8" ht="19.5" customHeight="1">
      <c r="A8" s="6"/>
      <c r="B8" s="7" t="s">
        <v>4</v>
      </c>
      <c r="C8" s="8" t="s">
        <v>5</v>
      </c>
      <c r="D8" s="8"/>
      <c r="E8" s="4"/>
      <c r="F8" s="4"/>
      <c r="G8" s="4"/>
      <c r="H8" s="4"/>
    </row>
    <row r="9" spans="1:8" ht="19.5" customHeight="1">
      <c r="A9" s="4" t="s">
        <v>6</v>
      </c>
      <c r="B9" s="50" t="s">
        <v>107</v>
      </c>
      <c r="C9" s="5" t="s">
        <v>3</v>
      </c>
      <c r="D9" s="4"/>
      <c r="E9" s="4"/>
      <c r="F9" s="4"/>
      <c r="G9" s="4"/>
      <c r="H9" s="4"/>
    </row>
    <row r="10" spans="1:8" ht="19.5" customHeight="1">
      <c r="A10" s="6"/>
      <c r="B10" s="7" t="s">
        <v>7</v>
      </c>
      <c r="C10" s="8" t="s">
        <v>8</v>
      </c>
      <c r="D10" s="8"/>
      <c r="E10" s="8"/>
      <c r="F10" s="4"/>
      <c r="G10" s="4"/>
      <c r="H10" s="4"/>
    </row>
    <row r="11" spans="1:8" ht="19.5" customHeight="1">
      <c r="A11" s="4" t="s">
        <v>9</v>
      </c>
      <c r="B11" s="50" t="s">
        <v>108</v>
      </c>
      <c r="C11" s="9" t="s">
        <v>10</v>
      </c>
      <c r="D11" s="10"/>
      <c r="E11" s="10"/>
      <c r="F11" s="10"/>
      <c r="G11" s="10"/>
      <c r="H11" s="10"/>
    </row>
    <row r="12" spans="1:8" ht="19.5" customHeight="1">
      <c r="A12" s="4"/>
      <c r="B12" s="11"/>
      <c r="C12" s="5" t="s">
        <v>11</v>
      </c>
      <c r="D12" s="4"/>
      <c r="E12" s="4"/>
      <c r="F12" s="4"/>
      <c r="G12" s="4"/>
      <c r="H12" s="4"/>
    </row>
    <row r="13" spans="1:8" ht="19.5" customHeight="1">
      <c r="A13" s="12"/>
      <c r="B13" s="8" t="s">
        <v>12</v>
      </c>
      <c r="C13" s="8" t="s">
        <v>13</v>
      </c>
      <c r="D13" s="8"/>
      <c r="E13" s="8"/>
      <c r="F13" s="8"/>
      <c r="G13" s="8"/>
      <c r="H13" s="8"/>
    </row>
    <row r="14" spans="1:8" ht="13.5" thickBot="1">
      <c r="B14" s="13"/>
      <c r="C14" s="13"/>
      <c r="D14" s="13"/>
      <c r="E14" s="13"/>
      <c r="F14" s="13"/>
      <c r="G14" s="13"/>
      <c r="H14" s="13"/>
    </row>
    <row r="15" spans="1:8" ht="31.5" customHeight="1">
      <c r="A15" s="277" t="s">
        <v>14</v>
      </c>
      <c r="B15" s="279" t="s">
        <v>109</v>
      </c>
      <c r="C15" s="279"/>
      <c r="D15" s="279"/>
      <c r="E15" s="280" t="s">
        <v>15</v>
      </c>
      <c r="F15" s="281"/>
      <c r="G15" s="282"/>
      <c r="H15" s="14" t="s">
        <v>16</v>
      </c>
    </row>
    <row r="16" spans="1:8" ht="33" thickBot="1">
      <c r="A16" s="278"/>
      <c r="B16" s="15" t="s">
        <v>17</v>
      </c>
      <c r="C16" s="16" t="s">
        <v>18</v>
      </c>
      <c r="D16" s="16" t="s">
        <v>19</v>
      </c>
      <c r="E16" s="15" t="s">
        <v>17</v>
      </c>
      <c r="F16" s="16" t="s">
        <v>18</v>
      </c>
      <c r="G16" s="16" t="s">
        <v>19</v>
      </c>
      <c r="H16" s="17"/>
    </row>
    <row r="17" spans="1:10" ht="13.5" thickBot="1">
      <c r="A17" s="52">
        <v>1</v>
      </c>
      <c r="B17" s="53">
        <v>2</v>
      </c>
      <c r="C17" s="54">
        <v>3</v>
      </c>
      <c r="D17" s="53">
        <v>4</v>
      </c>
      <c r="E17" s="54">
        <v>5</v>
      </c>
      <c r="F17" s="53">
        <v>6</v>
      </c>
      <c r="G17" s="54">
        <v>7</v>
      </c>
      <c r="H17" s="55">
        <v>8</v>
      </c>
    </row>
    <row r="18" spans="1:10" ht="178.5" customHeight="1">
      <c r="A18" s="37" t="s">
        <v>20</v>
      </c>
      <c r="B18" s="219">
        <f>C18+D18</f>
        <v>120838.1</v>
      </c>
      <c r="C18" s="219">
        <f>C19+C28+C39+C23+C50+C62</f>
        <v>69190.100000000006</v>
      </c>
      <c r="D18" s="219">
        <f>D19+D28+D39+D23+D50+D62</f>
        <v>51648.000000000007</v>
      </c>
      <c r="E18" s="219">
        <f>F18+G18</f>
        <v>99612.273229999992</v>
      </c>
      <c r="F18" s="219">
        <f>F19+F23+F28+F39+F50+F62</f>
        <v>57055.271229999998</v>
      </c>
      <c r="G18" s="219">
        <f>G19+G23+G28+G39+G50+G62</f>
        <v>42557.002</v>
      </c>
      <c r="H18" s="220" t="s">
        <v>21</v>
      </c>
    </row>
    <row r="19" spans="1:10" ht="64.5" customHeight="1">
      <c r="A19" s="221" t="s">
        <v>22</v>
      </c>
      <c r="B19" s="222">
        <f>B22</f>
        <v>14701.1</v>
      </c>
      <c r="C19" s="222">
        <f>B19</f>
        <v>14701.1</v>
      </c>
      <c r="D19" s="222"/>
      <c r="E19" s="222">
        <f>E22</f>
        <v>6917.2089999999989</v>
      </c>
      <c r="F19" s="222">
        <f>F22+F21+F20</f>
        <v>6917.2089999999989</v>
      </c>
      <c r="G19" s="222">
        <f>G22+G21+G20</f>
        <v>0</v>
      </c>
      <c r="H19" s="223"/>
    </row>
    <row r="20" spans="1:10" ht="68.25" customHeight="1">
      <c r="A20" s="224" t="s">
        <v>23</v>
      </c>
      <c r="B20" s="225"/>
      <c r="C20" s="225"/>
      <c r="D20" s="225"/>
      <c r="E20" s="226"/>
      <c r="F20" s="225"/>
      <c r="G20" s="225"/>
      <c r="H20" s="227" t="s">
        <v>24</v>
      </c>
    </row>
    <row r="21" spans="1:10" ht="134.25" customHeight="1">
      <c r="A21" s="228" t="s">
        <v>25</v>
      </c>
      <c r="B21" s="225"/>
      <c r="C21" s="225"/>
      <c r="D21" s="225"/>
      <c r="E21" s="226"/>
      <c r="F21" s="225"/>
      <c r="G21" s="225"/>
      <c r="H21" s="229" t="s">
        <v>171</v>
      </c>
    </row>
    <row r="22" spans="1:10" ht="165" customHeight="1">
      <c r="A22" s="230" t="s">
        <v>26</v>
      </c>
      <c r="B22" s="226">
        <f>C22+D22</f>
        <v>14701.1</v>
      </c>
      <c r="C22" s="226">
        <v>14701.1</v>
      </c>
      <c r="D22" s="226"/>
      <c r="E22" s="226">
        <v>6917.2089999999989</v>
      </c>
      <c r="F22" s="231">
        <v>6917.2089999999989</v>
      </c>
      <c r="G22" s="225">
        <v>0</v>
      </c>
      <c r="H22" s="232" t="s">
        <v>27</v>
      </c>
      <c r="J22" s="21"/>
    </row>
    <row r="23" spans="1:10" ht="37.5">
      <c r="A23" s="221" t="s">
        <v>28</v>
      </c>
      <c r="B23" s="222">
        <f t="shared" ref="B23:G23" si="0">B24</f>
        <v>212</v>
      </c>
      <c r="C23" s="222">
        <f t="shared" si="0"/>
        <v>212</v>
      </c>
      <c r="D23" s="233">
        <f t="shared" si="0"/>
        <v>0</v>
      </c>
      <c r="E23" s="222">
        <f t="shared" si="0"/>
        <v>99.8</v>
      </c>
      <c r="F23" s="222">
        <f t="shared" si="0"/>
        <v>99.8</v>
      </c>
      <c r="G23" s="222">
        <f t="shared" si="0"/>
        <v>0</v>
      </c>
      <c r="H23" s="223"/>
      <c r="J23" s="13"/>
    </row>
    <row r="24" spans="1:10" ht="128.25" customHeight="1">
      <c r="A24" s="234" t="s">
        <v>29</v>
      </c>
      <c r="B24" s="226">
        <f>C24+D24</f>
        <v>212</v>
      </c>
      <c r="C24" s="226">
        <v>212</v>
      </c>
      <c r="D24" s="233"/>
      <c r="E24" s="226">
        <v>99.8</v>
      </c>
      <c r="F24" s="225">
        <v>99.8</v>
      </c>
      <c r="G24" s="225">
        <v>0</v>
      </c>
      <c r="H24" s="232" t="s">
        <v>30</v>
      </c>
      <c r="J24" s="22"/>
    </row>
    <row r="25" spans="1:10" ht="56.25" customHeight="1">
      <c r="A25" s="221" t="s">
        <v>31</v>
      </c>
      <c r="B25" s="233"/>
      <c r="C25" s="233"/>
      <c r="D25" s="233"/>
      <c r="E25" s="222"/>
      <c r="F25" s="225"/>
      <c r="G25" s="225"/>
      <c r="H25" s="223"/>
    </row>
    <row r="26" spans="1:10" ht="78" customHeight="1">
      <c r="A26" s="224" t="s">
        <v>32</v>
      </c>
      <c r="B26" s="225"/>
      <c r="C26" s="225"/>
      <c r="D26" s="225"/>
      <c r="E26" s="222"/>
      <c r="F26" s="225">
        <v>0</v>
      </c>
      <c r="G26" s="225">
        <v>0</v>
      </c>
      <c r="H26" s="232" t="s">
        <v>33</v>
      </c>
    </row>
    <row r="27" spans="1:10" ht="39" customHeight="1">
      <c r="A27" s="228" t="s">
        <v>34</v>
      </c>
      <c r="B27" s="225"/>
      <c r="C27" s="225"/>
      <c r="D27" s="225"/>
      <c r="E27" s="222"/>
      <c r="F27" s="225">
        <v>0</v>
      </c>
      <c r="G27" s="225">
        <v>0</v>
      </c>
      <c r="H27" s="232" t="s">
        <v>35</v>
      </c>
    </row>
    <row r="28" spans="1:10" ht="63" customHeight="1">
      <c r="A28" s="221" t="s">
        <v>36</v>
      </c>
      <c r="B28" s="222">
        <f>B29+B30+B31+B32+B33+B34+B35+B36+B37+B38</f>
        <v>26769.200000000001</v>
      </c>
      <c r="C28" s="222">
        <f>C29+C30+C31+C32+C33+C34+C35+C36+C37+C38</f>
        <v>26769.200000000001</v>
      </c>
      <c r="D28" s="222">
        <f>D29+D30+D31+D32+D33+D34+D35</f>
        <v>0</v>
      </c>
      <c r="E28" s="222">
        <f>SUM(E29:E37)</f>
        <v>25527.440999999999</v>
      </c>
      <c r="F28" s="222">
        <f>SUM(F29:F37)</f>
        <v>25527.440999999999</v>
      </c>
      <c r="G28" s="222">
        <f>G29+G30+G31+G32+G33+G34+G35+G37</f>
        <v>0</v>
      </c>
      <c r="H28" s="223"/>
    </row>
    <row r="29" spans="1:10" ht="105" customHeight="1">
      <c r="A29" s="224" t="s">
        <v>37</v>
      </c>
      <c r="B29" s="226"/>
      <c r="C29" s="225"/>
      <c r="D29" s="225"/>
      <c r="E29" s="222"/>
      <c r="F29" s="225">
        <v>0</v>
      </c>
      <c r="G29" s="225">
        <v>0</v>
      </c>
      <c r="H29" s="232" t="s">
        <v>38</v>
      </c>
    </row>
    <row r="30" spans="1:10" ht="78.75" customHeight="1">
      <c r="A30" s="224" t="s">
        <v>39</v>
      </c>
      <c r="B30" s="226"/>
      <c r="C30" s="225"/>
      <c r="D30" s="225"/>
      <c r="E30" s="222"/>
      <c r="F30" s="225">
        <v>0</v>
      </c>
      <c r="G30" s="225">
        <v>0</v>
      </c>
      <c r="H30" s="232" t="s">
        <v>40</v>
      </c>
    </row>
    <row r="31" spans="1:10" ht="237.75" customHeight="1">
      <c r="A31" s="228" t="s">
        <v>41</v>
      </c>
      <c r="B31" s="235">
        <f>C31+D31</f>
        <v>10244.200000000001</v>
      </c>
      <c r="C31" s="235">
        <v>10244.200000000001</v>
      </c>
      <c r="D31" s="235"/>
      <c r="E31" s="226">
        <v>10019.105</v>
      </c>
      <c r="F31" s="226">
        <v>10019.105</v>
      </c>
      <c r="G31" s="225">
        <v>0</v>
      </c>
      <c r="H31" s="236" t="s">
        <v>166</v>
      </c>
    </row>
    <row r="32" spans="1:10" ht="258" customHeight="1">
      <c r="A32" s="224" t="s">
        <v>42</v>
      </c>
      <c r="B32" s="235">
        <f t="shared" ref="B32:B38" si="1">C32+D32</f>
        <v>699.4</v>
      </c>
      <c r="C32" s="226">
        <v>699.4</v>
      </c>
      <c r="D32" s="226"/>
      <c r="E32" s="226">
        <v>620.20000000000005</v>
      </c>
      <c r="F32" s="225">
        <v>620.20000000000005</v>
      </c>
      <c r="G32" s="225">
        <v>0</v>
      </c>
      <c r="H32" s="275" t="s">
        <v>167</v>
      </c>
    </row>
    <row r="33" spans="1:10" ht="135.75" customHeight="1">
      <c r="A33" s="224" t="s">
        <v>43</v>
      </c>
      <c r="B33" s="235">
        <f t="shared" si="1"/>
        <v>32.799999999999997</v>
      </c>
      <c r="C33" s="226">
        <v>32.799999999999997</v>
      </c>
      <c r="D33" s="226"/>
      <c r="E33" s="226">
        <v>9.3000000000000007</v>
      </c>
      <c r="F33" s="225">
        <v>9.3000000000000007</v>
      </c>
      <c r="G33" s="225">
        <v>0</v>
      </c>
      <c r="H33" s="232" t="s">
        <v>44</v>
      </c>
    </row>
    <row r="34" spans="1:10" ht="174" customHeight="1">
      <c r="A34" s="224" t="s">
        <v>45</v>
      </c>
      <c r="B34" s="235">
        <f t="shared" si="1"/>
        <v>337.2</v>
      </c>
      <c r="C34" s="235">
        <v>337.2</v>
      </c>
      <c r="D34" s="235"/>
      <c r="E34" s="226">
        <v>337.2</v>
      </c>
      <c r="F34" s="225">
        <v>337.2</v>
      </c>
      <c r="G34" s="225">
        <v>0</v>
      </c>
      <c r="H34" s="232" t="s">
        <v>168</v>
      </c>
    </row>
    <row r="35" spans="1:10" ht="107.25" customHeight="1">
      <c r="A35" s="224" t="s">
        <v>46</v>
      </c>
      <c r="B35" s="235">
        <f t="shared" si="1"/>
        <v>14355.6</v>
      </c>
      <c r="C35" s="235">
        <v>14355.6</v>
      </c>
      <c r="D35" s="235"/>
      <c r="E35" s="226">
        <v>14292.335999999999</v>
      </c>
      <c r="F35" s="226">
        <v>14292.335999999999</v>
      </c>
      <c r="G35" s="225">
        <v>0</v>
      </c>
      <c r="H35" s="232" t="s">
        <v>47</v>
      </c>
      <c r="J35" s="21"/>
    </row>
    <row r="36" spans="1:10" ht="50.25" hidden="1" customHeight="1">
      <c r="A36" s="224" t="s">
        <v>48</v>
      </c>
      <c r="B36" s="235">
        <f t="shared" si="1"/>
        <v>700</v>
      </c>
      <c r="C36" s="235">
        <v>700</v>
      </c>
      <c r="D36" s="235"/>
      <c r="E36" s="226">
        <v>0</v>
      </c>
      <c r="F36" s="225">
        <v>0</v>
      </c>
      <c r="G36" s="225">
        <v>0</v>
      </c>
      <c r="H36" s="232"/>
    </row>
    <row r="37" spans="1:10" ht="82.5" customHeight="1">
      <c r="A37" s="224" t="s">
        <v>49</v>
      </c>
      <c r="B37" s="235">
        <f t="shared" si="1"/>
        <v>300</v>
      </c>
      <c r="C37" s="235">
        <v>300</v>
      </c>
      <c r="D37" s="235"/>
      <c r="E37" s="226">
        <v>249.29999999999998</v>
      </c>
      <c r="F37" s="225">
        <v>249.29999999999998</v>
      </c>
      <c r="G37" s="225">
        <v>0</v>
      </c>
      <c r="H37" s="232" t="s">
        <v>50</v>
      </c>
      <c r="J37" s="24"/>
    </row>
    <row r="38" spans="1:10" ht="33.75" hidden="1" customHeight="1">
      <c r="A38" s="224" t="s">
        <v>51</v>
      </c>
      <c r="B38" s="235">
        <f t="shared" si="1"/>
        <v>100</v>
      </c>
      <c r="C38" s="235">
        <v>100</v>
      </c>
      <c r="D38" s="235"/>
      <c r="E38" s="226">
        <f>F38+G38</f>
        <v>0</v>
      </c>
      <c r="F38" s="225"/>
      <c r="G38" s="225"/>
      <c r="H38" s="232"/>
      <c r="J38" s="13"/>
    </row>
    <row r="39" spans="1:10" ht="60" customHeight="1">
      <c r="A39" s="221" t="s">
        <v>52</v>
      </c>
      <c r="B39" s="237">
        <f>C39</f>
        <v>3865.5</v>
      </c>
      <c r="C39" s="237">
        <f>C40+C42+C43</f>
        <v>3865.5</v>
      </c>
      <c r="D39" s="237">
        <f>D40+D42+D43</f>
        <v>0</v>
      </c>
      <c r="E39" s="222">
        <f>E40+E42+E43</f>
        <v>3302.7831600000004</v>
      </c>
      <c r="F39" s="222">
        <f>F40+F42+F43</f>
        <v>3302.7831600000004</v>
      </c>
      <c r="G39" s="222">
        <f>G40+G42+G43</f>
        <v>0</v>
      </c>
      <c r="H39" s="271"/>
      <c r="J39" s="24"/>
    </row>
    <row r="40" spans="1:10" ht="157.5" customHeight="1">
      <c r="A40" s="288" t="s">
        <v>53</v>
      </c>
      <c r="B40" s="284">
        <f t="shared" ref="B40:B47" si="2">C40+D40</f>
        <v>72.900000000000006</v>
      </c>
      <c r="C40" s="284">
        <v>72.900000000000006</v>
      </c>
      <c r="D40" s="284"/>
      <c r="E40" s="284">
        <v>21.5</v>
      </c>
      <c r="F40" s="284">
        <v>21.5</v>
      </c>
      <c r="G40" s="286">
        <v>0</v>
      </c>
      <c r="H40" s="273" t="s">
        <v>164</v>
      </c>
    </row>
    <row r="41" spans="1:10" ht="83.25" customHeight="1">
      <c r="A41" s="289"/>
      <c r="B41" s="285"/>
      <c r="C41" s="285"/>
      <c r="D41" s="285"/>
      <c r="E41" s="285"/>
      <c r="F41" s="285"/>
      <c r="G41" s="287"/>
      <c r="H41" s="274" t="s">
        <v>54</v>
      </c>
    </row>
    <row r="42" spans="1:10" ht="288" customHeight="1">
      <c r="A42" s="228" t="s">
        <v>55</v>
      </c>
      <c r="B42" s="226">
        <f t="shared" si="2"/>
        <v>959.2</v>
      </c>
      <c r="C42" s="226">
        <v>959.2</v>
      </c>
      <c r="D42" s="226"/>
      <c r="E42" s="226">
        <v>840.33100000000002</v>
      </c>
      <c r="F42" s="226">
        <v>840.33100000000002</v>
      </c>
      <c r="G42" s="225">
        <v>0</v>
      </c>
      <c r="H42" s="272" t="s">
        <v>169</v>
      </c>
    </row>
    <row r="43" spans="1:10" ht="47.25" customHeight="1">
      <c r="A43" s="228" t="s">
        <v>56</v>
      </c>
      <c r="B43" s="226">
        <f t="shared" si="2"/>
        <v>2833.4</v>
      </c>
      <c r="C43" s="226">
        <v>2833.4</v>
      </c>
      <c r="D43" s="226"/>
      <c r="E43" s="226">
        <f t="shared" ref="E43" si="3">F43+G43</f>
        <v>2440.9521600000003</v>
      </c>
      <c r="F43" s="231">
        <f>F44+F45+F46+F47</f>
        <v>2440.9521600000003</v>
      </c>
      <c r="G43" s="225">
        <f>G44+G45+G46+G47</f>
        <v>0</v>
      </c>
      <c r="H43" s="232"/>
    </row>
    <row r="44" spans="1:10" ht="96.75" customHeight="1">
      <c r="A44" s="239" t="s">
        <v>57</v>
      </c>
      <c r="B44" s="226">
        <f t="shared" si="2"/>
        <v>2141.6</v>
      </c>
      <c r="C44" s="226">
        <v>2141.6</v>
      </c>
      <c r="D44" s="226"/>
      <c r="E44" s="226">
        <v>2118.1521600000001</v>
      </c>
      <c r="F44" s="231">
        <v>2118.1521600000001</v>
      </c>
      <c r="G44" s="225">
        <v>0</v>
      </c>
      <c r="H44" s="240" t="s">
        <v>58</v>
      </c>
    </row>
    <row r="45" spans="1:10" ht="92.25" customHeight="1">
      <c r="A45" s="239" t="s">
        <v>59</v>
      </c>
      <c r="B45" s="226">
        <f t="shared" si="2"/>
        <v>165.9</v>
      </c>
      <c r="C45" s="226">
        <v>165.9</v>
      </c>
      <c r="D45" s="226"/>
      <c r="E45" s="226">
        <v>165.9</v>
      </c>
      <c r="F45" s="226">
        <v>165.9</v>
      </c>
      <c r="G45" s="225">
        <v>0</v>
      </c>
      <c r="H45" s="241" t="s">
        <v>60</v>
      </c>
    </row>
    <row r="46" spans="1:10" ht="101.25" customHeight="1">
      <c r="A46" s="242" t="s">
        <v>61</v>
      </c>
      <c r="B46" s="226">
        <f t="shared" si="2"/>
        <v>491.9</v>
      </c>
      <c r="C46" s="226">
        <v>491.9</v>
      </c>
      <c r="D46" s="226"/>
      <c r="E46" s="226">
        <v>146.1</v>
      </c>
      <c r="F46" s="231">
        <v>146.1</v>
      </c>
      <c r="G46" s="225">
        <v>0</v>
      </c>
      <c r="H46" s="243" t="s">
        <v>62</v>
      </c>
    </row>
    <row r="47" spans="1:10" ht="120" customHeight="1">
      <c r="A47" s="244" t="s">
        <v>63</v>
      </c>
      <c r="B47" s="226">
        <f t="shared" si="2"/>
        <v>34</v>
      </c>
      <c r="C47" s="226">
        <v>34</v>
      </c>
      <c r="D47" s="226"/>
      <c r="E47" s="226">
        <v>10.8</v>
      </c>
      <c r="F47" s="231">
        <v>10.8</v>
      </c>
      <c r="G47" s="225">
        <v>0</v>
      </c>
      <c r="H47" s="245" t="s">
        <v>170</v>
      </c>
    </row>
    <row r="48" spans="1:10" ht="80.25" customHeight="1">
      <c r="A48" s="221" t="s">
        <v>64</v>
      </c>
      <c r="B48" s="235"/>
      <c r="C48" s="235"/>
      <c r="D48" s="235"/>
      <c r="E48" s="226"/>
      <c r="F48" s="235"/>
      <c r="G48" s="237"/>
      <c r="H48" s="246"/>
    </row>
    <row r="49" spans="1:10" ht="263.25" customHeight="1">
      <c r="A49" s="224" t="s">
        <v>65</v>
      </c>
      <c r="B49" s="247"/>
      <c r="C49" s="248"/>
      <c r="D49" s="248"/>
      <c r="E49" s="222"/>
      <c r="F49" s="225"/>
      <c r="G49" s="225"/>
      <c r="H49" s="238" t="s">
        <v>66</v>
      </c>
    </row>
    <row r="50" spans="1:10" ht="57" customHeight="1">
      <c r="A50" s="249" t="s">
        <v>67</v>
      </c>
      <c r="B50" s="250">
        <f t="shared" ref="B50:G50" si="4">B51+B52+B53+B54+B55+B56+B57+B58+B59+B60+B61</f>
        <v>56597.2</v>
      </c>
      <c r="C50" s="250">
        <f t="shared" si="4"/>
        <v>5147.7</v>
      </c>
      <c r="D50" s="250">
        <f t="shared" si="4"/>
        <v>51449.500000000007</v>
      </c>
      <c r="E50" s="250">
        <f t="shared" si="4"/>
        <v>45824.310070000007</v>
      </c>
      <c r="F50" s="250">
        <f t="shared" si="4"/>
        <v>3325.40807</v>
      </c>
      <c r="G50" s="250">
        <f t="shared" si="4"/>
        <v>42498.902000000002</v>
      </c>
      <c r="H50" s="229"/>
    </row>
    <row r="51" spans="1:10" ht="114.75" customHeight="1">
      <c r="A51" s="230" t="s">
        <v>68</v>
      </c>
      <c r="B51" s="251">
        <f>C51+D51</f>
        <v>7528.8</v>
      </c>
      <c r="C51" s="252">
        <v>80</v>
      </c>
      <c r="D51" s="252">
        <v>7448.8</v>
      </c>
      <c r="E51" s="253">
        <v>5196.2</v>
      </c>
      <c r="F51" s="225">
        <v>80</v>
      </c>
      <c r="G51" s="225">
        <v>5116.2</v>
      </c>
      <c r="H51" s="254" t="s">
        <v>69</v>
      </c>
    </row>
    <row r="52" spans="1:10" ht="184.5" customHeight="1">
      <c r="A52" s="224" t="s">
        <v>70</v>
      </c>
      <c r="B52" s="251">
        <f>C52+D52</f>
        <v>29948.2</v>
      </c>
      <c r="C52" s="252">
        <v>1808.8</v>
      </c>
      <c r="D52" s="252">
        <v>28139.4</v>
      </c>
      <c r="E52" s="253">
        <v>23304.23</v>
      </c>
      <c r="F52" s="225">
        <v>210.76999999999998</v>
      </c>
      <c r="G52" s="225">
        <v>23093.46</v>
      </c>
      <c r="H52" s="254" t="s">
        <v>71</v>
      </c>
    </row>
    <row r="53" spans="1:10" ht="84.75" customHeight="1">
      <c r="A53" s="224" t="s">
        <v>72</v>
      </c>
      <c r="B53" s="251">
        <f>D53</f>
        <v>613.29999999999995</v>
      </c>
      <c r="C53" s="252">
        <v>0</v>
      </c>
      <c r="D53" s="252">
        <v>613.29999999999995</v>
      </c>
      <c r="E53" s="253">
        <v>608.1</v>
      </c>
      <c r="F53" s="225">
        <v>0</v>
      </c>
      <c r="G53" s="225">
        <v>608.1</v>
      </c>
      <c r="H53" s="254" t="s">
        <v>73</v>
      </c>
      <c r="J53" s="27"/>
    </row>
    <row r="54" spans="1:10" ht="138" customHeight="1">
      <c r="A54" s="224" t="s">
        <v>74</v>
      </c>
      <c r="B54" s="251">
        <f>C54+D54</f>
        <v>10453.1</v>
      </c>
      <c r="C54" s="252">
        <v>902.7</v>
      </c>
      <c r="D54" s="252">
        <v>9550.4</v>
      </c>
      <c r="E54" s="253">
        <v>10135.600000000002</v>
      </c>
      <c r="F54" s="225">
        <v>902.7</v>
      </c>
      <c r="G54" s="225">
        <v>9232.9000000000015</v>
      </c>
      <c r="H54" s="254" t="s">
        <v>75</v>
      </c>
      <c r="I54" s="28">
        <f>F50-F60-F61</f>
        <v>1472.27</v>
      </c>
      <c r="J54" s="26"/>
    </row>
    <row r="55" spans="1:10" ht="75">
      <c r="A55" s="224" t="s">
        <v>76</v>
      </c>
      <c r="B55" s="251">
        <f>C55+D55</f>
        <v>979.6</v>
      </c>
      <c r="C55" s="252">
        <v>0</v>
      </c>
      <c r="D55" s="252">
        <v>979.6</v>
      </c>
      <c r="E55" s="253">
        <v>964.5</v>
      </c>
      <c r="F55" s="225">
        <v>0</v>
      </c>
      <c r="G55" s="225">
        <v>964.5</v>
      </c>
      <c r="H55" s="255" t="s">
        <v>77</v>
      </c>
    </row>
    <row r="56" spans="1:10" ht="161.25" customHeight="1">
      <c r="A56" s="228" t="s">
        <v>78</v>
      </c>
      <c r="B56" s="251">
        <f>C56+D56</f>
        <v>681.5</v>
      </c>
      <c r="C56" s="252">
        <v>70</v>
      </c>
      <c r="D56" s="252">
        <v>611.5</v>
      </c>
      <c r="E56" s="253">
        <v>186.4</v>
      </c>
      <c r="F56" s="225">
        <v>70</v>
      </c>
      <c r="G56" s="225">
        <v>116.4</v>
      </c>
      <c r="H56" s="256" t="s">
        <v>165</v>
      </c>
    </row>
    <row r="57" spans="1:10" ht="11.25" hidden="1" customHeight="1">
      <c r="A57" s="224" t="s">
        <v>79</v>
      </c>
      <c r="B57" s="251">
        <f>D57</f>
        <v>0</v>
      </c>
      <c r="C57" s="252"/>
      <c r="D57" s="252"/>
      <c r="E57" s="253">
        <v>0</v>
      </c>
      <c r="F57" s="225">
        <v>0</v>
      </c>
      <c r="G57" s="225">
        <v>0</v>
      </c>
      <c r="H57" s="238"/>
    </row>
    <row r="58" spans="1:10" ht="75" hidden="1">
      <c r="A58" s="228" t="s">
        <v>80</v>
      </c>
      <c r="B58" s="251">
        <f>D58</f>
        <v>420</v>
      </c>
      <c r="C58" s="252">
        <v>0</v>
      </c>
      <c r="D58" s="252">
        <v>420</v>
      </c>
      <c r="E58" s="253">
        <v>0</v>
      </c>
      <c r="F58" s="225">
        <v>0</v>
      </c>
      <c r="G58" s="225">
        <v>0</v>
      </c>
      <c r="H58" s="255"/>
    </row>
    <row r="59" spans="1:10" ht="93" customHeight="1">
      <c r="A59" s="228" t="s">
        <v>81</v>
      </c>
      <c r="B59" s="257">
        <f>C59+D59</f>
        <v>464.6</v>
      </c>
      <c r="C59" s="258">
        <v>214.6</v>
      </c>
      <c r="D59" s="258">
        <v>250</v>
      </c>
      <c r="E59" s="253">
        <v>208.8</v>
      </c>
      <c r="F59" s="225">
        <v>208.8</v>
      </c>
      <c r="G59" s="225">
        <v>0</v>
      </c>
      <c r="H59" s="254" t="s">
        <v>82</v>
      </c>
    </row>
    <row r="60" spans="1:10" ht="138.75" customHeight="1">
      <c r="A60" s="228" t="s">
        <v>83</v>
      </c>
      <c r="B60" s="257">
        <f t="shared" ref="B60:B70" si="5">C60+D60</f>
        <v>108</v>
      </c>
      <c r="C60" s="258">
        <v>108</v>
      </c>
      <c r="D60" s="258">
        <v>0</v>
      </c>
      <c r="E60" s="253">
        <v>108</v>
      </c>
      <c r="F60" s="225">
        <v>108</v>
      </c>
      <c r="G60" s="225">
        <v>0</v>
      </c>
      <c r="H60" s="255" t="s">
        <v>84</v>
      </c>
    </row>
    <row r="61" spans="1:10" ht="174.75" customHeight="1">
      <c r="A61" s="228" t="s">
        <v>85</v>
      </c>
      <c r="B61" s="257">
        <f t="shared" si="5"/>
        <v>5400.1</v>
      </c>
      <c r="C61" s="258">
        <v>1963.6</v>
      </c>
      <c r="D61" s="258">
        <v>3436.5</v>
      </c>
      <c r="E61" s="253">
        <v>5112.4800699999996</v>
      </c>
      <c r="F61" s="226">
        <v>1745.13807</v>
      </c>
      <c r="G61" s="226">
        <v>3367.3420000000001</v>
      </c>
      <c r="H61" s="254" t="s">
        <v>86</v>
      </c>
    </row>
    <row r="62" spans="1:10" ht="93.75">
      <c r="A62" s="249" t="s">
        <v>87</v>
      </c>
      <c r="B62" s="257">
        <f t="shared" ref="B62:G62" si="6">SUM(B63:B70)</f>
        <v>18693.099999999999</v>
      </c>
      <c r="C62" s="257">
        <f t="shared" si="6"/>
        <v>18494.599999999999</v>
      </c>
      <c r="D62" s="257">
        <f t="shared" si="6"/>
        <v>198.5</v>
      </c>
      <c r="E62" s="257">
        <f t="shared" si="6"/>
        <v>17940.73</v>
      </c>
      <c r="F62" s="257">
        <f t="shared" si="6"/>
        <v>17882.63</v>
      </c>
      <c r="G62" s="257">
        <f t="shared" si="6"/>
        <v>58.1</v>
      </c>
      <c r="H62" s="259"/>
    </row>
    <row r="63" spans="1:10" ht="56.25" customHeight="1">
      <c r="A63" s="228" t="s">
        <v>88</v>
      </c>
      <c r="B63" s="257">
        <f t="shared" si="5"/>
        <v>10623</v>
      </c>
      <c r="C63" s="258">
        <v>10623</v>
      </c>
      <c r="D63" s="260">
        <v>0</v>
      </c>
      <c r="E63" s="261">
        <v>10623</v>
      </c>
      <c r="F63" s="261">
        <v>10623</v>
      </c>
      <c r="G63" s="261">
        <v>0</v>
      </c>
      <c r="H63" s="227" t="s">
        <v>89</v>
      </c>
      <c r="J63" s="32"/>
    </row>
    <row r="64" spans="1:10" ht="68.25" customHeight="1">
      <c r="A64" s="230" t="s">
        <v>90</v>
      </c>
      <c r="B64" s="257">
        <f t="shared" si="5"/>
        <v>1787.3</v>
      </c>
      <c r="C64" s="258">
        <v>1787.3</v>
      </c>
      <c r="D64" s="260">
        <v>0</v>
      </c>
      <c r="E64" s="261">
        <v>1787.3000000000002</v>
      </c>
      <c r="F64" s="261">
        <v>1787.3000000000002</v>
      </c>
      <c r="G64" s="261">
        <v>0</v>
      </c>
      <c r="H64" s="227" t="s">
        <v>91</v>
      </c>
      <c r="J64" s="32"/>
    </row>
    <row r="65" spans="1:10" ht="57.75" customHeight="1">
      <c r="A65" s="262" t="s">
        <v>92</v>
      </c>
      <c r="B65" s="257">
        <f t="shared" si="5"/>
        <v>1363.8</v>
      </c>
      <c r="C65" s="258">
        <v>1363.8</v>
      </c>
      <c r="D65" s="260">
        <v>0</v>
      </c>
      <c r="E65" s="261">
        <v>781.6</v>
      </c>
      <c r="F65" s="261">
        <v>781.6</v>
      </c>
      <c r="G65" s="261">
        <v>0</v>
      </c>
      <c r="H65" s="227" t="s">
        <v>93</v>
      </c>
      <c r="J65" s="32"/>
    </row>
    <row r="66" spans="1:10" ht="115.5" customHeight="1">
      <c r="A66" s="263" t="s">
        <v>94</v>
      </c>
      <c r="B66" s="257">
        <f t="shared" si="5"/>
        <v>3290.8</v>
      </c>
      <c r="C66" s="258">
        <v>3290.8</v>
      </c>
      <c r="D66" s="260">
        <v>0</v>
      </c>
      <c r="E66" s="261">
        <v>3290.8</v>
      </c>
      <c r="F66" s="261">
        <v>3290.8</v>
      </c>
      <c r="G66" s="261">
        <v>0</v>
      </c>
      <c r="H66" s="232" t="s">
        <v>95</v>
      </c>
      <c r="J66" s="33"/>
    </row>
    <row r="67" spans="1:10" ht="153.75" customHeight="1">
      <c r="A67" s="264" t="s">
        <v>96</v>
      </c>
      <c r="B67" s="257">
        <f t="shared" si="5"/>
        <v>1427</v>
      </c>
      <c r="C67" s="260">
        <v>1427</v>
      </c>
      <c r="D67" s="260">
        <v>0</v>
      </c>
      <c r="E67" s="261">
        <v>1397.3400000000001</v>
      </c>
      <c r="F67" s="261">
        <v>1397.3400000000001</v>
      </c>
      <c r="G67" s="261">
        <v>0</v>
      </c>
      <c r="H67" s="265" t="s">
        <v>97</v>
      </c>
      <c r="J67" s="34"/>
    </row>
    <row r="68" spans="1:10" ht="105.75" customHeight="1">
      <c r="A68" s="264" t="s">
        <v>98</v>
      </c>
      <c r="B68" s="257">
        <f t="shared" si="5"/>
        <v>2.7</v>
      </c>
      <c r="C68" s="260">
        <v>2.7</v>
      </c>
      <c r="D68" s="260">
        <v>0</v>
      </c>
      <c r="E68" s="261">
        <v>2.59</v>
      </c>
      <c r="F68" s="266">
        <v>2.59</v>
      </c>
      <c r="G68" s="261">
        <v>0</v>
      </c>
      <c r="H68" s="227" t="s">
        <v>99</v>
      </c>
      <c r="J68" s="32"/>
    </row>
    <row r="69" spans="1:10" ht="90.75" customHeight="1">
      <c r="A69" s="230" t="s">
        <v>100</v>
      </c>
      <c r="B69" s="257">
        <f t="shared" si="5"/>
        <v>59</v>
      </c>
      <c r="C69" s="260">
        <v>0</v>
      </c>
      <c r="D69" s="260">
        <v>59</v>
      </c>
      <c r="E69" s="261">
        <v>58.1</v>
      </c>
      <c r="F69" s="261">
        <v>0</v>
      </c>
      <c r="G69" s="261">
        <v>58.1</v>
      </c>
      <c r="H69" s="254" t="s">
        <v>101</v>
      </c>
      <c r="J69" s="35"/>
    </row>
    <row r="70" spans="1:10" ht="57" thickBot="1">
      <c r="A70" s="267" t="s">
        <v>102</v>
      </c>
      <c r="B70" s="268">
        <f t="shared" si="5"/>
        <v>139.5</v>
      </c>
      <c r="C70" s="269">
        <v>0</v>
      </c>
      <c r="D70" s="269">
        <v>139.5</v>
      </c>
      <c r="E70" s="270">
        <v>0</v>
      </c>
      <c r="F70" s="270">
        <v>0</v>
      </c>
      <c r="G70" s="270">
        <v>0</v>
      </c>
      <c r="H70" s="49"/>
      <c r="J70" s="36"/>
    </row>
    <row r="71" spans="1:10" ht="15" customHeight="1">
      <c r="A71" s="310"/>
      <c r="B71" s="311"/>
      <c r="C71" s="4"/>
      <c r="D71" s="4"/>
      <c r="E71" s="312"/>
      <c r="F71" s="312"/>
      <c r="G71" s="312"/>
      <c r="H71" s="313"/>
      <c r="J71" s="36"/>
    </row>
    <row r="72" spans="1:10" ht="15" customHeight="1">
      <c r="A72" s="310"/>
      <c r="B72" s="311"/>
      <c r="C72" s="4"/>
      <c r="D72" s="4"/>
      <c r="E72" s="312"/>
      <c r="F72" s="312"/>
      <c r="G72" s="312"/>
      <c r="H72" s="313"/>
      <c r="J72" s="36"/>
    </row>
    <row r="73" spans="1:10" ht="15" customHeight="1">
      <c r="A73" s="310"/>
      <c r="B73" s="311"/>
      <c r="C73" s="4"/>
      <c r="D73" s="4"/>
      <c r="E73" s="312"/>
      <c r="F73" s="312"/>
      <c r="G73" s="312"/>
      <c r="H73" s="313"/>
      <c r="J73" s="36"/>
    </row>
    <row r="74" spans="1:10" ht="15" customHeight="1"/>
    <row r="75" spans="1:10" ht="23.25" customHeight="1">
      <c r="A75" s="51" t="s">
        <v>103</v>
      </c>
      <c r="B75" s="51"/>
      <c r="C75" s="51"/>
      <c r="D75" s="51"/>
      <c r="E75" s="51"/>
      <c r="F75" s="51"/>
      <c r="G75" s="51"/>
      <c r="H75" s="309" t="s">
        <v>104</v>
      </c>
    </row>
    <row r="76" spans="1:10" ht="15" customHeight="1">
      <c r="A76" s="3"/>
      <c r="B76" s="3"/>
      <c r="C76" s="3"/>
      <c r="D76" s="3"/>
      <c r="E76" s="3"/>
      <c r="F76" s="3"/>
      <c r="G76" s="3"/>
      <c r="H76" s="3"/>
    </row>
    <row r="77" spans="1:10" ht="20.25" customHeight="1">
      <c r="A77" s="3" t="s">
        <v>105</v>
      </c>
      <c r="B77" s="3"/>
      <c r="C77" s="3"/>
      <c r="D77" s="3"/>
      <c r="E77" s="3"/>
      <c r="F77" s="3"/>
      <c r="G77" s="3"/>
      <c r="H77" s="3"/>
    </row>
    <row r="78" spans="1:10" ht="15" customHeight="1"/>
    <row r="79" spans="1:10" ht="15" customHeight="1"/>
  </sheetData>
  <mergeCells count="12">
    <mergeCell ref="F40:F41"/>
    <mergeCell ref="G40:G41"/>
    <mergeCell ref="A40:A41"/>
    <mergeCell ref="B40:B41"/>
    <mergeCell ref="C40:C41"/>
    <mergeCell ref="D40:D41"/>
    <mergeCell ref="E40:E41"/>
    <mergeCell ref="G1:H1"/>
    <mergeCell ref="A15:A16"/>
    <mergeCell ref="B15:D15"/>
    <mergeCell ref="E15:G15"/>
    <mergeCell ref="A5:H5"/>
  </mergeCells>
  <pageMargins left="1.1023622047244095" right="0.31496062992125984" top="0.98425196850393704" bottom="0.55118110236220474" header="0.31496062992125984" footer="0.31496062992125984"/>
  <pageSetup paperSize="9" scale="54" fitToHeight="8" orientation="landscape" horizontalDpi="300" verticalDpi="300" r:id="rId1"/>
  <rowBreaks count="1" manualBreakCount="1">
    <brk id="49" max="7" man="1"/>
  </rowBreaks>
</worksheet>
</file>

<file path=xl/worksheets/sheet2.xml><?xml version="1.0" encoding="utf-8"?>
<worksheet xmlns="http://schemas.openxmlformats.org/spreadsheetml/2006/main" xmlns:r="http://schemas.openxmlformats.org/officeDocument/2006/relationships">
  <sheetPr>
    <tabColor rgb="FFFFFF00"/>
  </sheetPr>
  <dimension ref="A1:J77"/>
  <sheetViews>
    <sheetView view="pageBreakPreview" topLeftCell="A63" zoomScaleNormal="78" zoomScaleSheetLayoutView="100" workbookViewId="0">
      <selection activeCell="A82" sqref="A82"/>
    </sheetView>
  </sheetViews>
  <sheetFormatPr defaultRowHeight="12.75"/>
  <cols>
    <col min="1" max="1" width="58.7109375" style="1" customWidth="1"/>
    <col min="2" max="4" width="18.5703125" style="1" customWidth="1"/>
    <col min="5" max="5" width="15.7109375" style="1" customWidth="1"/>
    <col min="6" max="6" width="19.42578125" style="1" customWidth="1"/>
    <col min="7" max="7" width="20.42578125" style="1" customWidth="1"/>
    <col min="8" max="8" width="21.28515625" style="1" customWidth="1"/>
    <col min="9" max="9" width="53.28515625" style="1" customWidth="1"/>
    <col min="10" max="10" width="82.42578125" style="13" customWidth="1"/>
    <col min="11" max="16384" width="9.140625" style="1"/>
  </cols>
  <sheetData>
    <row r="1" spans="1:8" ht="27" customHeight="1">
      <c r="G1" s="276" t="s">
        <v>161</v>
      </c>
      <c r="H1" s="276"/>
    </row>
    <row r="2" spans="1:8" ht="6.75" customHeight="1">
      <c r="G2" s="2"/>
      <c r="H2" s="2"/>
    </row>
    <row r="3" spans="1:8" ht="128.25" customHeight="1">
      <c r="F3" s="308" t="s">
        <v>174</v>
      </c>
      <c r="G3" s="308"/>
      <c r="H3" s="308"/>
    </row>
    <row r="4" spans="1:8" ht="18.75">
      <c r="A4" s="3"/>
      <c r="B4" s="3"/>
      <c r="C4" s="3"/>
      <c r="D4" s="3"/>
      <c r="E4" s="3"/>
      <c r="F4" s="306" t="s">
        <v>172</v>
      </c>
      <c r="G4" s="306"/>
      <c r="H4" s="306"/>
    </row>
    <row r="5" spans="1:8" ht="46.5" customHeight="1">
      <c r="A5" s="283" t="s">
        <v>156</v>
      </c>
      <c r="B5" s="283"/>
      <c r="C5" s="283"/>
      <c r="D5" s="283"/>
      <c r="E5" s="283"/>
      <c r="F5" s="283"/>
      <c r="G5" s="283"/>
      <c r="H5" s="283"/>
    </row>
    <row r="6" spans="1:8" ht="18.75">
      <c r="A6" s="3"/>
      <c r="B6" s="3"/>
      <c r="C6" s="3"/>
      <c r="D6" s="3"/>
      <c r="E6" s="3"/>
      <c r="F6" s="3"/>
      <c r="G6" s="3"/>
    </row>
    <row r="7" spans="1:8" ht="18.75">
      <c r="A7" s="4" t="s">
        <v>2</v>
      </c>
      <c r="B7" s="50" t="s">
        <v>106</v>
      </c>
      <c r="C7" s="5" t="s">
        <v>3</v>
      </c>
      <c r="D7" s="4"/>
      <c r="E7" s="4"/>
      <c r="F7" s="4"/>
      <c r="G7" s="4"/>
      <c r="H7" s="4"/>
    </row>
    <row r="8" spans="1:8" ht="18.75">
      <c r="A8" s="6"/>
      <c r="B8" s="7" t="s">
        <v>4</v>
      </c>
      <c r="C8" s="8" t="s">
        <v>5</v>
      </c>
      <c r="D8" s="8"/>
      <c r="E8" s="4"/>
      <c r="F8" s="4"/>
      <c r="G8" s="4"/>
      <c r="H8" s="4"/>
    </row>
    <row r="9" spans="1:8" ht="18.75">
      <c r="A9" s="4" t="s">
        <v>6</v>
      </c>
      <c r="B9" s="50" t="s">
        <v>107</v>
      </c>
      <c r="C9" s="5" t="s">
        <v>3</v>
      </c>
      <c r="D9" s="4"/>
      <c r="E9" s="4"/>
      <c r="F9" s="4"/>
      <c r="G9" s="4"/>
      <c r="H9" s="4"/>
    </row>
    <row r="10" spans="1:8" ht="18.75">
      <c r="A10" s="6"/>
      <c r="B10" s="7" t="s">
        <v>7</v>
      </c>
      <c r="C10" s="8" t="s">
        <v>8</v>
      </c>
      <c r="D10" s="8"/>
      <c r="E10" s="8"/>
      <c r="F10" s="4"/>
      <c r="G10" s="4"/>
      <c r="H10" s="4"/>
    </row>
    <row r="11" spans="1:8" ht="18.75">
      <c r="A11" s="4" t="s">
        <v>9</v>
      </c>
      <c r="B11" s="50" t="s">
        <v>108</v>
      </c>
      <c r="C11" s="9" t="s">
        <v>10</v>
      </c>
      <c r="D11" s="10"/>
      <c r="E11" s="10"/>
      <c r="F11" s="10"/>
      <c r="G11" s="10"/>
      <c r="H11" s="10"/>
    </row>
    <row r="12" spans="1:8" ht="18.75">
      <c r="A12" s="4"/>
      <c r="B12" s="11"/>
      <c r="C12" s="5" t="s">
        <v>11</v>
      </c>
      <c r="D12" s="4"/>
      <c r="E12" s="4"/>
      <c r="F12" s="4"/>
      <c r="G12" s="4"/>
      <c r="H12" s="4"/>
    </row>
    <row r="13" spans="1:8" ht="15.75">
      <c r="A13" s="12"/>
      <c r="B13" s="8" t="s">
        <v>12</v>
      </c>
      <c r="C13" s="8" t="s">
        <v>13</v>
      </c>
      <c r="D13" s="8"/>
      <c r="E13" s="8"/>
      <c r="F13" s="8"/>
      <c r="G13" s="8"/>
      <c r="H13" s="8"/>
    </row>
    <row r="14" spans="1:8" ht="13.5" thickBot="1">
      <c r="B14" s="13"/>
      <c r="C14" s="13"/>
      <c r="D14" s="13"/>
      <c r="E14" s="13"/>
      <c r="F14" s="13"/>
      <c r="G14" s="13"/>
      <c r="H14" s="13"/>
    </row>
    <row r="15" spans="1:8" ht="33" customHeight="1">
      <c r="A15" s="277" t="s">
        <v>14</v>
      </c>
      <c r="B15" s="291" t="s">
        <v>159</v>
      </c>
      <c r="C15" s="292"/>
      <c r="D15" s="293"/>
      <c r="E15" s="291" t="s">
        <v>160</v>
      </c>
      <c r="F15" s="292"/>
      <c r="G15" s="292"/>
      <c r="H15" s="294" t="s">
        <v>157</v>
      </c>
    </row>
    <row r="16" spans="1:8" ht="22.5" customHeight="1">
      <c r="A16" s="290"/>
      <c r="B16" s="297" t="s">
        <v>158</v>
      </c>
      <c r="C16" s="298"/>
      <c r="D16" s="299"/>
      <c r="E16" s="297" t="s">
        <v>158</v>
      </c>
      <c r="F16" s="298"/>
      <c r="G16" s="298"/>
      <c r="H16" s="295"/>
    </row>
    <row r="17" spans="1:10" ht="21" customHeight="1" thickBot="1">
      <c r="A17" s="278"/>
      <c r="B17" s="15" t="s">
        <v>17</v>
      </c>
      <c r="C17" s="15" t="s">
        <v>18</v>
      </c>
      <c r="D17" s="15" t="s">
        <v>19</v>
      </c>
      <c r="E17" s="15" t="s">
        <v>17</v>
      </c>
      <c r="F17" s="15" t="s">
        <v>18</v>
      </c>
      <c r="G17" s="136" t="s">
        <v>19</v>
      </c>
      <c r="H17" s="296"/>
    </row>
    <row r="18" spans="1:10" ht="13.5" thickBot="1">
      <c r="A18" s="137">
        <v>1</v>
      </c>
      <c r="B18" s="138">
        <v>2</v>
      </c>
      <c r="C18" s="139">
        <v>3</v>
      </c>
      <c r="D18" s="138">
        <v>4</v>
      </c>
      <c r="E18" s="139">
        <v>5</v>
      </c>
      <c r="F18" s="138">
        <v>6</v>
      </c>
      <c r="G18" s="179">
        <v>7</v>
      </c>
      <c r="H18" s="196">
        <v>8</v>
      </c>
    </row>
    <row r="19" spans="1:10" ht="49.5" customHeight="1" thickBot="1">
      <c r="A19" s="140" t="s">
        <v>20</v>
      </c>
      <c r="B19" s="141">
        <f>C19+D19</f>
        <v>238574.58</v>
      </c>
      <c r="C19" s="141">
        <f>C20+C29+C40+C24+C50+C62</f>
        <v>117896.13999999998</v>
      </c>
      <c r="D19" s="141">
        <f>D20+D29+D40+D24+D50+D62</f>
        <v>120678.44</v>
      </c>
      <c r="E19" s="141">
        <f>F19+G19</f>
        <v>201981.57323000001</v>
      </c>
      <c r="F19" s="141">
        <f>F20+F29+F40+F24+F50+F62</f>
        <v>99486.071230000001</v>
      </c>
      <c r="G19" s="180">
        <f>G20+G29+G40+G24+G50+G62</f>
        <v>102495.50200000001</v>
      </c>
      <c r="H19" s="197">
        <f>E19*100%/B19</f>
        <v>0.8466181653971685</v>
      </c>
    </row>
    <row r="20" spans="1:10" ht="32.25" thickBot="1">
      <c r="A20" s="160" t="s">
        <v>22</v>
      </c>
      <c r="B20" s="141">
        <f>B23</f>
        <v>32454</v>
      </c>
      <c r="C20" s="141">
        <f>B20</f>
        <v>32454</v>
      </c>
      <c r="D20" s="141"/>
      <c r="E20" s="141">
        <f>E23</f>
        <v>19717.608999999997</v>
      </c>
      <c r="F20" s="141">
        <f>E20</f>
        <v>19717.608999999997</v>
      </c>
      <c r="G20" s="180"/>
      <c r="H20" s="197">
        <f>E20*100%/B20</f>
        <v>0.60755558636839824</v>
      </c>
    </row>
    <row r="21" spans="1:10" ht="33.75" customHeight="1">
      <c r="A21" s="166" t="s">
        <v>23</v>
      </c>
      <c r="B21" s="152"/>
      <c r="C21" s="152"/>
      <c r="D21" s="152"/>
      <c r="E21" s="135"/>
      <c r="F21" s="135"/>
      <c r="G21" s="181"/>
      <c r="H21" s="198"/>
    </row>
    <row r="22" spans="1:10" ht="24" customHeight="1">
      <c r="A22" s="39" t="s">
        <v>25</v>
      </c>
      <c r="B22" s="18"/>
      <c r="C22" s="18"/>
      <c r="D22" s="18"/>
      <c r="E22" s="135"/>
      <c r="F22" s="135"/>
      <c r="G22" s="181"/>
      <c r="H22" s="199"/>
    </row>
    <row r="23" spans="1:10" ht="52.5" customHeight="1" thickBot="1">
      <c r="A23" s="169" t="s">
        <v>26</v>
      </c>
      <c r="B23" s="143">
        <f>C23+D23</f>
        <v>32454</v>
      </c>
      <c r="C23" s="143">
        <v>32454</v>
      </c>
      <c r="D23" s="143">
        <v>0</v>
      </c>
      <c r="E23" s="165">
        <v>19717.608999999997</v>
      </c>
      <c r="F23" s="165">
        <v>19717.608999999997</v>
      </c>
      <c r="G23" s="182">
        <v>0</v>
      </c>
      <c r="H23" s="200"/>
      <c r="J23" s="21"/>
    </row>
    <row r="24" spans="1:10" ht="25.5" customHeight="1" thickBot="1">
      <c r="A24" s="160" t="s">
        <v>28</v>
      </c>
      <c r="B24" s="141">
        <f t="shared" ref="B24:G24" si="0">B25</f>
        <v>483</v>
      </c>
      <c r="C24" s="141">
        <f t="shared" si="0"/>
        <v>483</v>
      </c>
      <c r="D24" s="167">
        <f t="shared" si="0"/>
        <v>0</v>
      </c>
      <c r="E24" s="141">
        <f t="shared" si="0"/>
        <v>370.8</v>
      </c>
      <c r="F24" s="141">
        <f t="shared" si="0"/>
        <v>370.8</v>
      </c>
      <c r="G24" s="183">
        <f t="shared" si="0"/>
        <v>0</v>
      </c>
      <c r="H24" s="197">
        <f>E24*100%/B24</f>
        <v>0.76770186335403734</v>
      </c>
    </row>
    <row r="25" spans="1:10" ht="66.75" customHeight="1" thickBot="1">
      <c r="A25" s="170" t="s">
        <v>29</v>
      </c>
      <c r="B25" s="171">
        <f>C25+D25</f>
        <v>483</v>
      </c>
      <c r="C25" s="171">
        <v>483</v>
      </c>
      <c r="D25" s="172"/>
      <c r="E25" s="171">
        <v>370.8</v>
      </c>
      <c r="F25" s="171">
        <v>370.8</v>
      </c>
      <c r="G25" s="184">
        <v>0</v>
      </c>
      <c r="H25" s="201"/>
      <c r="J25" s="22"/>
    </row>
    <row r="26" spans="1:10" ht="30" customHeight="1" thickBot="1">
      <c r="A26" s="160" t="s">
        <v>31</v>
      </c>
      <c r="B26" s="167">
        <v>0</v>
      </c>
      <c r="C26" s="167">
        <v>0</v>
      </c>
      <c r="D26" s="167">
        <v>0</v>
      </c>
      <c r="E26" s="141">
        <v>0</v>
      </c>
      <c r="F26" s="168">
        <v>0</v>
      </c>
      <c r="G26" s="185">
        <v>0</v>
      </c>
      <c r="H26" s="197">
        <v>0</v>
      </c>
    </row>
    <row r="27" spans="1:10" ht="31.5" customHeight="1">
      <c r="A27" s="166" t="s">
        <v>32</v>
      </c>
      <c r="B27" s="152"/>
      <c r="C27" s="152"/>
      <c r="D27" s="152"/>
      <c r="E27" s="135"/>
      <c r="F27" s="152"/>
      <c r="G27" s="186"/>
      <c r="H27" s="202"/>
    </row>
    <row r="28" spans="1:10" ht="22.5" customHeight="1" thickBot="1">
      <c r="A28" s="142" t="s">
        <v>34</v>
      </c>
      <c r="B28" s="149"/>
      <c r="C28" s="149"/>
      <c r="D28" s="149"/>
      <c r="E28" s="148"/>
      <c r="F28" s="149"/>
      <c r="G28" s="187"/>
      <c r="H28" s="200"/>
    </row>
    <row r="29" spans="1:10" ht="69.75" customHeight="1" thickBot="1">
      <c r="A29" s="160" t="s">
        <v>36</v>
      </c>
      <c r="B29" s="141">
        <f>B30+B31+B32+B33+B34+B35+B36+B37+B38+B39</f>
        <v>50062</v>
      </c>
      <c r="C29" s="141">
        <f>C30+C31+C32+C33+C34+C35+C36+C37+C38+C39</f>
        <v>50062</v>
      </c>
      <c r="D29" s="141">
        <f>D30+D31+D32+D33+D34+D35+D36</f>
        <v>0</v>
      </c>
      <c r="E29" s="141">
        <f>SUM(E30:E38)</f>
        <v>48592.541000000005</v>
      </c>
      <c r="F29" s="141">
        <f>SUM(F30:F38)</f>
        <v>48592.541000000005</v>
      </c>
      <c r="G29" s="180">
        <f>G30+G31+G32+G33+G34+G35+G36</f>
        <v>0</v>
      </c>
      <c r="H29" s="197">
        <f>E29*100%/B29</f>
        <v>0.97064721745036164</v>
      </c>
    </row>
    <row r="30" spans="1:10" ht="39" customHeight="1">
      <c r="A30" s="166" t="s">
        <v>37</v>
      </c>
      <c r="B30" s="165"/>
      <c r="C30" s="152"/>
      <c r="D30" s="152"/>
      <c r="E30" s="165">
        <v>0</v>
      </c>
      <c r="F30" s="165">
        <v>0</v>
      </c>
      <c r="G30" s="182">
        <v>0</v>
      </c>
      <c r="H30" s="202"/>
    </row>
    <row r="31" spans="1:10" ht="38.25" customHeight="1">
      <c r="A31" s="38" t="s">
        <v>39</v>
      </c>
      <c r="B31" s="19"/>
      <c r="C31" s="18"/>
      <c r="D31" s="18"/>
      <c r="E31" s="165">
        <v>0</v>
      </c>
      <c r="F31" s="165">
        <v>0</v>
      </c>
      <c r="G31" s="182">
        <v>0</v>
      </c>
      <c r="H31" s="203"/>
    </row>
    <row r="32" spans="1:10" ht="39" customHeight="1">
      <c r="A32" s="39" t="s">
        <v>41</v>
      </c>
      <c r="B32" s="23">
        <f>C32+D32</f>
        <v>19067.3</v>
      </c>
      <c r="C32" s="23">
        <v>19067.3</v>
      </c>
      <c r="D32" s="23"/>
      <c r="E32" s="165">
        <v>18632.305</v>
      </c>
      <c r="F32" s="165">
        <v>18632.305</v>
      </c>
      <c r="G32" s="182">
        <v>0</v>
      </c>
      <c r="H32" s="204"/>
    </row>
    <row r="33" spans="1:10" ht="39.75" customHeight="1">
      <c r="A33" s="38" t="s">
        <v>42</v>
      </c>
      <c r="B33" s="23">
        <f t="shared" ref="B33:B39" si="1">C33+D33</f>
        <v>1157.0999999999999</v>
      </c>
      <c r="C33" s="19">
        <v>1157.0999999999999</v>
      </c>
      <c r="D33" s="19"/>
      <c r="E33" s="165">
        <v>1077.9000000000001</v>
      </c>
      <c r="F33" s="165">
        <v>1077.9000000000001</v>
      </c>
      <c r="G33" s="182">
        <v>0</v>
      </c>
      <c r="H33" s="203"/>
    </row>
    <row r="34" spans="1:10" ht="24.75" customHeight="1">
      <c r="A34" s="38" t="s">
        <v>43</v>
      </c>
      <c r="B34" s="23">
        <f t="shared" si="1"/>
        <v>43.5</v>
      </c>
      <c r="C34" s="19">
        <v>43.5</v>
      </c>
      <c r="D34" s="19"/>
      <c r="E34" s="165">
        <v>9.8000000000000007</v>
      </c>
      <c r="F34" s="165">
        <v>9.8000000000000007</v>
      </c>
      <c r="G34" s="182">
        <v>0</v>
      </c>
      <c r="H34" s="203"/>
    </row>
    <row r="35" spans="1:10" ht="35.25" customHeight="1">
      <c r="A35" s="38" t="s">
        <v>45</v>
      </c>
      <c r="B35" s="23">
        <f t="shared" si="1"/>
        <v>617.20000000000005</v>
      </c>
      <c r="C35" s="23">
        <v>617.20000000000005</v>
      </c>
      <c r="D35" s="23"/>
      <c r="E35" s="165">
        <v>610.70000000000005</v>
      </c>
      <c r="F35" s="165">
        <v>610.70000000000005</v>
      </c>
      <c r="G35" s="182">
        <v>0</v>
      </c>
      <c r="H35" s="203"/>
    </row>
    <row r="36" spans="1:10" ht="38.25" customHeight="1">
      <c r="A36" s="38" t="s">
        <v>46</v>
      </c>
      <c r="B36" s="23">
        <f t="shared" si="1"/>
        <v>28076.9</v>
      </c>
      <c r="C36" s="23">
        <v>28076.9</v>
      </c>
      <c r="D36" s="23"/>
      <c r="E36" s="165">
        <v>28012.536</v>
      </c>
      <c r="F36" s="165">
        <v>28012.536</v>
      </c>
      <c r="G36" s="182">
        <v>0</v>
      </c>
      <c r="H36" s="203"/>
      <c r="J36" s="21"/>
    </row>
    <row r="37" spans="1:10" ht="36" hidden="1" customHeight="1">
      <c r="A37" s="38" t="s">
        <v>48</v>
      </c>
      <c r="B37" s="23">
        <f t="shared" si="1"/>
        <v>700</v>
      </c>
      <c r="C37" s="23">
        <v>700</v>
      </c>
      <c r="D37" s="23"/>
      <c r="E37" s="165">
        <v>0</v>
      </c>
      <c r="F37" s="165">
        <v>0</v>
      </c>
      <c r="G37" s="182">
        <v>0</v>
      </c>
      <c r="H37" s="203"/>
    </row>
    <row r="38" spans="1:10" ht="34.5" customHeight="1" thickBot="1">
      <c r="A38" s="38" t="s">
        <v>49</v>
      </c>
      <c r="B38" s="23">
        <f t="shared" si="1"/>
        <v>300</v>
      </c>
      <c r="C38" s="23">
        <v>300</v>
      </c>
      <c r="D38" s="23"/>
      <c r="E38" s="165">
        <v>249.29999999999998</v>
      </c>
      <c r="F38" s="165">
        <v>249.29999999999998</v>
      </c>
      <c r="G38" s="182">
        <v>0</v>
      </c>
      <c r="H38" s="203"/>
      <c r="J38" s="24"/>
    </row>
    <row r="39" spans="1:10" ht="36" hidden="1" customHeight="1" thickBot="1">
      <c r="A39" s="147" t="s">
        <v>51</v>
      </c>
      <c r="B39" s="164">
        <f t="shared" si="1"/>
        <v>100</v>
      </c>
      <c r="C39" s="164">
        <v>100</v>
      </c>
      <c r="D39" s="164"/>
      <c r="E39" s="135">
        <f>Додаток_1_2018!E38+'2017'!E37</f>
        <v>0</v>
      </c>
      <c r="F39" s="135">
        <f>Додаток_1_2018!F38+'2017'!F37</f>
        <v>0</v>
      </c>
      <c r="G39" s="181">
        <f>Додаток_1_2018!G38+'2017'!G37</f>
        <v>0</v>
      </c>
      <c r="H39" s="200"/>
    </row>
    <row r="40" spans="1:10" ht="35.25" customHeight="1" thickBot="1">
      <c r="A40" s="160" t="s">
        <v>52</v>
      </c>
      <c r="B40" s="163">
        <f>C40</f>
        <v>8633.2000000000007</v>
      </c>
      <c r="C40" s="163">
        <f>C41+C42+C43</f>
        <v>8633.2000000000007</v>
      </c>
      <c r="D40" s="163">
        <f>D41+D42+D43</f>
        <v>0</v>
      </c>
      <c r="E40" s="163">
        <f>F40</f>
        <v>8010.3831600000003</v>
      </c>
      <c r="F40" s="163">
        <f>F41+F42+F43</f>
        <v>8010.3831600000003</v>
      </c>
      <c r="G40" s="188">
        <f>G41+G42+G43</f>
        <v>0</v>
      </c>
      <c r="H40" s="197">
        <f>E40*100%/B40</f>
        <v>0.92785793911875081</v>
      </c>
      <c r="J40" s="24"/>
    </row>
    <row r="41" spans="1:10" ht="39" customHeight="1">
      <c r="A41" s="150" t="s">
        <v>53</v>
      </c>
      <c r="B41" s="165">
        <f t="shared" ref="B41:B47" si="2">C41+D41</f>
        <v>128.19999999999999</v>
      </c>
      <c r="C41" s="165">
        <v>128.19999999999999</v>
      </c>
      <c r="D41" s="165"/>
      <c r="E41" s="165">
        <v>50.1</v>
      </c>
      <c r="F41" s="165">
        <v>50.1</v>
      </c>
      <c r="G41" s="182">
        <v>0</v>
      </c>
      <c r="H41" s="205"/>
    </row>
    <row r="42" spans="1:10" ht="52.5" customHeight="1">
      <c r="A42" s="39" t="s">
        <v>55</v>
      </c>
      <c r="B42" s="19">
        <f t="shared" si="2"/>
        <v>3533.8</v>
      </c>
      <c r="C42" s="19">
        <v>3533.8</v>
      </c>
      <c r="D42" s="19"/>
      <c r="E42" s="19">
        <v>3483.431</v>
      </c>
      <c r="F42" s="19">
        <v>3483.431</v>
      </c>
      <c r="G42" s="189">
        <v>0</v>
      </c>
      <c r="H42" s="203"/>
    </row>
    <row r="43" spans="1:10" ht="20.25" customHeight="1" thickBot="1">
      <c r="A43" s="39" t="s">
        <v>56</v>
      </c>
      <c r="B43" s="19">
        <f t="shared" si="2"/>
        <v>4971.2</v>
      </c>
      <c r="C43" s="19">
        <v>4971.2</v>
      </c>
      <c r="D43" s="19"/>
      <c r="E43" s="19">
        <v>4476.8521600000004</v>
      </c>
      <c r="F43" s="19">
        <v>4476.8521600000004</v>
      </c>
      <c r="G43" s="189">
        <v>0</v>
      </c>
      <c r="H43" s="203"/>
    </row>
    <row r="44" spans="1:10" ht="51.75" hidden="1" customHeight="1">
      <c r="A44" s="41" t="s">
        <v>57</v>
      </c>
      <c r="B44" s="19">
        <f t="shared" si="2"/>
        <v>2141.6</v>
      </c>
      <c r="C44" s="19">
        <v>2141.6</v>
      </c>
      <c r="D44" s="19"/>
      <c r="E44" s="19"/>
      <c r="F44" s="20"/>
      <c r="G44" s="190"/>
      <c r="H44" s="206"/>
    </row>
    <row r="45" spans="1:10" ht="54" hidden="1" customHeight="1">
      <c r="A45" s="41" t="s">
        <v>59</v>
      </c>
      <c r="B45" s="19">
        <f t="shared" si="2"/>
        <v>165.9</v>
      </c>
      <c r="C45" s="19">
        <v>165.9</v>
      </c>
      <c r="D45" s="19"/>
      <c r="E45" s="19"/>
      <c r="F45" s="19"/>
      <c r="G45" s="190"/>
      <c r="H45" s="207"/>
    </row>
    <row r="46" spans="1:10" ht="35.25" hidden="1" customHeight="1">
      <c r="A46" s="42" t="s">
        <v>61</v>
      </c>
      <c r="B46" s="19">
        <f t="shared" si="2"/>
        <v>491.9</v>
      </c>
      <c r="C46" s="19">
        <v>491.9</v>
      </c>
      <c r="D46" s="19"/>
      <c r="E46" s="19"/>
      <c r="F46" s="20"/>
      <c r="G46" s="190"/>
      <c r="H46" s="208"/>
    </row>
    <row r="47" spans="1:10" ht="48.75" hidden="1" customHeight="1" thickBot="1">
      <c r="A47" s="153" t="s">
        <v>63</v>
      </c>
      <c r="B47" s="143">
        <f t="shared" si="2"/>
        <v>34</v>
      </c>
      <c r="C47" s="143">
        <v>34</v>
      </c>
      <c r="D47" s="143"/>
      <c r="E47" s="143"/>
      <c r="F47" s="154"/>
      <c r="G47" s="187"/>
      <c r="H47" s="209"/>
    </row>
    <row r="48" spans="1:10" ht="36.75" customHeight="1" thickBot="1">
      <c r="A48" s="160" t="s">
        <v>64</v>
      </c>
      <c r="B48" s="161">
        <v>0</v>
      </c>
      <c r="C48" s="161">
        <v>0</v>
      </c>
      <c r="D48" s="161">
        <v>0</v>
      </c>
      <c r="E48" s="162">
        <v>0</v>
      </c>
      <c r="F48" s="161">
        <v>0</v>
      </c>
      <c r="G48" s="188">
        <v>0</v>
      </c>
      <c r="H48" s="210">
        <v>0</v>
      </c>
    </row>
    <row r="49" spans="1:10" ht="24" customHeight="1" thickBot="1">
      <c r="A49" s="155" t="s">
        <v>65</v>
      </c>
      <c r="B49" s="156"/>
      <c r="C49" s="157"/>
      <c r="D49" s="157"/>
      <c r="E49" s="158"/>
      <c r="F49" s="159"/>
      <c r="G49" s="191"/>
      <c r="H49" s="211"/>
    </row>
    <row r="50" spans="1:10" ht="50.25" customHeight="1" thickBot="1">
      <c r="A50" s="145" t="s">
        <v>67</v>
      </c>
      <c r="B50" s="163">
        <f t="shared" ref="B50:G50" si="3">B51+B52+B53+B54+B55+B56+B57+B58+B59+B60+B61</f>
        <v>128249.28</v>
      </c>
      <c r="C50" s="163">
        <f t="shared" si="3"/>
        <v>7769.34</v>
      </c>
      <c r="D50" s="163">
        <f t="shared" si="3"/>
        <v>120479.94</v>
      </c>
      <c r="E50" s="163">
        <f t="shared" si="3"/>
        <v>107349.51006999999</v>
      </c>
      <c r="F50" s="163">
        <f t="shared" si="3"/>
        <v>4912.1080700000002</v>
      </c>
      <c r="G50" s="188">
        <f t="shared" si="3"/>
        <v>102437.402</v>
      </c>
      <c r="H50" s="212">
        <f>E50*100%/B50</f>
        <v>0.83703791608030853</v>
      </c>
    </row>
    <row r="51" spans="1:10" ht="34.5" customHeight="1">
      <c r="A51" s="150" t="s">
        <v>68</v>
      </c>
      <c r="B51" s="151">
        <f>C51+D51</f>
        <v>20781</v>
      </c>
      <c r="C51" s="151">
        <v>95</v>
      </c>
      <c r="D51" s="151">
        <v>20686</v>
      </c>
      <c r="E51" s="151">
        <f>F51+G51</f>
        <v>18233.099999999999</v>
      </c>
      <c r="F51" s="165">
        <v>95</v>
      </c>
      <c r="G51" s="182">
        <v>18138.099999999999</v>
      </c>
      <c r="H51" s="202"/>
    </row>
    <row r="52" spans="1:10" ht="52.5" customHeight="1">
      <c r="A52" s="38" t="s">
        <v>70</v>
      </c>
      <c r="B52" s="25">
        <f>C52+D52</f>
        <v>61215.9</v>
      </c>
      <c r="C52" s="151">
        <v>2392.3000000000002</v>
      </c>
      <c r="D52" s="151">
        <v>58823.6</v>
      </c>
      <c r="E52" s="25">
        <f>F52+G52</f>
        <v>53149.329999999994</v>
      </c>
      <c r="F52" s="165">
        <v>794.27</v>
      </c>
      <c r="G52" s="182">
        <v>52355.06</v>
      </c>
      <c r="H52" s="203"/>
    </row>
    <row r="53" spans="1:10" ht="51" customHeight="1">
      <c r="A53" s="38" t="s">
        <v>72</v>
      </c>
      <c r="B53" s="25">
        <f>D53</f>
        <v>880.4</v>
      </c>
      <c r="C53" s="151">
        <f>Додаток_1_2018!C53</f>
        <v>0</v>
      </c>
      <c r="D53" s="151">
        <v>880.4</v>
      </c>
      <c r="E53" s="25">
        <f>G53</f>
        <v>846.90000000000009</v>
      </c>
      <c r="F53" s="165">
        <v>0</v>
      </c>
      <c r="G53" s="182">
        <v>846.90000000000009</v>
      </c>
      <c r="H53" s="203"/>
      <c r="J53" s="133"/>
    </row>
    <row r="54" spans="1:10" ht="54" customHeight="1">
      <c r="A54" s="38" t="s">
        <v>74</v>
      </c>
      <c r="B54" s="25">
        <f>C54+D54</f>
        <v>27714.6</v>
      </c>
      <c r="C54" s="151">
        <v>1363.6</v>
      </c>
      <c r="D54" s="151">
        <v>26351</v>
      </c>
      <c r="E54" s="25">
        <f>F54+G54</f>
        <v>19604.7</v>
      </c>
      <c r="F54" s="165">
        <v>1313.2</v>
      </c>
      <c r="G54" s="182">
        <v>18291.5</v>
      </c>
      <c r="H54" s="203"/>
      <c r="I54" s="28"/>
      <c r="J54" s="134"/>
    </row>
    <row r="55" spans="1:10" ht="47.25">
      <c r="A55" s="38" t="s">
        <v>76</v>
      </c>
      <c r="B55" s="25">
        <f>C55+D55</f>
        <v>3834.5</v>
      </c>
      <c r="C55" s="151">
        <v>982.1</v>
      </c>
      <c r="D55" s="151">
        <v>2852.4</v>
      </c>
      <c r="E55" s="25">
        <f>F55+G55</f>
        <v>3327.4</v>
      </c>
      <c r="F55" s="165">
        <v>2.4</v>
      </c>
      <c r="G55" s="182">
        <v>3325</v>
      </c>
      <c r="H55" s="208"/>
    </row>
    <row r="56" spans="1:10" ht="51" customHeight="1">
      <c r="A56" s="39" t="s">
        <v>78</v>
      </c>
      <c r="B56" s="25">
        <f>C56+D56</f>
        <v>2134.08</v>
      </c>
      <c r="C56" s="151">
        <v>76.34</v>
      </c>
      <c r="D56" s="151">
        <v>2057.7399999999998</v>
      </c>
      <c r="E56" s="25">
        <f>F56+G56</f>
        <v>1479.7</v>
      </c>
      <c r="F56" s="165">
        <v>76.2</v>
      </c>
      <c r="G56" s="182">
        <v>1403.5</v>
      </c>
      <c r="H56" s="204"/>
    </row>
    <row r="57" spans="1:10" ht="51" customHeight="1">
      <c r="A57" s="38" t="s">
        <v>79</v>
      </c>
      <c r="B57" s="25">
        <f>D57</f>
        <v>500</v>
      </c>
      <c r="C57" s="151">
        <f>Додаток_1_2018!C57</f>
        <v>0</v>
      </c>
      <c r="D57" s="151">
        <v>500</v>
      </c>
      <c r="E57" s="25">
        <f>G57</f>
        <v>490</v>
      </c>
      <c r="F57" s="165">
        <v>0</v>
      </c>
      <c r="G57" s="182">
        <v>490</v>
      </c>
      <c r="H57" s="213"/>
    </row>
    <row r="58" spans="1:10" ht="51" customHeight="1">
      <c r="A58" s="39" t="s">
        <v>80</v>
      </c>
      <c r="B58" s="25">
        <f>D58</f>
        <v>4462.3</v>
      </c>
      <c r="C58" s="151">
        <f>Додаток_1_2018!C58</f>
        <v>0</v>
      </c>
      <c r="D58" s="151">
        <v>4462.3</v>
      </c>
      <c r="E58" s="25">
        <f>G58</f>
        <v>4041.8</v>
      </c>
      <c r="F58" s="165">
        <v>0</v>
      </c>
      <c r="G58" s="182">
        <v>4041.8</v>
      </c>
      <c r="H58" s="208"/>
    </row>
    <row r="59" spans="1:10" ht="51" customHeight="1">
      <c r="A59" s="39" t="s">
        <v>81</v>
      </c>
      <c r="B59" s="217">
        <f>C59+D59</f>
        <v>1218.4000000000001</v>
      </c>
      <c r="C59" s="151">
        <v>788.4</v>
      </c>
      <c r="D59" s="151">
        <v>430</v>
      </c>
      <c r="E59" s="217">
        <f>F59+G59</f>
        <v>956.10000000000014</v>
      </c>
      <c r="F59" s="165">
        <v>777.90000000000009</v>
      </c>
      <c r="G59" s="182">
        <v>178.2</v>
      </c>
      <c r="H59" s="203"/>
    </row>
    <row r="60" spans="1:10" ht="66" customHeight="1">
      <c r="A60" s="39" t="s">
        <v>83</v>
      </c>
      <c r="B60" s="217">
        <f t="shared" ref="B60:B70" si="4">C60+D60</f>
        <v>108</v>
      </c>
      <c r="C60" s="151">
        <f>Додаток_1_2018!C60</f>
        <v>108</v>
      </c>
      <c r="D60" s="151">
        <f>Додаток_1_2018!D60</f>
        <v>0</v>
      </c>
      <c r="E60" s="217">
        <f t="shared" ref="E60:E61" si="5">F60+G60</f>
        <v>108</v>
      </c>
      <c r="F60" s="165">
        <v>108</v>
      </c>
      <c r="G60" s="182">
        <v>0</v>
      </c>
      <c r="H60" s="208"/>
    </row>
    <row r="61" spans="1:10" ht="63.75" thickBot="1">
      <c r="A61" s="142" t="s">
        <v>85</v>
      </c>
      <c r="B61" s="218">
        <f t="shared" si="4"/>
        <v>5400.1</v>
      </c>
      <c r="C61" s="151">
        <f>Додаток_1_2018!C61</f>
        <v>1963.6</v>
      </c>
      <c r="D61" s="151">
        <f>Додаток_1_2018!D61</f>
        <v>3436.5</v>
      </c>
      <c r="E61" s="218">
        <f t="shared" si="5"/>
        <v>5112.4800699999996</v>
      </c>
      <c r="F61" s="165">
        <v>1745.13807</v>
      </c>
      <c r="G61" s="182">
        <v>3367.3420000000001</v>
      </c>
      <c r="H61" s="200"/>
    </row>
    <row r="62" spans="1:10" ht="48" thickBot="1">
      <c r="A62" s="145" t="s">
        <v>87</v>
      </c>
      <c r="B62" s="146">
        <f t="shared" ref="B62:G62" si="6">SUM(B63:B70)</f>
        <v>18693.099999999999</v>
      </c>
      <c r="C62" s="146">
        <f t="shared" si="6"/>
        <v>18494.599999999999</v>
      </c>
      <c r="D62" s="146">
        <f t="shared" si="6"/>
        <v>198.5</v>
      </c>
      <c r="E62" s="146">
        <f t="shared" si="6"/>
        <v>17940.73</v>
      </c>
      <c r="F62" s="146">
        <f t="shared" si="6"/>
        <v>17882.63</v>
      </c>
      <c r="G62" s="192">
        <f t="shared" si="6"/>
        <v>58.1</v>
      </c>
      <c r="H62" s="197">
        <f>E62*100%/B62</f>
        <v>0.9597514590945323</v>
      </c>
    </row>
    <row r="63" spans="1:10" ht="21.75" customHeight="1">
      <c r="A63" s="173" t="s">
        <v>88</v>
      </c>
      <c r="B63" s="174">
        <f t="shared" si="4"/>
        <v>10623</v>
      </c>
      <c r="C63" s="175">
        <v>10623</v>
      </c>
      <c r="D63" s="176">
        <v>0</v>
      </c>
      <c r="E63" s="174">
        <f t="shared" ref="E63:E70" si="7">F63+G63</f>
        <v>10623</v>
      </c>
      <c r="F63" s="177">
        <v>10623</v>
      </c>
      <c r="G63" s="193">
        <v>0</v>
      </c>
      <c r="H63" s="214"/>
      <c r="J63" s="32"/>
    </row>
    <row r="64" spans="1:10" ht="21" customHeight="1">
      <c r="A64" s="40" t="s">
        <v>90</v>
      </c>
      <c r="B64" s="29">
        <f t="shared" si="4"/>
        <v>1787.3</v>
      </c>
      <c r="C64" s="30">
        <v>1787.3</v>
      </c>
      <c r="D64" s="31">
        <v>0</v>
      </c>
      <c r="E64" s="29">
        <f t="shared" si="7"/>
        <v>1787.3000000000002</v>
      </c>
      <c r="F64" s="144">
        <v>1787.3000000000002</v>
      </c>
      <c r="G64" s="194">
        <v>0</v>
      </c>
      <c r="H64" s="208"/>
      <c r="J64" s="32"/>
    </row>
    <row r="65" spans="1:10" ht="48.75" customHeight="1">
      <c r="A65" s="43" t="s">
        <v>163</v>
      </c>
      <c r="B65" s="29">
        <f t="shared" si="4"/>
        <v>1363.8</v>
      </c>
      <c r="C65" s="30">
        <v>1363.8</v>
      </c>
      <c r="D65" s="31">
        <v>0</v>
      </c>
      <c r="E65" s="29">
        <f t="shared" si="7"/>
        <v>781.6</v>
      </c>
      <c r="F65" s="144">
        <v>781.6</v>
      </c>
      <c r="G65" s="194">
        <v>0</v>
      </c>
      <c r="H65" s="208"/>
      <c r="J65" s="32"/>
    </row>
    <row r="66" spans="1:10" ht="45.75" customHeight="1">
      <c r="A66" s="44" t="s">
        <v>94</v>
      </c>
      <c r="B66" s="29">
        <f t="shared" si="4"/>
        <v>3290.8</v>
      </c>
      <c r="C66" s="30">
        <v>3290.8</v>
      </c>
      <c r="D66" s="31">
        <v>0</v>
      </c>
      <c r="E66" s="29">
        <f t="shared" si="7"/>
        <v>3290.8</v>
      </c>
      <c r="F66" s="144">
        <v>3290.8</v>
      </c>
      <c r="G66" s="194">
        <v>0</v>
      </c>
      <c r="H66" s="203"/>
      <c r="J66" s="33"/>
    </row>
    <row r="67" spans="1:10" ht="63" customHeight="1">
      <c r="A67" s="45" t="s">
        <v>162</v>
      </c>
      <c r="B67" s="29">
        <f t="shared" si="4"/>
        <v>1427</v>
      </c>
      <c r="C67" s="31">
        <v>1427</v>
      </c>
      <c r="D67" s="31">
        <v>0</v>
      </c>
      <c r="E67" s="29">
        <f t="shared" si="7"/>
        <v>1397.3400000000001</v>
      </c>
      <c r="F67" s="144">
        <v>1397.3400000000001</v>
      </c>
      <c r="G67" s="194">
        <v>0</v>
      </c>
      <c r="H67" s="215"/>
      <c r="J67" s="34"/>
    </row>
    <row r="68" spans="1:10" ht="31.5">
      <c r="A68" s="45" t="s">
        <v>98</v>
      </c>
      <c r="B68" s="29">
        <f t="shared" si="4"/>
        <v>2.7</v>
      </c>
      <c r="C68" s="31">
        <v>2.7</v>
      </c>
      <c r="D68" s="31">
        <v>0</v>
      </c>
      <c r="E68" s="29">
        <f t="shared" si="7"/>
        <v>2.59</v>
      </c>
      <c r="F68" s="144">
        <v>2.59</v>
      </c>
      <c r="G68" s="194">
        <v>0</v>
      </c>
      <c r="H68" s="208"/>
      <c r="J68" s="32"/>
    </row>
    <row r="69" spans="1:10" ht="30" customHeight="1">
      <c r="A69" s="44" t="s">
        <v>100</v>
      </c>
      <c r="B69" s="29">
        <f t="shared" si="4"/>
        <v>59</v>
      </c>
      <c r="C69" s="31">
        <v>0</v>
      </c>
      <c r="D69" s="31">
        <v>59</v>
      </c>
      <c r="E69" s="29">
        <f t="shared" si="7"/>
        <v>58.1</v>
      </c>
      <c r="F69" s="144">
        <v>0</v>
      </c>
      <c r="G69" s="194">
        <v>58.1</v>
      </c>
      <c r="H69" s="203"/>
      <c r="J69" s="35"/>
    </row>
    <row r="70" spans="1:10" ht="33" thickBot="1">
      <c r="A70" s="46" t="s">
        <v>102</v>
      </c>
      <c r="B70" s="47">
        <f t="shared" si="4"/>
        <v>139.5</v>
      </c>
      <c r="C70" s="48">
        <v>0</v>
      </c>
      <c r="D70" s="48">
        <v>139.5</v>
      </c>
      <c r="E70" s="47">
        <f t="shared" si="7"/>
        <v>0</v>
      </c>
      <c r="F70" s="178">
        <v>0</v>
      </c>
      <c r="G70" s="195">
        <v>0</v>
      </c>
      <c r="H70" s="216"/>
      <c r="J70" s="36"/>
    </row>
    <row r="71" spans="1:10" ht="15" customHeight="1">
      <c r="A71" s="314"/>
      <c r="B71" s="315"/>
      <c r="C71" s="8"/>
      <c r="D71" s="8"/>
      <c r="E71" s="315"/>
      <c r="F71" s="316"/>
      <c r="G71" s="316"/>
      <c r="H71" s="317"/>
      <c r="J71" s="36"/>
    </row>
    <row r="72" spans="1:10" ht="15" customHeight="1">
      <c r="A72" s="314"/>
      <c r="B72" s="315"/>
      <c r="C72" s="8"/>
      <c r="D72" s="8"/>
      <c r="E72" s="315"/>
      <c r="F72" s="316"/>
      <c r="G72" s="316"/>
      <c r="H72" s="317"/>
      <c r="J72" s="36"/>
    </row>
    <row r="73" spans="1:10" ht="15" customHeight="1">
      <c r="A73" s="314"/>
      <c r="B73" s="315"/>
      <c r="C73" s="8"/>
      <c r="D73" s="8"/>
      <c r="E73" s="315"/>
      <c r="F73" s="316"/>
      <c r="G73" s="316"/>
      <c r="H73" s="317"/>
      <c r="J73" s="36"/>
    </row>
    <row r="74" spans="1:10" ht="15" customHeight="1"/>
    <row r="75" spans="1:10" ht="21" customHeight="1">
      <c r="A75" s="51" t="s">
        <v>103</v>
      </c>
      <c r="B75" s="51"/>
      <c r="C75" s="51"/>
      <c r="D75" s="51"/>
      <c r="E75" s="51"/>
      <c r="F75" s="51"/>
      <c r="G75" s="51"/>
      <c r="H75" s="51" t="s">
        <v>104</v>
      </c>
    </row>
    <row r="76" spans="1:10" ht="9" customHeight="1">
      <c r="A76" s="3"/>
      <c r="B76" s="3"/>
      <c r="C76" s="3"/>
      <c r="D76" s="3"/>
      <c r="E76" s="3"/>
      <c r="F76" s="3"/>
      <c r="G76" s="3"/>
      <c r="H76" s="3"/>
    </row>
    <row r="77" spans="1:10" ht="18.75" customHeight="1">
      <c r="A77" s="3" t="s">
        <v>105</v>
      </c>
      <c r="B77" s="3"/>
      <c r="C77" s="3"/>
      <c r="D77" s="3"/>
      <c r="E77" s="3"/>
      <c r="F77" s="3"/>
      <c r="G77" s="3"/>
      <c r="H77" s="3"/>
    </row>
  </sheetData>
  <mergeCells count="10">
    <mergeCell ref="G1:H1"/>
    <mergeCell ref="A15:A17"/>
    <mergeCell ref="B15:D15"/>
    <mergeCell ref="E15:G15"/>
    <mergeCell ref="H15:H17"/>
    <mergeCell ref="B16:D16"/>
    <mergeCell ref="E16:G16"/>
    <mergeCell ref="A5:H5"/>
    <mergeCell ref="F3:H3"/>
    <mergeCell ref="F4:H4"/>
  </mergeCells>
  <pageMargins left="0.70866141732283472" right="0.70866141732283472" top="1.0629921259842521" bottom="0.55118110236220474" header="0.31496062992125984" footer="0.31496062992125984"/>
  <pageSetup paperSize="9" scale="68" orientation="landscape" horizontalDpi="300" verticalDpi="300" r:id="rId1"/>
  <rowBreaks count="1" manualBreakCount="1">
    <brk id="58" max="7"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sheetPr>
    <tabColor rgb="FFFFFF00"/>
  </sheetPr>
  <dimension ref="A1:H69"/>
  <sheetViews>
    <sheetView view="pageBreakPreview" zoomScale="73" zoomScaleSheetLayoutView="73" workbookViewId="0">
      <selection activeCell="E17" sqref="E17"/>
    </sheetView>
  </sheetViews>
  <sheetFormatPr defaultRowHeight="12.75"/>
  <cols>
    <col min="1" max="1" width="57.5703125" customWidth="1"/>
    <col min="2" max="2" width="11" customWidth="1"/>
    <col min="3" max="4" width="9.42578125" bestFit="1" customWidth="1"/>
    <col min="5" max="5" width="11" customWidth="1"/>
    <col min="6" max="6" width="11.42578125" customWidth="1"/>
    <col min="7" max="7" width="10.140625" bestFit="1" customWidth="1"/>
    <col min="8" max="8" width="76.7109375" customWidth="1"/>
    <col min="257" max="257" width="57.5703125" customWidth="1"/>
    <col min="258" max="258" width="11" customWidth="1"/>
    <col min="261" max="261" width="11" customWidth="1"/>
    <col min="262" max="262" width="11.42578125" customWidth="1"/>
    <col min="263" max="263" width="10" bestFit="1" customWidth="1"/>
    <col min="264" max="264" width="76.7109375" customWidth="1"/>
    <col min="513" max="513" width="57.5703125" customWidth="1"/>
    <col min="514" max="514" width="11" customWidth="1"/>
    <col min="517" max="517" width="11" customWidth="1"/>
    <col min="518" max="518" width="11.42578125" customWidth="1"/>
    <col min="519" max="519" width="10" bestFit="1" customWidth="1"/>
    <col min="520" max="520" width="76.7109375" customWidth="1"/>
    <col min="769" max="769" width="57.5703125" customWidth="1"/>
    <col min="770" max="770" width="11" customWidth="1"/>
    <col min="773" max="773" width="11" customWidth="1"/>
    <col min="774" max="774" width="11.42578125" customWidth="1"/>
    <col min="775" max="775" width="10" bestFit="1" customWidth="1"/>
    <col min="776" max="776" width="76.7109375" customWidth="1"/>
    <col min="1025" max="1025" width="57.5703125" customWidth="1"/>
    <col min="1026" max="1026" width="11" customWidth="1"/>
    <col min="1029" max="1029" width="11" customWidth="1"/>
    <col min="1030" max="1030" width="11.42578125" customWidth="1"/>
    <col min="1031" max="1031" width="10" bestFit="1" customWidth="1"/>
    <col min="1032" max="1032" width="76.7109375" customWidth="1"/>
    <col min="1281" max="1281" width="57.5703125" customWidth="1"/>
    <col min="1282" max="1282" width="11" customWidth="1"/>
    <col min="1285" max="1285" width="11" customWidth="1"/>
    <col min="1286" max="1286" width="11.42578125" customWidth="1"/>
    <col min="1287" max="1287" width="10" bestFit="1" customWidth="1"/>
    <col min="1288" max="1288" width="76.7109375" customWidth="1"/>
    <col min="1537" max="1537" width="57.5703125" customWidth="1"/>
    <col min="1538" max="1538" width="11" customWidth="1"/>
    <col min="1541" max="1541" width="11" customWidth="1"/>
    <col min="1542" max="1542" width="11.42578125" customWidth="1"/>
    <col min="1543" max="1543" width="10" bestFit="1" customWidth="1"/>
    <col min="1544" max="1544" width="76.7109375" customWidth="1"/>
    <col min="1793" max="1793" width="57.5703125" customWidth="1"/>
    <col min="1794" max="1794" width="11" customWidth="1"/>
    <col min="1797" max="1797" width="11" customWidth="1"/>
    <col min="1798" max="1798" width="11.42578125" customWidth="1"/>
    <col min="1799" max="1799" width="10" bestFit="1" customWidth="1"/>
    <col min="1800" max="1800" width="76.7109375" customWidth="1"/>
    <col min="2049" max="2049" width="57.5703125" customWidth="1"/>
    <col min="2050" max="2050" width="11" customWidth="1"/>
    <col min="2053" max="2053" width="11" customWidth="1"/>
    <col min="2054" max="2054" width="11.42578125" customWidth="1"/>
    <col min="2055" max="2055" width="10" bestFit="1" customWidth="1"/>
    <col min="2056" max="2056" width="76.7109375" customWidth="1"/>
    <col min="2305" max="2305" width="57.5703125" customWidth="1"/>
    <col min="2306" max="2306" width="11" customWidth="1"/>
    <col min="2309" max="2309" width="11" customWidth="1"/>
    <col min="2310" max="2310" width="11.42578125" customWidth="1"/>
    <col min="2311" max="2311" width="10" bestFit="1" customWidth="1"/>
    <col min="2312" max="2312" width="76.7109375" customWidth="1"/>
    <col min="2561" max="2561" width="57.5703125" customWidth="1"/>
    <col min="2562" max="2562" width="11" customWidth="1"/>
    <col min="2565" max="2565" width="11" customWidth="1"/>
    <col min="2566" max="2566" width="11.42578125" customWidth="1"/>
    <col min="2567" max="2567" width="10" bestFit="1" customWidth="1"/>
    <col min="2568" max="2568" width="76.7109375" customWidth="1"/>
    <col min="2817" max="2817" width="57.5703125" customWidth="1"/>
    <col min="2818" max="2818" width="11" customWidth="1"/>
    <col min="2821" max="2821" width="11" customWidth="1"/>
    <col min="2822" max="2822" width="11.42578125" customWidth="1"/>
    <col min="2823" max="2823" width="10" bestFit="1" customWidth="1"/>
    <col min="2824" max="2824" width="76.7109375" customWidth="1"/>
    <col min="3073" max="3073" width="57.5703125" customWidth="1"/>
    <col min="3074" max="3074" width="11" customWidth="1"/>
    <col min="3077" max="3077" width="11" customWidth="1"/>
    <col min="3078" max="3078" width="11.42578125" customWidth="1"/>
    <col min="3079" max="3079" width="10" bestFit="1" customWidth="1"/>
    <col min="3080" max="3080" width="76.7109375" customWidth="1"/>
    <col min="3329" max="3329" width="57.5703125" customWidth="1"/>
    <col min="3330" max="3330" width="11" customWidth="1"/>
    <col min="3333" max="3333" width="11" customWidth="1"/>
    <col min="3334" max="3334" width="11.42578125" customWidth="1"/>
    <col min="3335" max="3335" width="10" bestFit="1" customWidth="1"/>
    <col min="3336" max="3336" width="76.7109375" customWidth="1"/>
    <col min="3585" max="3585" width="57.5703125" customWidth="1"/>
    <col min="3586" max="3586" width="11" customWidth="1"/>
    <col min="3589" max="3589" width="11" customWidth="1"/>
    <col min="3590" max="3590" width="11.42578125" customWidth="1"/>
    <col min="3591" max="3591" width="10" bestFit="1" customWidth="1"/>
    <col min="3592" max="3592" width="76.7109375" customWidth="1"/>
    <col min="3841" max="3841" width="57.5703125" customWidth="1"/>
    <col min="3842" max="3842" width="11" customWidth="1"/>
    <col min="3845" max="3845" width="11" customWidth="1"/>
    <col min="3846" max="3846" width="11.42578125" customWidth="1"/>
    <col min="3847" max="3847" width="10" bestFit="1" customWidth="1"/>
    <col min="3848" max="3848" width="76.7109375" customWidth="1"/>
    <col min="4097" max="4097" width="57.5703125" customWidth="1"/>
    <col min="4098" max="4098" width="11" customWidth="1"/>
    <col min="4101" max="4101" width="11" customWidth="1"/>
    <col min="4102" max="4102" width="11.42578125" customWidth="1"/>
    <col min="4103" max="4103" width="10" bestFit="1" customWidth="1"/>
    <col min="4104" max="4104" width="76.7109375" customWidth="1"/>
    <col min="4353" max="4353" width="57.5703125" customWidth="1"/>
    <col min="4354" max="4354" width="11" customWidth="1"/>
    <col min="4357" max="4357" width="11" customWidth="1"/>
    <col min="4358" max="4358" width="11.42578125" customWidth="1"/>
    <col min="4359" max="4359" width="10" bestFit="1" customWidth="1"/>
    <col min="4360" max="4360" width="76.7109375" customWidth="1"/>
    <col min="4609" max="4609" width="57.5703125" customWidth="1"/>
    <col min="4610" max="4610" width="11" customWidth="1"/>
    <col min="4613" max="4613" width="11" customWidth="1"/>
    <col min="4614" max="4614" width="11.42578125" customWidth="1"/>
    <col min="4615" max="4615" width="10" bestFit="1" customWidth="1"/>
    <col min="4616" max="4616" width="76.7109375" customWidth="1"/>
    <col min="4865" max="4865" width="57.5703125" customWidth="1"/>
    <col min="4866" max="4866" width="11" customWidth="1"/>
    <col min="4869" max="4869" width="11" customWidth="1"/>
    <col min="4870" max="4870" width="11.42578125" customWidth="1"/>
    <col min="4871" max="4871" width="10" bestFit="1" customWidth="1"/>
    <col min="4872" max="4872" width="76.7109375" customWidth="1"/>
    <col min="5121" max="5121" width="57.5703125" customWidth="1"/>
    <col min="5122" max="5122" width="11" customWidth="1"/>
    <col min="5125" max="5125" width="11" customWidth="1"/>
    <col min="5126" max="5126" width="11.42578125" customWidth="1"/>
    <col min="5127" max="5127" width="10" bestFit="1" customWidth="1"/>
    <col min="5128" max="5128" width="76.7109375" customWidth="1"/>
    <col min="5377" max="5377" width="57.5703125" customWidth="1"/>
    <col min="5378" max="5378" width="11" customWidth="1"/>
    <col min="5381" max="5381" width="11" customWidth="1"/>
    <col min="5382" max="5382" width="11.42578125" customWidth="1"/>
    <col min="5383" max="5383" width="10" bestFit="1" customWidth="1"/>
    <col min="5384" max="5384" width="76.7109375" customWidth="1"/>
    <col min="5633" max="5633" width="57.5703125" customWidth="1"/>
    <col min="5634" max="5634" width="11" customWidth="1"/>
    <col min="5637" max="5637" width="11" customWidth="1"/>
    <col min="5638" max="5638" width="11.42578125" customWidth="1"/>
    <col min="5639" max="5639" width="10" bestFit="1" customWidth="1"/>
    <col min="5640" max="5640" width="76.7109375" customWidth="1"/>
    <col min="5889" max="5889" width="57.5703125" customWidth="1"/>
    <col min="5890" max="5890" width="11" customWidth="1"/>
    <col min="5893" max="5893" width="11" customWidth="1"/>
    <col min="5894" max="5894" width="11.42578125" customWidth="1"/>
    <col min="5895" max="5895" width="10" bestFit="1" customWidth="1"/>
    <col min="5896" max="5896" width="76.7109375" customWidth="1"/>
    <col min="6145" max="6145" width="57.5703125" customWidth="1"/>
    <col min="6146" max="6146" width="11" customWidth="1"/>
    <col min="6149" max="6149" width="11" customWidth="1"/>
    <col min="6150" max="6150" width="11.42578125" customWidth="1"/>
    <col min="6151" max="6151" width="10" bestFit="1" customWidth="1"/>
    <col min="6152" max="6152" width="76.7109375" customWidth="1"/>
    <col min="6401" max="6401" width="57.5703125" customWidth="1"/>
    <col min="6402" max="6402" width="11" customWidth="1"/>
    <col min="6405" max="6405" width="11" customWidth="1"/>
    <col min="6406" max="6406" width="11.42578125" customWidth="1"/>
    <col min="6407" max="6407" width="10" bestFit="1" customWidth="1"/>
    <col min="6408" max="6408" width="76.7109375" customWidth="1"/>
    <col min="6657" max="6657" width="57.5703125" customWidth="1"/>
    <col min="6658" max="6658" width="11" customWidth="1"/>
    <col min="6661" max="6661" width="11" customWidth="1"/>
    <col min="6662" max="6662" width="11.42578125" customWidth="1"/>
    <col min="6663" max="6663" width="10" bestFit="1" customWidth="1"/>
    <col min="6664" max="6664" width="76.7109375" customWidth="1"/>
    <col min="6913" max="6913" width="57.5703125" customWidth="1"/>
    <col min="6914" max="6914" width="11" customWidth="1"/>
    <col min="6917" max="6917" width="11" customWidth="1"/>
    <col min="6918" max="6918" width="11.42578125" customWidth="1"/>
    <col min="6919" max="6919" width="10" bestFit="1" customWidth="1"/>
    <col min="6920" max="6920" width="76.7109375" customWidth="1"/>
    <col min="7169" max="7169" width="57.5703125" customWidth="1"/>
    <col min="7170" max="7170" width="11" customWidth="1"/>
    <col min="7173" max="7173" width="11" customWidth="1"/>
    <col min="7174" max="7174" width="11.42578125" customWidth="1"/>
    <col min="7175" max="7175" width="10" bestFit="1" customWidth="1"/>
    <col min="7176" max="7176" width="76.7109375" customWidth="1"/>
    <col min="7425" max="7425" width="57.5703125" customWidth="1"/>
    <col min="7426" max="7426" width="11" customWidth="1"/>
    <col min="7429" max="7429" width="11" customWidth="1"/>
    <col min="7430" max="7430" width="11.42578125" customWidth="1"/>
    <col min="7431" max="7431" width="10" bestFit="1" customWidth="1"/>
    <col min="7432" max="7432" width="76.7109375" customWidth="1"/>
    <col min="7681" max="7681" width="57.5703125" customWidth="1"/>
    <col min="7682" max="7682" width="11" customWidth="1"/>
    <col min="7685" max="7685" width="11" customWidth="1"/>
    <col min="7686" max="7686" width="11.42578125" customWidth="1"/>
    <col min="7687" max="7687" width="10" bestFit="1" customWidth="1"/>
    <col min="7688" max="7688" width="76.7109375" customWidth="1"/>
    <col min="7937" max="7937" width="57.5703125" customWidth="1"/>
    <col min="7938" max="7938" width="11" customWidth="1"/>
    <col min="7941" max="7941" width="11" customWidth="1"/>
    <col min="7942" max="7942" width="11.42578125" customWidth="1"/>
    <col min="7943" max="7943" width="10" bestFit="1" customWidth="1"/>
    <col min="7944" max="7944" width="76.7109375" customWidth="1"/>
    <col min="8193" max="8193" width="57.5703125" customWidth="1"/>
    <col min="8194" max="8194" width="11" customWidth="1"/>
    <col min="8197" max="8197" width="11" customWidth="1"/>
    <col min="8198" max="8198" width="11.42578125" customWidth="1"/>
    <col min="8199" max="8199" width="10" bestFit="1" customWidth="1"/>
    <col min="8200" max="8200" width="76.7109375" customWidth="1"/>
    <col min="8449" max="8449" width="57.5703125" customWidth="1"/>
    <col min="8450" max="8450" width="11" customWidth="1"/>
    <col min="8453" max="8453" width="11" customWidth="1"/>
    <col min="8454" max="8454" width="11.42578125" customWidth="1"/>
    <col min="8455" max="8455" width="10" bestFit="1" customWidth="1"/>
    <col min="8456" max="8456" width="76.7109375" customWidth="1"/>
    <col min="8705" max="8705" width="57.5703125" customWidth="1"/>
    <col min="8706" max="8706" width="11" customWidth="1"/>
    <col min="8709" max="8709" width="11" customWidth="1"/>
    <col min="8710" max="8710" width="11.42578125" customWidth="1"/>
    <col min="8711" max="8711" width="10" bestFit="1" customWidth="1"/>
    <col min="8712" max="8712" width="76.7109375" customWidth="1"/>
    <col min="8961" max="8961" width="57.5703125" customWidth="1"/>
    <col min="8962" max="8962" width="11" customWidth="1"/>
    <col min="8965" max="8965" width="11" customWidth="1"/>
    <col min="8966" max="8966" width="11.42578125" customWidth="1"/>
    <col min="8967" max="8967" width="10" bestFit="1" customWidth="1"/>
    <col min="8968" max="8968" width="76.7109375" customWidth="1"/>
    <col min="9217" max="9217" width="57.5703125" customWidth="1"/>
    <col min="9218" max="9218" width="11" customWidth="1"/>
    <col min="9221" max="9221" width="11" customWidth="1"/>
    <col min="9222" max="9222" width="11.42578125" customWidth="1"/>
    <col min="9223" max="9223" width="10" bestFit="1" customWidth="1"/>
    <col min="9224" max="9224" width="76.7109375" customWidth="1"/>
    <col min="9473" max="9473" width="57.5703125" customWidth="1"/>
    <col min="9474" max="9474" width="11" customWidth="1"/>
    <col min="9477" max="9477" width="11" customWidth="1"/>
    <col min="9478" max="9478" width="11.42578125" customWidth="1"/>
    <col min="9479" max="9479" width="10" bestFit="1" customWidth="1"/>
    <col min="9480" max="9480" width="76.7109375" customWidth="1"/>
    <col min="9729" max="9729" width="57.5703125" customWidth="1"/>
    <col min="9730" max="9730" width="11" customWidth="1"/>
    <col min="9733" max="9733" width="11" customWidth="1"/>
    <col min="9734" max="9734" width="11.42578125" customWidth="1"/>
    <col min="9735" max="9735" width="10" bestFit="1" customWidth="1"/>
    <col min="9736" max="9736" width="76.7109375" customWidth="1"/>
    <col min="9985" max="9985" width="57.5703125" customWidth="1"/>
    <col min="9986" max="9986" width="11" customWidth="1"/>
    <col min="9989" max="9989" width="11" customWidth="1"/>
    <col min="9990" max="9990" width="11.42578125" customWidth="1"/>
    <col min="9991" max="9991" width="10" bestFit="1" customWidth="1"/>
    <col min="9992" max="9992" width="76.7109375" customWidth="1"/>
    <col min="10241" max="10241" width="57.5703125" customWidth="1"/>
    <col min="10242" max="10242" width="11" customWidth="1"/>
    <col min="10245" max="10245" width="11" customWidth="1"/>
    <col min="10246" max="10246" width="11.42578125" customWidth="1"/>
    <col min="10247" max="10247" width="10" bestFit="1" customWidth="1"/>
    <col min="10248" max="10248" width="76.7109375" customWidth="1"/>
    <col min="10497" max="10497" width="57.5703125" customWidth="1"/>
    <col min="10498" max="10498" width="11" customWidth="1"/>
    <col min="10501" max="10501" width="11" customWidth="1"/>
    <col min="10502" max="10502" width="11.42578125" customWidth="1"/>
    <col min="10503" max="10503" width="10" bestFit="1" customWidth="1"/>
    <col min="10504" max="10504" width="76.7109375" customWidth="1"/>
    <col min="10753" max="10753" width="57.5703125" customWidth="1"/>
    <col min="10754" max="10754" width="11" customWidth="1"/>
    <col min="10757" max="10757" width="11" customWidth="1"/>
    <col min="10758" max="10758" width="11.42578125" customWidth="1"/>
    <col min="10759" max="10759" width="10" bestFit="1" customWidth="1"/>
    <col min="10760" max="10760" width="76.7109375" customWidth="1"/>
    <col min="11009" max="11009" width="57.5703125" customWidth="1"/>
    <col min="11010" max="11010" width="11" customWidth="1"/>
    <col min="11013" max="11013" width="11" customWidth="1"/>
    <col min="11014" max="11014" width="11.42578125" customWidth="1"/>
    <col min="11015" max="11015" width="10" bestFit="1" customWidth="1"/>
    <col min="11016" max="11016" width="76.7109375" customWidth="1"/>
    <col min="11265" max="11265" width="57.5703125" customWidth="1"/>
    <col min="11266" max="11266" width="11" customWidth="1"/>
    <col min="11269" max="11269" width="11" customWidth="1"/>
    <col min="11270" max="11270" width="11.42578125" customWidth="1"/>
    <col min="11271" max="11271" width="10" bestFit="1" customWidth="1"/>
    <col min="11272" max="11272" width="76.7109375" customWidth="1"/>
    <col min="11521" max="11521" width="57.5703125" customWidth="1"/>
    <col min="11522" max="11522" width="11" customWidth="1"/>
    <col min="11525" max="11525" width="11" customWidth="1"/>
    <col min="11526" max="11526" width="11.42578125" customWidth="1"/>
    <col min="11527" max="11527" width="10" bestFit="1" customWidth="1"/>
    <col min="11528" max="11528" width="76.7109375" customWidth="1"/>
    <col min="11777" max="11777" width="57.5703125" customWidth="1"/>
    <col min="11778" max="11778" width="11" customWidth="1"/>
    <col min="11781" max="11781" width="11" customWidth="1"/>
    <col min="11782" max="11782" width="11.42578125" customWidth="1"/>
    <col min="11783" max="11783" width="10" bestFit="1" customWidth="1"/>
    <col min="11784" max="11784" width="76.7109375" customWidth="1"/>
    <col min="12033" max="12033" width="57.5703125" customWidth="1"/>
    <col min="12034" max="12034" width="11" customWidth="1"/>
    <col min="12037" max="12037" width="11" customWidth="1"/>
    <col min="12038" max="12038" width="11.42578125" customWidth="1"/>
    <col min="12039" max="12039" width="10" bestFit="1" customWidth="1"/>
    <col min="12040" max="12040" width="76.7109375" customWidth="1"/>
    <col min="12289" max="12289" width="57.5703125" customWidth="1"/>
    <col min="12290" max="12290" width="11" customWidth="1"/>
    <col min="12293" max="12293" width="11" customWidth="1"/>
    <col min="12294" max="12294" width="11.42578125" customWidth="1"/>
    <col min="12295" max="12295" width="10" bestFit="1" customWidth="1"/>
    <col min="12296" max="12296" width="76.7109375" customWidth="1"/>
    <col min="12545" max="12545" width="57.5703125" customWidth="1"/>
    <col min="12546" max="12546" width="11" customWidth="1"/>
    <col min="12549" max="12549" width="11" customWidth="1"/>
    <col min="12550" max="12550" width="11.42578125" customWidth="1"/>
    <col min="12551" max="12551" width="10" bestFit="1" customWidth="1"/>
    <col min="12552" max="12552" width="76.7109375" customWidth="1"/>
    <col min="12801" max="12801" width="57.5703125" customWidth="1"/>
    <col min="12802" max="12802" width="11" customWidth="1"/>
    <col min="12805" max="12805" width="11" customWidth="1"/>
    <col min="12806" max="12806" width="11.42578125" customWidth="1"/>
    <col min="12807" max="12807" width="10" bestFit="1" customWidth="1"/>
    <col min="12808" max="12808" width="76.7109375" customWidth="1"/>
    <col min="13057" max="13057" width="57.5703125" customWidth="1"/>
    <col min="13058" max="13058" width="11" customWidth="1"/>
    <col min="13061" max="13061" width="11" customWidth="1"/>
    <col min="13062" max="13062" width="11.42578125" customWidth="1"/>
    <col min="13063" max="13063" width="10" bestFit="1" customWidth="1"/>
    <col min="13064" max="13064" width="76.7109375" customWidth="1"/>
    <col min="13313" max="13313" width="57.5703125" customWidth="1"/>
    <col min="13314" max="13314" width="11" customWidth="1"/>
    <col min="13317" max="13317" width="11" customWidth="1"/>
    <col min="13318" max="13318" width="11.42578125" customWidth="1"/>
    <col min="13319" max="13319" width="10" bestFit="1" customWidth="1"/>
    <col min="13320" max="13320" width="76.7109375" customWidth="1"/>
    <col min="13569" max="13569" width="57.5703125" customWidth="1"/>
    <col min="13570" max="13570" width="11" customWidth="1"/>
    <col min="13573" max="13573" width="11" customWidth="1"/>
    <col min="13574" max="13574" width="11.42578125" customWidth="1"/>
    <col min="13575" max="13575" width="10" bestFit="1" customWidth="1"/>
    <col min="13576" max="13576" width="76.7109375" customWidth="1"/>
    <col min="13825" max="13825" width="57.5703125" customWidth="1"/>
    <col min="13826" max="13826" width="11" customWidth="1"/>
    <col min="13829" max="13829" width="11" customWidth="1"/>
    <col min="13830" max="13830" width="11.42578125" customWidth="1"/>
    <col min="13831" max="13831" width="10" bestFit="1" customWidth="1"/>
    <col min="13832" max="13832" width="76.7109375" customWidth="1"/>
    <col min="14081" max="14081" width="57.5703125" customWidth="1"/>
    <col min="14082" max="14082" width="11" customWidth="1"/>
    <col min="14085" max="14085" width="11" customWidth="1"/>
    <col min="14086" max="14086" width="11.42578125" customWidth="1"/>
    <col min="14087" max="14087" width="10" bestFit="1" customWidth="1"/>
    <col min="14088" max="14088" width="76.7109375" customWidth="1"/>
    <col min="14337" max="14337" width="57.5703125" customWidth="1"/>
    <col min="14338" max="14338" width="11" customWidth="1"/>
    <col min="14341" max="14341" width="11" customWidth="1"/>
    <col min="14342" max="14342" width="11.42578125" customWidth="1"/>
    <col min="14343" max="14343" width="10" bestFit="1" customWidth="1"/>
    <col min="14344" max="14344" width="76.7109375" customWidth="1"/>
    <col min="14593" max="14593" width="57.5703125" customWidth="1"/>
    <col min="14594" max="14594" width="11" customWidth="1"/>
    <col min="14597" max="14597" width="11" customWidth="1"/>
    <col min="14598" max="14598" width="11.42578125" customWidth="1"/>
    <col min="14599" max="14599" width="10" bestFit="1" customWidth="1"/>
    <col min="14600" max="14600" width="76.7109375" customWidth="1"/>
    <col min="14849" max="14849" width="57.5703125" customWidth="1"/>
    <col min="14850" max="14850" width="11" customWidth="1"/>
    <col min="14853" max="14853" width="11" customWidth="1"/>
    <col min="14854" max="14854" width="11.42578125" customWidth="1"/>
    <col min="14855" max="14855" width="10" bestFit="1" customWidth="1"/>
    <col min="14856" max="14856" width="76.7109375" customWidth="1"/>
    <col min="15105" max="15105" width="57.5703125" customWidth="1"/>
    <col min="15106" max="15106" width="11" customWidth="1"/>
    <col min="15109" max="15109" width="11" customWidth="1"/>
    <col min="15110" max="15110" width="11.42578125" customWidth="1"/>
    <col min="15111" max="15111" width="10" bestFit="1" customWidth="1"/>
    <col min="15112" max="15112" width="76.7109375" customWidth="1"/>
    <col min="15361" max="15361" width="57.5703125" customWidth="1"/>
    <col min="15362" max="15362" width="11" customWidth="1"/>
    <col min="15365" max="15365" width="11" customWidth="1"/>
    <col min="15366" max="15366" width="11.42578125" customWidth="1"/>
    <col min="15367" max="15367" width="10" bestFit="1" customWidth="1"/>
    <col min="15368" max="15368" width="76.7109375" customWidth="1"/>
    <col min="15617" max="15617" width="57.5703125" customWidth="1"/>
    <col min="15618" max="15618" width="11" customWidth="1"/>
    <col min="15621" max="15621" width="11" customWidth="1"/>
    <col min="15622" max="15622" width="11.42578125" customWidth="1"/>
    <col min="15623" max="15623" width="10" bestFit="1" customWidth="1"/>
    <col min="15624" max="15624" width="76.7109375" customWidth="1"/>
    <col min="15873" max="15873" width="57.5703125" customWidth="1"/>
    <col min="15874" max="15874" width="11" customWidth="1"/>
    <col min="15877" max="15877" width="11" customWidth="1"/>
    <col min="15878" max="15878" width="11.42578125" customWidth="1"/>
    <col min="15879" max="15879" width="10" bestFit="1" customWidth="1"/>
    <col min="15880" max="15880" width="76.7109375" customWidth="1"/>
    <col min="16129" max="16129" width="57.5703125" customWidth="1"/>
    <col min="16130" max="16130" width="11" customWidth="1"/>
    <col min="16133" max="16133" width="11" customWidth="1"/>
    <col min="16134" max="16134" width="11.42578125" customWidth="1"/>
    <col min="16135" max="16135" width="10" bestFit="1" customWidth="1"/>
    <col min="16136" max="16136" width="76.7109375" customWidth="1"/>
  </cols>
  <sheetData>
    <row r="1" spans="1:8" ht="18.75">
      <c r="G1" s="56" t="s">
        <v>0</v>
      </c>
    </row>
    <row r="2" spans="1:8" ht="18.75">
      <c r="G2" s="57" t="s">
        <v>1</v>
      </c>
      <c r="H2" s="57"/>
    </row>
    <row r="3" spans="1:8" ht="40.5" customHeight="1">
      <c r="G3" s="300" t="s">
        <v>110</v>
      </c>
      <c r="H3" s="300"/>
    </row>
    <row r="4" spans="1:8" ht="18.75">
      <c r="A4" s="56"/>
      <c r="B4" s="56"/>
      <c r="C4" s="56"/>
      <c r="D4" s="56"/>
      <c r="E4" s="56"/>
      <c r="F4" s="56"/>
      <c r="G4" s="56" t="s">
        <v>111</v>
      </c>
    </row>
    <row r="5" spans="1:8" ht="18.75">
      <c r="A5" s="58" t="s">
        <v>112</v>
      </c>
      <c r="B5" s="58"/>
      <c r="C5" s="58"/>
      <c r="D5" s="58"/>
      <c r="E5" s="58"/>
      <c r="F5" s="58"/>
      <c r="G5" s="58"/>
      <c r="H5" s="58"/>
    </row>
    <row r="6" spans="1:8" ht="18.75">
      <c r="A6" s="56"/>
      <c r="B6" s="56"/>
      <c r="C6" s="56"/>
      <c r="D6" s="56"/>
      <c r="E6" s="56"/>
      <c r="F6" s="56"/>
      <c r="G6" s="56"/>
    </row>
    <row r="7" spans="1:8" ht="18.75">
      <c r="A7" s="59" t="s">
        <v>2</v>
      </c>
      <c r="B7" s="60">
        <v>14</v>
      </c>
      <c r="C7" s="61" t="s">
        <v>3</v>
      </c>
      <c r="D7" s="59"/>
      <c r="E7" s="59"/>
      <c r="F7" s="59"/>
      <c r="G7" s="59"/>
      <c r="H7" s="59"/>
    </row>
    <row r="8" spans="1:8" ht="18.75">
      <c r="A8" s="62"/>
      <c r="B8" s="63" t="s">
        <v>4</v>
      </c>
      <c r="C8" s="64" t="s">
        <v>5</v>
      </c>
      <c r="D8" s="64"/>
      <c r="E8" s="59"/>
      <c r="F8" s="59"/>
      <c r="G8" s="59"/>
      <c r="H8" s="59"/>
    </row>
    <row r="9" spans="1:8" ht="18.75">
      <c r="A9" s="59" t="s">
        <v>6</v>
      </c>
      <c r="B9" s="60">
        <v>80000</v>
      </c>
      <c r="C9" s="61" t="s">
        <v>3</v>
      </c>
      <c r="D9" s="59"/>
      <c r="E9" s="59"/>
      <c r="F9" s="59"/>
      <c r="G9" s="59"/>
      <c r="H9" s="59"/>
    </row>
    <row r="10" spans="1:8" ht="18.75">
      <c r="A10" s="62"/>
      <c r="B10" s="63" t="s">
        <v>7</v>
      </c>
      <c r="C10" s="64" t="s">
        <v>8</v>
      </c>
      <c r="D10" s="64"/>
      <c r="E10" s="64"/>
      <c r="F10" s="59"/>
      <c r="G10" s="59"/>
      <c r="H10" s="59"/>
    </row>
    <row r="11" spans="1:8" ht="18.75">
      <c r="A11" s="59" t="s">
        <v>9</v>
      </c>
      <c r="B11" s="60">
        <v>1400000</v>
      </c>
      <c r="C11" s="65" t="s">
        <v>10</v>
      </c>
      <c r="D11" s="66"/>
      <c r="E11" s="66"/>
      <c r="F11" s="66"/>
      <c r="G11" s="66"/>
      <c r="H11" s="66"/>
    </row>
    <row r="12" spans="1:8" ht="18.75">
      <c r="A12" s="59"/>
      <c r="B12" s="67"/>
      <c r="C12" s="61" t="s">
        <v>11</v>
      </c>
      <c r="D12" s="59"/>
      <c r="E12" s="59"/>
      <c r="F12" s="59"/>
      <c r="G12" s="59"/>
      <c r="H12" s="59"/>
    </row>
    <row r="13" spans="1:8" ht="15.75">
      <c r="A13" s="68"/>
      <c r="B13" s="64" t="s">
        <v>12</v>
      </c>
      <c r="C13" s="64" t="s">
        <v>13</v>
      </c>
      <c r="D13" s="64"/>
      <c r="E13" s="64"/>
      <c r="F13" s="64"/>
      <c r="G13" s="64"/>
      <c r="H13" s="64"/>
    </row>
    <row r="14" spans="1:8">
      <c r="B14" s="69"/>
      <c r="C14" s="69"/>
      <c r="D14" s="69"/>
      <c r="E14" s="69"/>
      <c r="F14" s="69"/>
      <c r="G14" s="69"/>
      <c r="H14" s="69"/>
    </row>
    <row r="15" spans="1:8" ht="15.75">
      <c r="A15" s="301" t="s">
        <v>14</v>
      </c>
      <c r="B15" s="302" t="s">
        <v>113</v>
      </c>
      <c r="C15" s="302"/>
      <c r="D15" s="302"/>
      <c r="E15" s="303" t="s">
        <v>15</v>
      </c>
      <c r="F15" s="304"/>
      <c r="G15" s="305"/>
      <c r="H15" s="70" t="s">
        <v>16</v>
      </c>
    </row>
    <row r="16" spans="1:8" ht="48">
      <c r="A16" s="301"/>
      <c r="B16" s="71" t="s">
        <v>17</v>
      </c>
      <c r="C16" s="72" t="s">
        <v>18</v>
      </c>
      <c r="D16" s="72" t="s">
        <v>19</v>
      </c>
      <c r="E16" s="71" t="s">
        <v>17</v>
      </c>
      <c r="F16" s="72" t="s">
        <v>18</v>
      </c>
      <c r="G16" s="72" t="s">
        <v>19</v>
      </c>
      <c r="H16" s="73"/>
    </row>
    <row r="17" spans="1:8" ht="129" customHeight="1">
      <c r="A17" s="74" t="s">
        <v>20</v>
      </c>
      <c r="B17" s="75">
        <f>C17+D17</f>
        <v>117736.5</v>
      </c>
      <c r="C17" s="75">
        <f>C18+C27+C35+C22+C47</f>
        <v>47726.400000000001</v>
      </c>
      <c r="D17" s="75">
        <f>D47</f>
        <v>70010.100000000006</v>
      </c>
      <c r="E17" s="75">
        <f>F17+G17</f>
        <v>102369.29999999999</v>
      </c>
      <c r="F17" s="75">
        <f>F18+F22+F27+F35+F47</f>
        <v>42430.799999999996</v>
      </c>
      <c r="G17" s="75">
        <f>G47</f>
        <v>59938.5</v>
      </c>
      <c r="H17" s="76" t="s">
        <v>114</v>
      </c>
    </row>
    <row r="18" spans="1:8" ht="31.5">
      <c r="A18" s="77" t="s">
        <v>115</v>
      </c>
      <c r="B18" s="75">
        <f>B21</f>
        <v>17302.599999999999</v>
      </c>
      <c r="C18" s="75">
        <f>B18</f>
        <v>17302.599999999999</v>
      </c>
      <c r="D18" s="75"/>
      <c r="E18" s="75">
        <f>E21</f>
        <v>12800.4</v>
      </c>
      <c r="F18" s="75">
        <f>E18</f>
        <v>12800.4</v>
      </c>
      <c r="G18" s="75"/>
      <c r="H18" s="78"/>
    </row>
    <row r="19" spans="1:8" ht="47.25">
      <c r="A19" s="79" t="s">
        <v>23</v>
      </c>
      <c r="B19" s="80"/>
      <c r="C19" s="80"/>
      <c r="D19" s="80"/>
      <c r="E19" s="81"/>
      <c r="F19" s="80"/>
      <c r="G19" s="82"/>
      <c r="H19" s="83" t="s">
        <v>24</v>
      </c>
    </row>
    <row r="20" spans="1:8" ht="78.75">
      <c r="A20" s="84" t="s">
        <v>25</v>
      </c>
      <c r="B20" s="80"/>
      <c r="C20" s="80"/>
      <c r="D20" s="80"/>
      <c r="E20" s="85" t="s">
        <v>116</v>
      </c>
      <c r="F20" s="80"/>
      <c r="G20" s="82"/>
      <c r="H20" s="86" t="s">
        <v>117</v>
      </c>
    </row>
    <row r="21" spans="1:8" ht="132" customHeight="1">
      <c r="A21" s="87" t="s">
        <v>26</v>
      </c>
      <c r="B21" s="85">
        <f>C21</f>
        <v>17302.599999999999</v>
      </c>
      <c r="C21" s="85">
        <v>17302.599999999999</v>
      </c>
      <c r="D21" s="85"/>
      <c r="E21" s="85">
        <f>F21</f>
        <v>12800.4</v>
      </c>
      <c r="F21" s="88">
        <v>12800.4</v>
      </c>
      <c r="G21" s="89"/>
      <c r="H21" s="87" t="s">
        <v>118</v>
      </c>
    </row>
    <row r="22" spans="1:8" ht="15.75">
      <c r="A22" s="77" t="s">
        <v>28</v>
      </c>
      <c r="B22" s="75">
        <f>B23</f>
        <v>271</v>
      </c>
      <c r="C22" s="75">
        <f>C23</f>
        <v>271</v>
      </c>
      <c r="D22" s="90">
        <f>D23</f>
        <v>0</v>
      </c>
      <c r="E22" s="75">
        <f>E23</f>
        <v>271</v>
      </c>
      <c r="F22" s="75">
        <f>F23</f>
        <v>271</v>
      </c>
      <c r="G22" s="82"/>
      <c r="H22" s="78"/>
    </row>
    <row r="23" spans="1:8" ht="66.75" customHeight="1">
      <c r="A23" s="91" t="s">
        <v>119</v>
      </c>
      <c r="B23" s="75">
        <f>C23</f>
        <v>271</v>
      </c>
      <c r="C23" s="89">
        <v>271</v>
      </c>
      <c r="D23" s="82"/>
      <c r="E23" s="81">
        <f>F23</f>
        <v>271</v>
      </c>
      <c r="F23" s="88">
        <v>271</v>
      </c>
      <c r="G23" s="82"/>
      <c r="H23" s="92" t="s">
        <v>120</v>
      </c>
    </row>
    <row r="24" spans="1:8" ht="30" customHeight="1">
      <c r="A24" s="77" t="s">
        <v>31</v>
      </c>
      <c r="B24" s="80"/>
      <c r="C24" s="80"/>
      <c r="D24" s="80"/>
      <c r="E24" s="75"/>
      <c r="F24" s="80"/>
      <c r="G24" s="80"/>
      <c r="H24" s="78"/>
    </row>
    <row r="25" spans="1:8" ht="31.5" customHeight="1">
      <c r="A25" s="79" t="s">
        <v>32</v>
      </c>
      <c r="B25" s="80"/>
      <c r="C25" s="80"/>
      <c r="D25" s="80"/>
      <c r="E25" s="75"/>
      <c r="F25" s="80"/>
      <c r="G25" s="80"/>
      <c r="H25" s="87" t="s">
        <v>121</v>
      </c>
    </row>
    <row r="26" spans="1:8" ht="34.5" customHeight="1">
      <c r="A26" s="84" t="s">
        <v>34</v>
      </c>
      <c r="B26" s="80"/>
      <c r="C26" s="80"/>
      <c r="D26" s="80"/>
      <c r="E26" s="75"/>
      <c r="F26" s="80"/>
      <c r="G26" s="80"/>
      <c r="H26" s="87" t="s">
        <v>35</v>
      </c>
    </row>
    <row r="27" spans="1:8" ht="63" customHeight="1">
      <c r="A27" s="77" t="s">
        <v>36</v>
      </c>
      <c r="B27" s="89">
        <f>C27</f>
        <v>23292.800000000003</v>
      </c>
      <c r="C27" s="89">
        <f>SUM(C30:C34)</f>
        <v>23292.800000000003</v>
      </c>
      <c r="D27" s="89"/>
      <c r="E27" s="75">
        <f>F27</f>
        <v>23065.100000000002</v>
      </c>
      <c r="F27" s="89">
        <f>SUM(F30:F34)</f>
        <v>23065.100000000002</v>
      </c>
      <c r="G27" s="89"/>
      <c r="H27" s="78"/>
    </row>
    <row r="28" spans="1:8" ht="66.75" customHeight="1">
      <c r="A28" s="79" t="s">
        <v>37</v>
      </c>
      <c r="B28" s="85"/>
      <c r="C28" s="80"/>
      <c r="D28" s="93"/>
      <c r="E28" s="75"/>
      <c r="F28" s="93"/>
      <c r="G28" s="80"/>
      <c r="H28" s="87" t="s">
        <v>122</v>
      </c>
    </row>
    <row r="29" spans="1:8" ht="36" customHeight="1">
      <c r="A29" s="79" t="s">
        <v>39</v>
      </c>
      <c r="B29" s="85"/>
      <c r="C29" s="80"/>
      <c r="D29" s="80"/>
      <c r="E29" s="75"/>
      <c r="F29" s="80"/>
      <c r="G29" s="80"/>
      <c r="H29" s="92" t="s">
        <v>123</v>
      </c>
    </row>
    <row r="30" spans="1:8" ht="182.25" customHeight="1">
      <c r="A30" s="84" t="s">
        <v>41</v>
      </c>
      <c r="B30" s="94">
        <f t="shared" ref="B30:B40" si="0">C30</f>
        <v>8823.1</v>
      </c>
      <c r="C30" s="94">
        <v>8823.1</v>
      </c>
      <c r="D30" s="94"/>
      <c r="E30" s="85">
        <f t="shared" ref="E30:E40" si="1">F30</f>
        <v>8613.2000000000007</v>
      </c>
      <c r="F30" s="95">
        <v>8613.2000000000007</v>
      </c>
      <c r="G30" s="96"/>
      <c r="H30" s="87" t="s">
        <v>124</v>
      </c>
    </row>
    <row r="31" spans="1:8" ht="192" customHeight="1">
      <c r="A31" s="79" t="s">
        <v>42</v>
      </c>
      <c r="B31" s="85">
        <f t="shared" si="0"/>
        <v>457.7</v>
      </c>
      <c r="C31" s="94">
        <v>457.7</v>
      </c>
      <c r="D31" s="85"/>
      <c r="E31" s="81">
        <f t="shared" si="1"/>
        <v>457.7</v>
      </c>
      <c r="F31" s="88">
        <v>457.7</v>
      </c>
      <c r="G31" s="89"/>
      <c r="H31" s="87" t="s">
        <v>125</v>
      </c>
    </row>
    <row r="32" spans="1:8" ht="98.25" customHeight="1">
      <c r="A32" s="79" t="s">
        <v>43</v>
      </c>
      <c r="B32" s="85">
        <f>C32</f>
        <v>10.7</v>
      </c>
      <c r="C32" s="94">
        <v>10.7</v>
      </c>
      <c r="D32" s="85"/>
      <c r="E32" s="81">
        <f>F32</f>
        <v>0.5</v>
      </c>
      <c r="F32" s="88">
        <v>0.5</v>
      </c>
      <c r="G32" s="89"/>
      <c r="H32" s="87" t="s">
        <v>126</v>
      </c>
    </row>
    <row r="33" spans="1:8" ht="163.5" customHeight="1">
      <c r="A33" s="79" t="s">
        <v>127</v>
      </c>
      <c r="B33" s="94">
        <f t="shared" si="0"/>
        <v>280</v>
      </c>
      <c r="C33" s="94">
        <v>280</v>
      </c>
      <c r="D33" s="94"/>
      <c r="E33" s="81">
        <f t="shared" si="1"/>
        <v>273.5</v>
      </c>
      <c r="F33" s="95">
        <v>273.5</v>
      </c>
      <c r="G33" s="96"/>
      <c r="H33" s="87" t="s">
        <v>128</v>
      </c>
    </row>
    <row r="34" spans="1:8" ht="83.25" customHeight="1">
      <c r="A34" s="79" t="s">
        <v>129</v>
      </c>
      <c r="B34" s="94">
        <f t="shared" si="0"/>
        <v>13721.3</v>
      </c>
      <c r="C34" s="94">
        <v>13721.3</v>
      </c>
      <c r="D34" s="94"/>
      <c r="E34" s="81">
        <f t="shared" si="1"/>
        <v>13720.2</v>
      </c>
      <c r="F34" s="95">
        <v>13720.2</v>
      </c>
      <c r="G34" s="96"/>
      <c r="H34" s="92" t="s">
        <v>130</v>
      </c>
    </row>
    <row r="35" spans="1:8" ht="35.25" customHeight="1">
      <c r="A35" s="77" t="s">
        <v>52</v>
      </c>
      <c r="B35" s="96">
        <f t="shared" si="0"/>
        <v>5218</v>
      </c>
      <c r="C35" s="96">
        <f>C36+C38+C39</f>
        <v>5218</v>
      </c>
      <c r="D35" s="96"/>
      <c r="E35" s="75">
        <f t="shared" si="1"/>
        <v>4707.5999999999995</v>
      </c>
      <c r="F35" s="96">
        <f>F36+F38+F39</f>
        <v>4707.5999999999995</v>
      </c>
      <c r="G35" s="96"/>
      <c r="H35" s="97"/>
    </row>
    <row r="36" spans="1:8" ht="182.25" customHeight="1">
      <c r="A36" s="92" t="s">
        <v>53</v>
      </c>
      <c r="B36" s="94">
        <f t="shared" si="0"/>
        <v>55.3</v>
      </c>
      <c r="C36" s="94">
        <v>55.3</v>
      </c>
      <c r="D36" s="94"/>
      <c r="E36" s="81">
        <f t="shared" si="1"/>
        <v>28.6</v>
      </c>
      <c r="F36" s="98">
        <v>28.6</v>
      </c>
      <c r="G36" s="96"/>
      <c r="H36" s="92" t="s">
        <v>131</v>
      </c>
    </row>
    <row r="37" spans="1:8" ht="70.5" customHeight="1">
      <c r="A37" s="92"/>
      <c r="B37" s="94"/>
      <c r="C37" s="94"/>
      <c r="D37" s="94"/>
      <c r="E37" s="81"/>
      <c r="F37" s="98"/>
      <c r="G37" s="96"/>
      <c r="H37" s="92" t="s">
        <v>132</v>
      </c>
    </row>
    <row r="38" spans="1:8" ht="211.5" customHeight="1">
      <c r="A38" s="84" t="s">
        <v>133</v>
      </c>
      <c r="B38" s="85">
        <f t="shared" si="0"/>
        <v>3024.9</v>
      </c>
      <c r="C38" s="85">
        <v>3024.9</v>
      </c>
      <c r="D38" s="85"/>
      <c r="E38" s="81">
        <f>F38</f>
        <v>2643.1</v>
      </c>
      <c r="F38" s="88">
        <v>2643.1</v>
      </c>
      <c r="G38" s="89"/>
      <c r="H38" s="87" t="s">
        <v>134</v>
      </c>
    </row>
    <row r="39" spans="1:8" ht="54" customHeight="1">
      <c r="A39" s="84" t="s">
        <v>135</v>
      </c>
      <c r="B39" s="85">
        <f>SUM(B40:B44)</f>
        <v>2137.8000000000002</v>
      </c>
      <c r="C39" s="85">
        <v>2137.8000000000002</v>
      </c>
      <c r="D39" s="85"/>
      <c r="E39" s="85">
        <f>SUM(E40:E44)</f>
        <v>2035.8999999999999</v>
      </c>
      <c r="F39" s="88">
        <f>SUM(F40:F44)</f>
        <v>2035.8999999999999</v>
      </c>
      <c r="G39" s="89"/>
      <c r="H39" s="87"/>
    </row>
    <row r="40" spans="1:8" ht="63">
      <c r="A40" s="84"/>
      <c r="B40" s="94">
        <f t="shared" si="0"/>
        <v>1731.7</v>
      </c>
      <c r="C40" s="94">
        <v>1731.7</v>
      </c>
      <c r="D40" s="94"/>
      <c r="E40" s="85">
        <f t="shared" si="1"/>
        <v>1629.8</v>
      </c>
      <c r="F40" s="95">
        <v>1629.8</v>
      </c>
      <c r="G40" s="96"/>
      <c r="H40" s="99" t="s">
        <v>136</v>
      </c>
    </row>
    <row r="41" spans="1:8" ht="66" customHeight="1">
      <c r="A41" s="84"/>
      <c r="B41" s="94">
        <f>C41</f>
        <v>311.3</v>
      </c>
      <c r="C41" s="94">
        <v>311.3</v>
      </c>
      <c r="D41" s="94"/>
      <c r="E41" s="85">
        <f>F41</f>
        <v>311.3</v>
      </c>
      <c r="F41" s="95">
        <v>311.3</v>
      </c>
      <c r="G41" s="96"/>
      <c r="H41" s="100" t="s">
        <v>137</v>
      </c>
    </row>
    <row r="42" spans="1:8" ht="70.5" customHeight="1">
      <c r="A42" s="84"/>
      <c r="B42" s="94"/>
      <c r="C42" s="94"/>
      <c r="D42" s="94"/>
      <c r="E42" s="85"/>
      <c r="F42" s="95"/>
      <c r="G42" s="96"/>
      <c r="H42" s="101" t="s">
        <v>138</v>
      </c>
    </row>
    <row r="43" spans="1:8" ht="63">
      <c r="A43" s="84"/>
      <c r="B43" s="94">
        <f>C43</f>
        <v>84</v>
      </c>
      <c r="C43" s="94">
        <v>84</v>
      </c>
      <c r="D43" s="94"/>
      <c r="E43" s="85">
        <f>F43</f>
        <v>84</v>
      </c>
      <c r="F43" s="95">
        <v>84</v>
      </c>
      <c r="G43" s="96"/>
      <c r="H43" s="102" t="s">
        <v>139</v>
      </c>
    </row>
    <row r="44" spans="1:8" ht="53.25" customHeight="1">
      <c r="A44" s="84"/>
      <c r="B44" s="94">
        <f>C44</f>
        <v>10.8</v>
      </c>
      <c r="C44" s="94">
        <v>10.8</v>
      </c>
      <c r="D44" s="94"/>
      <c r="E44" s="85">
        <f>F44</f>
        <v>10.8</v>
      </c>
      <c r="F44" s="95">
        <v>10.8</v>
      </c>
      <c r="G44" s="96"/>
      <c r="H44" s="103" t="s">
        <v>140</v>
      </c>
    </row>
    <row r="45" spans="1:8" ht="51" customHeight="1">
      <c r="A45" s="79" t="s">
        <v>64</v>
      </c>
      <c r="B45" s="94"/>
      <c r="C45" s="94"/>
      <c r="D45" s="94"/>
      <c r="E45" s="85"/>
      <c r="F45" s="94"/>
      <c r="G45" s="96"/>
      <c r="H45" s="103"/>
    </row>
    <row r="46" spans="1:8" ht="193.5" customHeight="1">
      <c r="A46" s="79" t="s">
        <v>65</v>
      </c>
      <c r="B46" s="104"/>
      <c r="C46" s="97"/>
      <c r="D46" s="97"/>
      <c r="E46" s="89"/>
      <c r="F46" s="97"/>
      <c r="G46" s="97"/>
      <c r="H46" s="105" t="s">
        <v>141</v>
      </c>
    </row>
    <row r="47" spans="1:8" ht="50.25" customHeight="1">
      <c r="A47" s="106" t="s">
        <v>142</v>
      </c>
      <c r="B47" s="107">
        <f>B48+B49+B50+B51+B52+B53+B56+B57+B58</f>
        <v>71652.100000000006</v>
      </c>
      <c r="C47" s="107">
        <f>C48+C49+C50+C51+C52+C53+C56+C57+C58</f>
        <v>1642</v>
      </c>
      <c r="D47" s="107">
        <f>D48+D49+D50+D51+D52+D53+D56+D57+D58</f>
        <v>70010.100000000006</v>
      </c>
      <c r="E47" s="107">
        <f>SUM(E48:E58)</f>
        <v>61525.200000000012</v>
      </c>
      <c r="F47" s="107">
        <f>SUM(F48:F58)</f>
        <v>1586.7</v>
      </c>
      <c r="G47" s="107">
        <f>SUM(G48:G58)</f>
        <v>59938.5</v>
      </c>
      <c r="H47" s="108"/>
    </row>
    <row r="48" spans="1:8" ht="68.25" customHeight="1">
      <c r="A48" s="87" t="s">
        <v>68</v>
      </c>
      <c r="B48" s="109">
        <f>C48+D48</f>
        <v>13252.2</v>
      </c>
      <c r="C48" s="110">
        <v>15</v>
      </c>
      <c r="D48" s="25">
        <v>13237.2</v>
      </c>
      <c r="E48" s="111">
        <f>F48+G48</f>
        <v>13036.9</v>
      </c>
      <c r="F48" s="110">
        <v>15</v>
      </c>
      <c r="G48" s="110">
        <v>13021.9</v>
      </c>
      <c r="H48" s="112" t="s">
        <v>143</v>
      </c>
    </row>
    <row r="49" spans="1:8" ht="126">
      <c r="A49" s="79" t="s">
        <v>70</v>
      </c>
      <c r="B49" s="109">
        <f>C49+D49</f>
        <v>31267.7</v>
      </c>
      <c r="C49" s="110">
        <v>583.5</v>
      </c>
      <c r="D49" s="25">
        <v>30684.2</v>
      </c>
      <c r="E49" s="111">
        <f t="shared" ref="E49:E58" si="2">F49+G49</f>
        <v>29845.1</v>
      </c>
      <c r="F49" s="110">
        <v>583.5</v>
      </c>
      <c r="G49" s="110">
        <v>29261.599999999999</v>
      </c>
      <c r="H49" s="112" t="s">
        <v>144</v>
      </c>
    </row>
    <row r="50" spans="1:8" ht="51" customHeight="1">
      <c r="A50" s="79" t="s">
        <v>72</v>
      </c>
      <c r="B50" s="109">
        <f>D50</f>
        <v>267.10000000000002</v>
      </c>
      <c r="C50" s="110"/>
      <c r="D50" s="110">
        <v>267.10000000000002</v>
      </c>
      <c r="E50" s="111">
        <f t="shared" si="2"/>
        <v>238.8</v>
      </c>
      <c r="F50" s="110"/>
      <c r="G50" s="110">
        <v>238.8</v>
      </c>
      <c r="H50" s="112" t="s">
        <v>145</v>
      </c>
    </row>
    <row r="51" spans="1:8" ht="97.5" customHeight="1">
      <c r="A51" s="79" t="s">
        <v>74</v>
      </c>
      <c r="B51" s="109">
        <f>C51+D51</f>
        <v>17261.5</v>
      </c>
      <c r="C51" s="110">
        <v>460.9</v>
      </c>
      <c r="D51" s="110">
        <v>16800.599999999999</v>
      </c>
      <c r="E51" s="111">
        <f t="shared" si="2"/>
        <v>9469.1</v>
      </c>
      <c r="F51" s="110">
        <v>410.5</v>
      </c>
      <c r="G51" s="110">
        <v>9058.6</v>
      </c>
      <c r="H51" s="112" t="s">
        <v>146</v>
      </c>
    </row>
    <row r="52" spans="1:8" ht="94.5">
      <c r="A52" s="113" t="s">
        <v>76</v>
      </c>
      <c r="B52" s="114">
        <f>C52+D52</f>
        <v>2854.9</v>
      </c>
      <c r="C52" s="115">
        <v>2.5</v>
      </c>
      <c r="D52" s="115">
        <v>2852.4</v>
      </c>
      <c r="E52" s="111">
        <f t="shared" si="2"/>
        <v>2362.9</v>
      </c>
      <c r="F52" s="115">
        <v>2.4</v>
      </c>
      <c r="G52" s="115">
        <v>2360.5</v>
      </c>
      <c r="H52" s="116" t="s">
        <v>147</v>
      </c>
    </row>
    <row r="53" spans="1:8" ht="115.5" customHeight="1">
      <c r="A53" s="117" t="s">
        <v>148</v>
      </c>
      <c r="B53" s="118">
        <f>C53+D53</f>
        <v>1452.6</v>
      </c>
      <c r="C53" s="115">
        <v>6.3</v>
      </c>
      <c r="D53" s="115">
        <v>1446.3</v>
      </c>
      <c r="E53" s="111">
        <f t="shared" si="2"/>
        <v>1293.3</v>
      </c>
      <c r="F53" s="115">
        <v>6.2</v>
      </c>
      <c r="G53" s="119">
        <v>1287.0999999999999</v>
      </c>
      <c r="H53" s="120" t="s">
        <v>149</v>
      </c>
    </row>
    <row r="54" spans="1:8" ht="47.25">
      <c r="A54" s="121"/>
      <c r="B54" s="122"/>
      <c r="C54" s="123"/>
      <c r="D54" s="123"/>
      <c r="E54" s="111"/>
      <c r="F54" s="123"/>
      <c r="G54" s="124"/>
      <c r="H54" s="125" t="s">
        <v>150</v>
      </c>
    </row>
    <row r="55" spans="1:8" ht="47.25">
      <c r="A55" s="126"/>
      <c r="B55" s="122"/>
      <c r="C55" s="123"/>
      <c r="D55" s="123"/>
      <c r="E55" s="111"/>
      <c r="F55" s="123"/>
      <c r="G55" s="124"/>
      <c r="H55" s="125" t="s">
        <v>151</v>
      </c>
    </row>
    <row r="56" spans="1:8" ht="50.25" customHeight="1">
      <c r="A56" s="79" t="s">
        <v>79</v>
      </c>
      <c r="B56" s="109">
        <f>D56</f>
        <v>500</v>
      </c>
      <c r="C56" s="110"/>
      <c r="D56" s="110">
        <v>500</v>
      </c>
      <c r="E56" s="111">
        <f>G56</f>
        <v>490</v>
      </c>
      <c r="F56" s="110"/>
      <c r="G56" s="110">
        <v>490</v>
      </c>
      <c r="H56" s="105" t="s">
        <v>152</v>
      </c>
    </row>
    <row r="57" spans="1:8" ht="63">
      <c r="A57" s="84" t="s">
        <v>80</v>
      </c>
      <c r="B57" s="109">
        <f>D57</f>
        <v>4042.3</v>
      </c>
      <c r="C57" s="110"/>
      <c r="D57" s="110">
        <v>4042.3</v>
      </c>
      <c r="E57" s="111">
        <f t="shared" si="2"/>
        <v>4041.8</v>
      </c>
      <c r="F57" s="110"/>
      <c r="G57" s="110">
        <v>4041.8</v>
      </c>
      <c r="H57" s="127" t="s">
        <v>153</v>
      </c>
    </row>
    <row r="58" spans="1:8" ht="110.25">
      <c r="A58" s="128" t="s">
        <v>81</v>
      </c>
      <c r="B58" s="129">
        <f>C58+D58</f>
        <v>753.8</v>
      </c>
      <c r="C58" s="130">
        <v>573.79999999999995</v>
      </c>
      <c r="D58" s="130">
        <v>180</v>
      </c>
      <c r="E58" s="111">
        <f t="shared" si="2"/>
        <v>747.3</v>
      </c>
      <c r="F58" s="130">
        <v>569.1</v>
      </c>
      <c r="G58" s="130">
        <v>178.2</v>
      </c>
      <c r="H58" s="127" t="s">
        <v>154</v>
      </c>
    </row>
    <row r="60" spans="1:8" ht="18.75">
      <c r="A60" s="56" t="s">
        <v>103</v>
      </c>
      <c r="B60" s="56"/>
      <c r="C60" s="56"/>
      <c r="D60" s="56"/>
      <c r="E60" s="56"/>
      <c r="F60" s="131"/>
      <c r="G60" s="131"/>
      <c r="H60" s="56" t="s">
        <v>104</v>
      </c>
    </row>
    <row r="61" spans="1:8" ht="15.75">
      <c r="A61" s="132" t="s">
        <v>105</v>
      </c>
    </row>
    <row r="62" spans="1:8" ht="18.75">
      <c r="A62" s="56"/>
      <c r="B62" s="56"/>
      <c r="C62" s="56"/>
      <c r="D62" s="56"/>
      <c r="E62" s="56"/>
      <c r="F62" s="56"/>
      <c r="G62" s="56"/>
      <c r="H62" s="56"/>
    </row>
    <row r="63" spans="1:8" ht="18.75">
      <c r="B63" s="56"/>
      <c r="C63" s="56"/>
      <c r="D63" s="56"/>
      <c r="E63" s="56"/>
      <c r="F63" s="56"/>
      <c r="G63" s="56"/>
      <c r="H63" s="56"/>
    </row>
    <row r="67" spans="1:8" ht="18.75">
      <c r="A67" s="56"/>
      <c r="B67" s="56"/>
      <c r="C67" s="56"/>
      <c r="D67" s="56"/>
      <c r="E67" s="56"/>
      <c r="F67" s="56"/>
      <c r="G67" s="56"/>
      <c r="H67" s="56"/>
    </row>
    <row r="68" spans="1:8" ht="18.75">
      <c r="A68" s="56"/>
      <c r="B68" s="56"/>
      <c r="C68" s="56"/>
      <c r="D68" s="56"/>
      <c r="E68" s="56"/>
      <c r="F68" s="56"/>
      <c r="G68" s="56"/>
      <c r="H68" s="56"/>
    </row>
    <row r="69" spans="1:8" ht="18.75">
      <c r="A69" s="56"/>
      <c r="B69" s="56"/>
      <c r="C69" s="56"/>
      <c r="D69" s="56"/>
      <c r="E69" s="56"/>
      <c r="F69" s="56"/>
      <c r="G69" s="56"/>
      <c r="H69" s="56"/>
    </row>
  </sheetData>
  <mergeCells count="4">
    <mergeCell ref="G3:H3"/>
    <mergeCell ref="A15:A16"/>
    <mergeCell ref="B15:D15"/>
    <mergeCell ref="E15:G15"/>
  </mergeCells>
  <pageMargins left="0.7" right="0.7" top="0.75" bottom="0.75" header="0.3" footer="0.3"/>
  <pageSetup paperSize="9" scale="4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Додаток_1_2018</vt:lpstr>
      <vt:lpstr>Додаток_2_2017-2018</vt:lpstr>
      <vt:lpstr>2017</vt:lpstr>
      <vt:lpstr>Додаток_1_2018!Заголовки_для_печати</vt:lpstr>
      <vt:lpstr>'Додаток_2_2017-2018'!Заголовки_для_печати</vt:lpstr>
      <vt:lpstr>'2017'!Область_печати</vt:lpstr>
      <vt:lpstr>Додаток_1_2018!Область_печати</vt:lpstr>
      <vt:lpstr>'Додаток_2_2017-2018'!Область_печати</vt:lpstr>
    </vt:vector>
  </TitlesOfParts>
  <Company>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2019-05-30T13:13:29Z</cp:lastPrinted>
  <dcterms:created xsi:type="dcterms:W3CDTF">2019-03-27T09:04:59Z</dcterms:created>
  <dcterms:modified xsi:type="dcterms:W3CDTF">2019-05-30T13:16:12Z</dcterms:modified>
</cp:coreProperties>
</file>