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(с)'!$A$1:$F$221</definedName>
  </definedNames>
  <calcPr fullCalcOnLoad="1"/>
</workbook>
</file>

<file path=xl/sharedStrings.xml><?xml version="1.0" encoding="utf-8"?>
<sst xmlns="http://schemas.openxmlformats.org/spreadsheetml/2006/main" count="260" uniqueCount="255">
  <si>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</si>
  <si>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</si>
  <si>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</si>
  <si>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</si>
  <si>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</si>
  <si>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</si>
  <si>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</si>
  <si>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</si>
  <si>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</si>
  <si>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</si>
  <si>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</si>
  <si>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</si>
  <si>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</si>
  <si>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</si>
  <si>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</si>
  <si>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</si>
  <si>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</si>
  <si>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</si>
  <si>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</si>
  <si>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</si>
  <si>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</si>
  <si>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</si>
  <si>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</si>
  <si>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</si>
  <si>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</si>
  <si>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</si>
  <si>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</si>
  <si>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</si>
  <si>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</si>
  <si>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</si>
  <si>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</si>
  <si>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</si>
  <si>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</si>
  <si>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</si>
  <si>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</si>
  <si>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</si>
  <si>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</si>
  <si>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</si>
  <si>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</si>
  <si>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</si>
  <si>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</si>
  <si>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</si>
  <si>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</si>
  <si>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</si>
  <si>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</si>
  <si>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</si>
  <si>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</si>
  <si>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</si>
  <si>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</si>
  <si>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</si>
  <si>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</si>
  <si>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</si>
  <si>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</si>
  <si>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</si>
  <si>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</si>
  <si>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</si>
  <si>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</si>
  <si>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</si>
  <si>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</si>
  <si>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</si>
  <si>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</si>
  <si>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</si>
  <si>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</si>
  <si>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</si>
  <si>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</si>
  <si>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</si>
  <si>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</si>
  <si>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</si>
  <si>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</si>
  <si>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</si>
  <si>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</si>
  <si>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</si>
  <si>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</si>
  <si>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</si>
  <si>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</si>
  <si>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</si>
  <si>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</si>
  <si>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</si>
  <si>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</si>
  <si>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</si>
  <si>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</si>
  <si>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</si>
  <si>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</si>
  <si>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</si>
  <si>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</si>
  <si>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</si>
  <si>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</si>
  <si>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</si>
  <si>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</si>
  <si>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</si>
  <si>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</si>
  <si>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</si>
  <si>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</si>
  <si>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</si>
  <si>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</si>
  <si>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</si>
  <si>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</si>
  <si>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</si>
  <si>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</si>
  <si>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</si>
  <si>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</si>
  <si>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</si>
  <si>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</si>
  <si>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</si>
  <si>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</si>
  <si>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</si>
  <si>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</si>
  <si>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</si>
  <si>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</si>
  <si>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</si>
  <si>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</si>
  <si>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</si>
  <si>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</si>
  <si>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</si>
  <si>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</si>
  <si>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</si>
  <si>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</si>
  <si>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</si>
  <si>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</si>
  <si>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</si>
  <si>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</si>
  <si>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</si>
  <si>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</si>
  <si>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</si>
  <si>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</si>
  <si>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</si>
  <si>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</si>
  <si>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</si>
  <si>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</si>
  <si>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</si>
  <si>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</si>
  <si>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</si>
  <si>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</si>
  <si>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</si>
  <si>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</si>
  <si>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</si>
  <si>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</si>
  <si>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</si>
  <si>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</si>
  <si>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</si>
  <si>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</si>
  <si>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</si>
  <si>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</si>
  <si>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</si>
  <si>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</si>
  <si>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</si>
  <si>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</si>
  <si>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</si>
  <si>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</si>
  <si>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</si>
  <si>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</si>
  <si>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</si>
  <si>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</si>
  <si>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</si>
  <si>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</si>
  <si>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</si>
  <si>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</si>
  <si>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</si>
  <si>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</si>
  <si>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</si>
  <si>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</si>
  <si>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</si>
  <si>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</si>
  <si>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</si>
  <si>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</si>
  <si>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</si>
  <si>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</si>
  <si>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</si>
  <si>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</si>
  <si>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</si>
  <si>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</si>
  <si>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</si>
  <si>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</si>
  <si>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</si>
  <si>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</si>
  <si>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</si>
  <si>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</si>
  <si>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</si>
  <si>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</si>
  <si>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</si>
  <si>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</si>
  <si>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</si>
  <si>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</si>
  <si>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</si>
  <si>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</si>
  <si>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</si>
  <si>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</si>
  <si>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</si>
  <si>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</si>
  <si>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</si>
  <si>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</si>
  <si>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</si>
  <si>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</si>
  <si>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</si>
  <si>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</si>
  <si>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</si>
  <si>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</si>
  <si>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</si>
  <si>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</si>
  <si>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</si>
  <si>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</si>
  <si>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</si>
  <si>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</si>
  <si>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</si>
  <si>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</si>
  <si>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</si>
  <si>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</si>
  <si>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</si>
  <si>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</si>
  <si>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</si>
  <si>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</si>
  <si>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Доходи бюджету Сумської міської об’єднаної територіальної громади на 2020 рік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</si>
  <si>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</si>
  <si>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</si>
  <si>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</si>
  <si>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</si>
  <si>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</si>
  <si>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</si>
  <si>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</si>
  <si>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</si>
  <si>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</si>
  <si>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</si>
  <si>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</si>
  <si>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</si>
  <si>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</si>
  <si>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</si>
  <si>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</si>
  <si>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</si>
  <si>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на надання вторинної медичної допомоги мешканцям Нижньосироватської ОТГ на базі КНП "Центральна міська клінична лікарня"</t>
  </si>
  <si>
    <t xml:space="preserve">                    Додаток № 1</t>
  </si>
  <si>
    <t>до      рішення    Сумської    міської    ради</t>
  </si>
  <si>
    <t xml:space="preserve">«Про      внесення     змін      до      рішення </t>
  </si>
  <si>
    <t>Сумської                   міської                 ради</t>
  </si>
  <si>
    <t>від  24  грудня   2019   року  № 6248  -  МР</t>
  </si>
  <si>
    <t>«Про бюджет Сумської міської об’єднаної</t>
  </si>
  <si>
    <t>територіальної     громади    на    2020 рік»</t>
  </si>
  <si>
    <t>Сумський міський голова</t>
  </si>
  <si>
    <t>О.М. Лисенко</t>
  </si>
  <si>
    <t>Виконавець: Липова С.А.</t>
  </si>
  <si>
    <t>________________</t>
  </si>
  <si>
    <t>Підвищення кваліфікації педагогічних працівників та проведення супервізії, у т.ч.:</t>
  </si>
  <si>
    <t>вчителів, які забезпечують здобуттня учнями 5-11 (12) класів загальної середньої освіти</t>
  </si>
  <si>
    <t>проведення супервізії</t>
  </si>
  <si>
    <t>здійснення (у разі потреби) витрат на відрядження для підвищення кваліфікації учителів, асистентів вчителів початкової школи, директорів закладів загальної середньої освіти, заступників директорів з навчально-виховної (начальної, виховної) роботи, до посадових обов'язків яких належать питання початкової освіти</t>
  </si>
  <si>
    <t>Закупівля засобів навчання та обладнання для навчальних кабінетів початкової школи</t>
  </si>
  <si>
    <t>засоби навчання та та обладнання (крім комп'ютерного)</t>
  </si>
  <si>
    <t>сучасні меблі для початкових класів нової української школи</t>
  </si>
  <si>
    <t>комп'ютерне обладання для початкових класів</t>
  </si>
  <si>
    <t>Закупівля обладнання, інвентаря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</si>
  <si>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</si>
  <si>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</si>
  <si>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отримані з Нижньосироватської сільської ОТГ :</t>
  </si>
  <si>
    <t xml:space="preserve">на придбання антисептиків та засобів індивідуального захисту медичних працівників для КНП "ЦМКЛ" СМР </t>
  </si>
  <si>
    <t>на оплату праці з нарахуваннями педагогічних працівників інклюзивно - ресурсних центрів</t>
  </si>
  <si>
    <t>від   13  травня  2020   року  № 6729  -  МР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</si>
</sst>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vertical="top" wrapText="1"/>
      <protection/>
    </xf>
    <xf numFmtId="0" fontId="29" fillId="53" borderId="22" xfId="0" applyNumberFormat="1" applyFont="1" applyFill="1" applyBorder="1" applyAlignment="1" applyProtection="1">
      <alignment vertical="center" wrapText="1"/>
      <protection/>
    </xf>
    <xf numFmtId="4" fontId="30" fillId="53" borderId="17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49" fontId="39" fillId="55" borderId="0" xfId="0" applyNumberFormat="1" applyFont="1" applyFill="1" applyAlignment="1" applyProtection="1">
      <alignment vertical="center"/>
      <protection/>
    </xf>
    <xf numFmtId="49" fontId="36" fillId="55" borderId="0" xfId="0" applyNumberFormat="1" applyFont="1" applyFill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NumberFormat="1" applyFont="1" applyFill="1" applyAlignment="1" applyProtection="1">
      <alignment wrapText="1"/>
      <protection/>
    </xf>
    <xf numFmtId="0" fontId="40" fillId="55" borderId="0" xfId="0" applyFont="1" applyFill="1" applyAlignment="1">
      <alignment wrapText="1"/>
    </xf>
    <xf numFmtId="0" fontId="36" fillId="55" borderId="0" xfId="0" applyFont="1" applyFill="1" applyAlignment="1">
      <alignment vertical="center" textRotation="180"/>
    </xf>
    <xf numFmtId="0" fontId="36" fillId="55" borderId="0" xfId="0" applyFont="1" applyFill="1" applyAlignment="1">
      <alignment horizontal="center" vertical="center" textRotation="180"/>
    </xf>
    <xf numFmtId="0" fontId="36" fillId="55" borderId="0" xfId="0" applyFont="1" applyFill="1" applyBorder="1" applyAlignment="1">
      <alignment vertical="center" textRotation="180"/>
    </xf>
    <xf numFmtId="0" fontId="36" fillId="55" borderId="23" xfId="0" applyFont="1" applyFill="1" applyBorder="1" applyAlignment="1">
      <alignment vertical="center" textRotation="180"/>
    </xf>
    <xf numFmtId="0" fontId="36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0" fontId="29" fillId="55" borderId="24" xfId="0" applyNumberFormat="1" applyFont="1" applyFill="1" applyBorder="1" applyAlignment="1" applyProtection="1">
      <alignment vertical="center" wrapText="1"/>
      <protection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21" xfId="0" applyNumberFormat="1" applyFont="1" applyFill="1" applyBorder="1" applyAlignment="1" applyProtection="1">
      <alignment vertical="center" wrapText="1"/>
      <protection/>
    </xf>
    <xf numFmtId="0" fontId="29" fillId="55" borderId="22" xfId="0" applyNumberFormat="1" applyFont="1" applyFill="1" applyBorder="1" applyAlignment="1" applyProtection="1">
      <alignment vertical="center" wrapText="1"/>
      <protection/>
    </xf>
    <xf numFmtId="0" fontId="0" fillId="55" borderId="20" xfId="0" applyFill="1" applyBorder="1" applyAlignment="1">
      <alignment vertical="top" wrapText="1"/>
    </xf>
    <xf numFmtId="0" fontId="0" fillId="55" borderId="21" xfId="0" applyFill="1" applyBorder="1" applyAlignment="1">
      <alignment vertical="top" wrapText="1"/>
    </xf>
    <xf numFmtId="0" fontId="0" fillId="55" borderId="17" xfId="0" applyFill="1" applyBorder="1" applyAlignment="1">
      <alignment vertical="top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29" fillId="55" borderId="16" xfId="0" applyNumberFormat="1" applyFont="1" applyFill="1" applyBorder="1" applyAlignment="1">
      <alignment vertical="center" wrapText="1"/>
    </xf>
    <xf numFmtId="0" fontId="40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5" borderId="16" xfId="0" applyNumberFormat="1" applyFont="1" applyFill="1" applyBorder="1" applyAlignment="1" applyProtection="1">
      <alignment vertical="center" wrapText="1"/>
      <protection/>
    </xf>
    <xf numFmtId="4" fontId="40" fillId="55" borderId="16" xfId="0" applyNumberFormat="1" applyFont="1" applyFill="1" applyBorder="1" applyAlignment="1" applyProtection="1">
      <alignment horizontal="right" vertical="center" wrapText="1"/>
      <protection/>
    </xf>
    <xf numFmtId="4" fontId="40" fillId="55" borderId="16" xfId="0" applyNumberFormat="1" applyFont="1" applyFill="1" applyBorder="1" applyAlignment="1">
      <alignment vertical="center" wrapText="1"/>
    </xf>
    <xf numFmtId="0" fontId="36" fillId="55" borderId="23" xfId="0" applyFont="1" applyFill="1" applyBorder="1" applyAlignment="1">
      <alignment horizontal="center" vertical="center" textRotation="180"/>
    </xf>
    <xf numFmtId="0" fontId="36" fillId="55" borderId="0" xfId="0" applyFont="1" applyFill="1" applyBorder="1" applyAlignment="1">
      <alignment horizont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Font="1" applyFill="1" applyBorder="1" applyAlignment="1">
      <alignment horizontal="center" vertical="center" textRotation="180"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40"/>
  <sheetViews>
    <sheetView showGridLines="0" showZeros="0" tabSelected="1" view="pageBreakPreview" zoomScale="115" zoomScaleNormal="70" zoomScaleSheetLayoutView="115" workbookViewId="0" topLeftCell="A1">
      <selection activeCell="C6" sqref="C6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7.16015625" style="108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34" t="s">
        <v>229</v>
      </c>
      <c r="E1" s="134"/>
      <c r="G1" s="133"/>
    </row>
    <row r="2" spans="4:7" ht="18" customHeight="1">
      <c r="D2" s="12" t="s">
        <v>230</v>
      </c>
      <c r="E2" s="111"/>
      <c r="G2" s="133"/>
    </row>
    <row r="3" spans="4:7" ht="18" customHeight="1">
      <c r="D3" s="12" t="s">
        <v>231</v>
      </c>
      <c r="E3" s="111"/>
      <c r="G3" s="133"/>
    </row>
    <row r="4" spans="4:7" ht="18" customHeight="1">
      <c r="D4" s="12" t="s">
        <v>232</v>
      </c>
      <c r="E4" s="111"/>
      <c r="G4" s="133"/>
    </row>
    <row r="5" spans="4:7" ht="18" customHeight="1">
      <c r="D5" s="12" t="s">
        <v>233</v>
      </c>
      <c r="E5" s="111"/>
      <c r="G5" s="133"/>
    </row>
    <row r="6" spans="4:7" ht="18.75" customHeight="1">
      <c r="D6" s="12" t="s">
        <v>234</v>
      </c>
      <c r="E6" s="111"/>
      <c r="G6" s="133"/>
    </row>
    <row r="7" spans="4:7" ht="18.75" customHeight="1">
      <c r="D7" s="12" t="s">
        <v>235</v>
      </c>
      <c r="E7" s="111"/>
      <c r="G7" s="133"/>
    </row>
    <row r="8" spans="4:7" ht="18" customHeight="1">
      <c r="D8" s="12" t="s">
        <v>254</v>
      </c>
      <c r="E8" s="111"/>
      <c r="G8" s="133"/>
    </row>
    <row r="9" spans="4:7" ht="18" customHeight="1">
      <c r="D9" s="12"/>
      <c r="E9" s="13"/>
      <c r="G9" s="133"/>
    </row>
    <row r="10" spans="1:7" ht="19.5">
      <c r="A10" s="135" t="s">
        <v>211</v>
      </c>
      <c r="B10" s="135"/>
      <c r="C10" s="135"/>
      <c r="D10" s="135"/>
      <c r="E10" s="135"/>
      <c r="F10" s="135"/>
      <c r="G10" s="133"/>
    </row>
    <row r="11" spans="1:7" ht="19.5">
      <c r="A11" s="100"/>
      <c r="B11" s="100"/>
      <c r="C11" s="100"/>
      <c r="D11" s="100"/>
      <c r="E11" s="100"/>
      <c r="F11" s="100"/>
      <c r="G11" s="133"/>
    </row>
    <row r="12" spans="2:7" ht="17.25">
      <c r="B12" s="102" t="s">
        <v>212</v>
      </c>
      <c r="C12" s="102"/>
      <c r="D12" s="102"/>
      <c r="E12" s="102"/>
      <c r="F12" s="102"/>
      <c r="G12" s="133"/>
    </row>
    <row r="13" spans="2:7" ht="19.5" customHeight="1">
      <c r="B13" s="103" t="s">
        <v>214</v>
      </c>
      <c r="C13" s="103"/>
      <c r="D13" s="103"/>
      <c r="E13" s="103"/>
      <c r="F13" s="103"/>
      <c r="G13" s="133"/>
    </row>
    <row r="14" spans="2:7" ht="15">
      <c r="B14" s="26"/>
      <c r="C14" s="26"/>
      <c r="D14" s="26"/>
      <c r="E14" s="26"/>
      <c r="F14" s="27" t="s">
        <v>213</v>
      </c>
      <c r="G14" s="133"/>
    </row>
    <row r="15" spans="1:7" ht="21.75" customHeight="1">
      <c r="A15" s="136" t="s">
        <v>0</v>
      </c>
      <c r="B15" s="130" t="s">
        <v>175</v>
      </c>
      <c r="C15" s="130" t="s">
        <v>169</v>
      </c>
      <c r="D15" s="131" t="s">
        <v>14</v>
      </c>
      <c r="E15" s="130" t="s">
        <v>15</v>
      </c>
      <c r="F15" s="130"/>
      <c r="G15" s="133"/>
    </row>
    <row r="16" spans="1:7" ht="35.25" customHeight="1">
      <c r="A16" s="136"/>
      <c r="B16" s="130"/>
      <c r="C16" s="130"/>
      <c r="D16" s="132"/>
      <c r="E16" s="73" t="s">
        <v>169</v>
      </c>
      <c r="F16" s="18" t="s">
        <v>170</v>
      </c>
      <c r="G16" s="133"/>
    </row>
    <row r="17" spans="1:253" s="20" customFormat="1" ht="17.25" customHeight="1">
      <c r="A17" s="74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133"/>
      <c r="H17" s="19"/>
      <c r="I17" s="19"/>
      <c r="J17" s="19"/>
      <c r="K17" s="19"/>
      <c r="L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s="25" customFormat="1" ht="13.5">
      <c r="A18" s="74">
        <v>10000000</v>
      </c>
      <c r="B18" s="21" t="s">
        <v>2</v>
      </c>
      <c r="C18" s="22">
        <f>D18+E18</f>
        <v>1961012440</v>
      </c>
      <c r="D18" s="23">
        <f>D19+D28++D35+D41+D60</f>
        <v>1956793940</v>
      </c>
      <c r="E18" s="23">
        <f>E19+E28++E35+E41+E60</f>
        <v>4218500</v>
      </c>
      <c r="F18" s="23">
        <f>F19+F28++F35+F41+F60</f>
        <v>0</v>
      </c>
      <c r="G18" s="133"/>
      <c r="H18" s="24"/>
      <c r="I18" s="24"/>
      <c r="J18" s="24"/>
      <c r="K18" s="24"/>
      <c r="L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253" s="6" customFormat="1" ht="27.75">
      <c r="A19" s="2">
        <v>11000000</v>
      </c>
      <c r="B19" s="9" t="s">
        <v>3</v>
      </c>
      <c r="C19" s="4">
        <f aca="true" t="shared" si="0" ref="C19:C103">D19+E19</f>
        <v>1333660640</v>
      </c>
      <c r="D19" s="1">
        <f>D20+D25</f>
        <v>1333660640</v>
      </c>
      <c r="E19" s="1"/>
      <c r="F19" s="1"/>
      <c r="G19" s="133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6" customFormat="1" ht="13.5">
      <c r="A20" s="2">
        <v>11010000</v>
      </c>
      <c r="B20" s="9" t="s">
        <v>118</v>
      </c>
      <c r="C20" s="4">
        <f t="shared" si="0"/>
        <v>1333153000</v>
      </c>
      <c r="D20" s="4">
        <f>D21+D22+D23+D24</f>
        <v>1333153000</v>
      </c>
      <c r="E20" s="1"/>
      <c r="F20" s="1"/>
      <c r="G20" s="133"/>
      <c r="H20" s="5"/>
      <c r="I20" s="5"/>
      <c r="J20" s="5"/>
      <c r="K20" s="5"/>
      <c r="L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6" customFormat="1" ht="42">
      <c r="A21" s="2">
        <v>11010100</v>
      </c>
      <c r="B21" s="9" t="s">
        <v>18</v>
      </c>
      <c r="C21" s="1">
        <f t="shared" si="0"/>
        <v>1174726200</v>
      </c>
      <c r="D21" s="1">
        <v>1174726200</v>
      </c>
      <c r="E21" s="1"/>
      <c r="F21" s="1"/>
      <c r="G21" s="133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69.75">
      <c r="A22" s="2">
        <v>11010200</v>
      </c>
      <c r="B22" s="9" t="s">
        <v>19</v>
      </c>
      <c r="C22" s="4">
        <f t="shared" si="0"/>
        <v>87360000</v>
      </c>
      <c r="D22" s="1">
        <v>87360000</v>
      </c>
      <c r="E22" s="1"/>
      <c r="F22" s="1"/>
      <c r="G22" s="128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45" customHeight="1">
      <c r="A23" s="2">
        <v>11010400</v>
      </c>
      <c r="B23" s="9" t="s">
        <v>20</v>
      </c>
      <c r="C23" s="4">
        <f t="shared" si="0"/>
        <v>45166800</v>
      </c>
      <c r="D23" s="1">
        <v>45166800</v>
      </c>
      <c r="E23" s="1"/>
      <c r="F23" s="1"/>
      <c r="G23" s="128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33.75" customHeight="1">
      <c r="A24" s="2">
        <v>11010500</v>
      </c>
      <c r="B24" s="9" t="s">
        <v>21</v>
      </c>
      <c r="C24" s="4">
        <f t="shared" si="0"/>
        <v>25900000</v>
      </c>
      <c r="D24" s="1">
        <v>25900000</v>
      </c>
      <c r="E24" s="1"/>
      <c r="F24" s="1"/>
      <c r="G24" s="128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7" s="5" customFormat="1" ht="13.5">
      <c r="A25" s="2">
        <v>11020000</v>
      </c>
      <c r="B25" s="9" t="s">
        <v>4</v>
      </c>
      <c r="C25" s="4">
        <f t="shared" si="0"/>
        <v>507640</v>
      </c>
      <c r="D25" s="4">
        <f>D26+D27</f>
        <v>507640</v>
      </c>
      <c r="E25" s="4"/>
      <c r="F25" s="4"/>
      <c r="G25" s="128"/>
    </row>
    <row r="26" spans="1:253" s="6" customFormat="1" ht="36" customHeight="1">
      <c r="A26" s="2">
        <v>11020200</v>
      </c>
      <c r="B26" s="9" t="s">
        <v>22</v>
      </c>
      <c r="C26" s="4">
        <f t="shared" si="0"/>
        <v>507640</v>
      </c>
      <c r="D26" s="1">
        <v>507640</v>
      </c>
      <c r="E26" s="1"/>
      <c r="F26" s="1"/>
      <c r="G26" s="128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30" customHeight="1" hidden="1">
      <c r="A27" s="2">
        <v>11023200</v>
      </c>
      <c r="B27" s="9" t="s">
        <v>23</v>
      </c>
      <c r="C27" s="4">
        <f t="shared" si="0"/>
        <v>0</v>
      </c>
      <c r="D27" s="1"/>
      <c r="E27" s="1"/>
      <c r="F27" s="1"/>
      <c r="G27" s="128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27.75">
      <c r="A28" s="2">
        <v>13000000</v>
      </c>
      <c r="B28" s="9" t="s">
        <v>24</v>
      </c>
      <c r="C28" s="4">
        <f t="shared" si="0"/>
        <v>332600</v>
      </c>
      <c r="D28" s="1">
        <f>D29+D32</f>
        <v>332600</v>
      </c>
      <c r="E28" s="1"/>
      <c r="F28" s="1"/>
      <c r="G28" s="128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6.5" customHeight="1">
      <c r="A29" s="2">
        <v>13010000</v>
      </c>
      <c r="B29" s="9" t="s">
        <v>25</v>
      </c>
      <c r="C29" s="4">
        <f t="shared" si="0"/>
        <v>73600</v>
      </c>
      <c r="D29" s="1">
        <f>D31+D30</f>
        <v>73600</v>
      </c>
      <c r="E29" s="1"/>
      <c r="F29" s="1"/>
      <c r="G29" s="128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50.25" customHeight="1">
      <c r="A30" s="2">
        <v>13010100</v>
      </c>
      <c r="B30" s="9" t="s">
        <v>205</v>
      </c>
      <c r="C30" s="4">
        <f>D30+E30</f>
        <v>1000</v>
      </c>
      <c r="D30" s="1">
        <v>1000</v>
      </c>
      <c r="E30" s="1"/>
      <c r="F30" s="1"/>
      <c r="G30" s="128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60.75" customHeight="1">
      <c r="A31" s="2">
        <v>13010200</v>
      </c>
      <c r="B31" s="9" t="s">
        <v>26</v>
      </c>
      <c r="C31" s="4">
        <f t="shared" si="0"/>
        <v>72600</v>
      </c>
      <c r="D31" s="1">
        <v>72600</v>
      </c>
      <c r="E31" s="1"/>
      <c r="F31" s="1"/>
      <c r="G31" s="128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3.5">
      <c r="A32" s="2">
        <v>13030000</v>
      </c>
      <c r="B32" s="9" t="s">
        <v>27</v>
      </c>
      <c r="C32" s="4">
        <f t="shared" si="0"/>
        <v>259000</v>
      </c>
      <c r="D32" s="1">
        <f>D34+D33</f>
        <v>259000</v>
      </c>
      <c r="E32" s="1"/>
      <c r="F32" s="1"/>
      <c r="G32" s="128"/>
      <c r="H32" s="5"/>
      <c r="I32" s="5"/>
      <c r="J32" s="5"/>
      <c r="K32" s="5"/>
      <c r="L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27.75">
      <c r="A33" s="2">
        <v>13030100</v>
      </c>
      <c r="B33" s="9" t="s">
        <v>171</v>
      </c>
      <c r="C33" s="4">
        <f t="shared" si="0"/>
        <v>239000</v>
      </c>
      <c r="D33" s="1">
        <v>239000</v>
      </c>
      <c r="E33" s="1"/>
      <c r="F33" s="1"/>
      <c r="G33" s="128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5.25" customHeight="1">
      <c r="A34" s="2">
        <v>13030200</v>
      </c>
      <c r="B34" s="9" t="s">
        <v>28</v>
      </c>
      <c r="C34" s="4">
        <f t="shared" si="0"/>
        <v>20000</v>
      </c>
      <c r="D34" s="1">
        <v>20000</v>
      </c>
      <c r="E34" s="1"/>
      <c r="F34" s="1"/>
      <c r="G34" s="128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3.5">
      <c r="A35" s="2">
        <v>14000000</v>
      </c>
      <c r="B35" s="9" t="s">
        <v>10</v>
      </c>
      <c r="C35" s="4">
        <f>D35+E35</f>
        <v>139634700</v>
      </c>
      <c r="D35" s="1">
        <f>D40+D37+D39</f>
        <v>139634700</v>
      </c>
      <c r="E35" s="1"/>
      <c r="F35" s="1"/>
      <c r="G35" s="128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31.5" customHeight="1">
      <c r="A36" s="2">
        <v>14020000</v>
      </c>
      <c r="B36" s="9" t="s">
        <v>138</v>
      </c>
      <c r="C36" s="4">
        <f>C37</f>
        <v>12350000</v>
      </c>
      <c r="D36" s="4">
        <f>D37</f>
        <v>12350000</v>
      </c>
      <c r="E36" s="1"/>
      <c r="F36" s="1"/>
      <c r="G36" s="128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15">
      <c r="A37" s="2">
        <v>14021900</v>
      </c>
      <c r="B37" s="28" t="s">
        <v>135</v>
      </c>
      <c r="C37" s="4">
        <f t="shared" si="0"/>
        <v>12350000</v>
      </c>
      <c r="D37" s="1">
        <v>12350000</v>
      </c>
      <c r="E37" s="1"/>
      <c r="F37" s="1"/>
      <c r="G37" s="128"/>
      <c r="H37" s="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31" customFormat="1" ht="27.75">
      <c r="A38" s="29">
        <v>14030000</v>
      </c>
      <c r="B38" s="9" t="s">
        <v>137</v>
      </c>
      <c r="C38" s="4">
        <f>C39</f>
        <v>52650000</v>
      </c>
      <c r="D38" s="1">
        <f>D39</f>
        <v>52650000</v>
      </c>
      <c r="E38" s="1"/>
      <c r="F38" s="1"/>
      <c r="G38" s="128"/>
      <c r="H38" s="30"/>
      <c r="I38" s="30"/>
      <c r="J38" s="30"/>
      <c r="K38" s="30"/>
      <c r="L38" s="30"/>
      <c r="IK38" s="30"/>
      <c r="IL38" s="30"/>
      <c r="IM38" s="30"/>
      <c r="IN38" s="30"/>
      <c r="IO38" s="30"/>
      <c r="IP38" s="30"/>
      <c r="IQ38" s="30"/>
      <c r="IR38" s="30"/>
      <c r="IS38" s="30"/>
    </row>
    <row r="39" spans="1:253" s="6" customFormat="1" ht="15">
      <c r="A39" s="2">
        <v>14031900</v>
      </c>
      <c r="B39" s="28" t="s">
        <v>135</v>
      </c>
      <c r="C39" s="4">
        <f t="shared" si="0"/>
        <v>52650000</v>
      </c>
      <c r="D39" s="1">
        <v>52650000</v>
      </c>
      <c r="E39" s="1"/>
      <c r="F39" s="1"/>
      <c r="G39" s="128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33.75" customHeight="1">
      <c r="A40" s="2">
        <v>14040000</v>
      </c>
      <c r="B40" s="9" t="s">
        <v>29</v>
      </c>
      <c r="C40" s="4">
        <f t="shared" si="0"/>
        <v>74634700</v>
      </c>
      <c r="D40" s="1">
        <v>74634700</v>
      </c>
      <c r="E40" s="1"/>
      <c r="F40" s="1"/>
      <c r="G40" s="128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3.5">
      <c r="A41" s="2">
        <v>18000000</v>
      </c>
      <c r="B41" s="9" t="s">
        <v>119</v>
      </c>
      <c r="C41" s="4">
        <f t="shared" si="0"/>
        <v>483166000</v>
      </c>
      <c r="D41" s="1">
        <f>D42+D53+D56</f>
        <v>483166000</v>
      </c>
      <c r="E41" s="1"/>
      <c r="F41" s="1"/>
      <c r="G41" s="128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 t="s">
        <v>30</v>
      </c>
      <c r="B42" s="9" t="s">
        <v>120</v>
      </c>
      <c r="C42" s="4">
        <f t="shared" si="0"/>
        <v>208018900</v>
      </c>
      <c r="D42" s="1">
        <f>D43+D44+D46+D47+D48+D49+D50+D51+D52+D45</f>
        <v>208018900</v>
      </c>
      <c r="E42" s="1"/>
      <c r="F42" s="1"/>
      <c r="G42" s="128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47.25" customHeight="1">
      <c r="A43" s="2" t="s">
        <v>31</v>
      </c>
      <c r="B43" s="9" t="s">
        <v>33</v>
      </c>
      <c r="C43" s="4">
        <f t="shared" si="0"/>
        <v>140400</v>
      </c>
      <c r="D43" s="1">
        <v>140400</v>
      </c>
      <c r="E43" s="1"/>
      <c r="F43" s="1"/>
      <c r="G43" s="128"/>
      <c r="H43" s="32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48" customHeight="1">
      <c r="A44" s="2" t="s">
        <v>32</v>
      </c>
      <c r="B44" s="9" t="s">
        <v>34</v>
      </c>
      <c r="C44" s="4">
        <f t="shared" si="0"/>
        <v>2186000</v>
      </c>
      <c r="D44" s="1">
        <v>2186000</v>
      </c>
      <c r="E44" s="1"/>
      <c r="F44" s="1"/>
      <c r="G44" s="128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45" customHeight="1">
      <c r="A45" s="2" t="s">
        <v>35</v>
      </c>
      <c r="B45" s="9" t="s">
        <v>37</v>
      </c>
      <c r="C45" s="4">
        <f t="shared" si="0"/>
        <v>784700</v>
      </c>
      <c r="D45" s="1">
        <v>784700</v>
      </c>
      <c r="E45" s="1"/>
      <c r="F45" s="1"/>
      <c r="G45" s="128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48" customHeight="1">
      <c r="A46" s="2" t="s">
        <v>36</v>
      </c>
      <c r="B46" s="9" t="s">
        <v>38</v>
      </c>
      <c r="C46" s="4">
        <f t="shared" si="0"/>
        <v>11835500</v>
      </c>
      <c r="D46" s="1">
        <v>11835500</v>
      </c>
      <c r="E46" s="1"/>
      <c r="F46" s="1"/>
      <c r="G46" s="128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3.5">
      <c r="A47" s="2">
        <v>18010500</v>
      </c>
      <c r="B47" s="9" t="s">
        <v>39</v>
      </c>
      <c r="C47" s="4">
        <f t="shared" si="0"/>
        <v>73877900</v>
      </c>
      <c r="D47" s="1">
        <v>73877900</v>
      </c>
      <c r="E47" s="1"/>
      <c r="F47" s="1"/>
      <c r="G47" s="128"/>
      <c r="H47" s="77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3.5">
      <c r="A48" s="2">
        <v>18010600</v>
      </c>
      <c r="B48" s="9" t="s">
        <v>40</v>
      </c>
      <c r="C48" s="4">
        <f t="shared" si="0"/>
        <v>96915000</v>
      </c>
      <c r="D48" s="1">
        <v>96915000</v>
      </c>
      <c r="E48" s="1"/>
      <c r="F48" s="1"/>
      <c r="G48" s="128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3.5">
      <c r="A49" s="2">
        <v>18010700</v>
      </c>
      <c r="B49" s="9" t="s">
        <v>41</v>
      </c>
      <c r="C49" s="4">
        <f t="shared" si="0"/>
        <v>6100000</v>
      </c>
      <c r="D49" s="1">
        <v>6100000</v>
      </c>
      <c r="E49" s="1"/>
      <c r="F49" s="1"/>
      <c r="G49" s="128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7.25" customHeight="1">
      <c r="A50" s="2">
        <v>18010900</v>
      </c>
      <c r="B50" s="9" t="s">
        <v>42</v>
      </c>
      <c r="C50" s="4">
        <f t="shared" si="0"/>
        <v>15079400</v>
      </c>
      <c r="D50" s="1">
        <v>15079400</v>
      </c>
      <c r="E50" s="1"/>
      <c r="F50" s="1"/>
      <c r="G50" s="128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5" customHeight="1">
      <c r="A51" s="2">
        <v>18011000</v>
      </c>
      <c r="B51" s="9" t="s">
        <v>43</v>
      </c>
      <c r="C51" s="4">
        <f t="shared" si="0"/>
        <v>300000</v>
      </c>
      <c r="D51" s="1">
        <v>300000</v>
      </c>
      <c r="E51" s="1"/>
      <c r="F51" s="1"/>
      <c r="G51" s="128"/>
      <c r="H51" s="77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" customHeight="1">
      <c r="A52" s="2">
        <v>18011100</v>
      </c>
      <c r="B52" s="9" t="s">
        <v>44</v>
      </c>
      <c r="C52" s="4">
        <f t="shared" si="0"/>
        <v>800000</v>
      </c>
      <c r="D52" s="1">
        <v>800000</v>
      </c>
      <c r="E52" s="1"/>
      <c r="F52" s="1"/>
      <c r="G52" s="128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13.5">
      <c r="A53" s="2">
        <v>18030000</v>
      </c>
      <c r="B53" s="9" t="s">
        <v>47</v>
      </c>
      <c r="C53" s="4">
        <f t="shared" si="0"/>
        <v>792400</v>
      </c>
      <c r="D53" s="1">
        <f>D54+D55</f>
        <v>792400</v>
      </c>
      <c r="E53" s="1"/>
      <c r="F53" s="1"/>
      <c r="G53" s="128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7.25" customHeight="1">
      <c r="A54" s="2">
        <v>18030100</v>
      </c>
      <c r="B54" s="9" t="s">
        <v>45</v>
      </c>
      <c r="C54" s="4">
        <f t="shared" si="0"/>
        <v>713200</v>
      </c>
      <c r="D54" s="1">
        <v>713200</v>
      </c>
      <c r="E54" s="1"/>
      <c r="F54" s="1"/>
      <c r="G54" s="128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5.75" customHeight="1">
      <c r="A55" s="2">
        <v>18030200</v>
      </c>
      <c r="B55" s="9" t="s">
        <v>46</v>
      </c>
      <c r="C55" s="4">
        <f t="shared" si="0"/>
        <v>79200</v>
      </c>
      <c r="D55" s="1">
        <v>79200</v>
      </c>
      <c r="E55" s="1"/>
      <c r="F55" s="1"/>
      <c r="G55" s="128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13.5">
      <c r="A56" s="2" t="s">
        <v>48</v>
      </c>
      <c r="B56" s="9" t="s">
        <v>49</v>
      </c>
      <c r="C56" s="4">
        <f>D56+E56</f>
        <v>274354700</v>
      </c>
      <c r="D56" s="1">
        <f>D57+D58+D59</f>
        <v>274354700</v>
      </c>
      <c r="E56" s="1"/>
      <c r="F56" s="1"/>
      <c r="G56" s="128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13.5">
      <c r="A57" s="2" t="s">
        <v>50</v>
      </c>
      <c r="B57" s="9" t="s">
        <v>51</v>
      </c>
      <c r="C57" s="4">
        <f t="shared" si="0"/>
        <v>49261000</v>
      </c>
      <c r="D57" s="1">
        <v>49261000</v>
      </c>
      <c r="E57" s="1"/>
      <c r="F57" s="1"/>
      <c r="G57" s="128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13.5">
      <c r="A58" s="2" t="s">
        <v>52</v>
      </c>
      <c r="B58" s="9" t="s">
        <v>53</v>
      </c>
      <c r="C58" s="4">
        <f t="shared" si="0"/>
        <v>224515200</v>
      </c>
      <c r="D58" s="1">
        <v>224515200</v>
      </c>
      <c r="E58" s="1"/>
      <c r="F58" s="1"/>
      <c r="G58" s="128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" customFormat="1" ht="60.75" customHeight="1">
      <c r="A59" s="2">
        <v>18050500</v>
      </c>
      <c r="B59" s="9" t="s">
        <v>121</v>
      </c>
      <c r="C59" s="4">
        <f t="shared" si="0"/>
        <v>578500</v>
      </c>
      <c r="D59" s="1">
        <v>578500</v>
      </c>
      <c r="E59" s="1"/>
      <c r="F59" s="1"/>
      <c r="G59" s="128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6" customFormat="1" ht="13.5">
      <c r="A60" s="2">
        <v>19000000</v>
      </c>
      <c r="B60" s="9" t="s">
        <v>5</v>
      </c>
      <c r="C60" s="4">
        <f t="shared" si="0"/>
        <v>4218500</v>
      </c>
      <c r="D60" s="1">
        <f>D61</f>
        <v>0</v>
      </c>
      <c r="E60" s="1">
        <f>E61</f>
        <v>4218500</v>
      </c>
      <c r="F60" s="1"/>
      <c r="G60" s="128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13.5">
      <c r="A61" s="2" t="s">
        <v>54</v>
      </c>
      <c r="B61" s="9" t="s">
        <v>55</v>
      </c>
      <c r="C61" s="4">
        <f t="shared" si="0"/>
        <v>4218500</v>
      </c>
      <c r="D61" s="1">
        <f>D62+D63+D64</f>
        <v>0</v>
      </c>
      <c r="E61" s="1">
        <f>E62+E63+E64</f>
        <v>4218500</v>
      </c>
      <c r="F61" s="1"/>
      <c r="G61" s="128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65.25" customHeight="1">
      <c r="A62" s="2" t="s">
        <v>56</v>
      </c>
      <c r="B62" s="9" t="s">
        <v>187</v>
      </c>
      <c r="C62" s="4">
        <f t="shared" si="0"/>
        <v>2914800</v>
      </c>
      <c r="D62" s="1"/>
      <c r="E62" s="1">
        <v>2914800</v>
      </c>
      <c r="F62" s="1"/>
      <c r="G62" s="128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.75">
      <c r="A63" s="2">
        <v>19010200</v>
      </c>
      <c r="B63" s="9" t="s">
        <v>57</v>
      </c>
      <c r="C63" s="4">
        <f t="shared" si="0"/>
        <v>419300</v>
      </c>
      <c r="D63" s="1"/>
      <c r="E63" s="1">
        <v>419300</v>
      </c>
      <c r="F63" s="1"/>
      <c r="G63" s="128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48.75" customHeight="1">
      <c r="A64" s="2">
        <v>19010300</v>
      </c>
      <c r="B64" s="9" t="s">
        <v>58</v>
      </c>
      <c r="C64" s="4">
        <f t="shared" si="0"/>
        <v>884400</v>
      </c>
      <c r="D64" s="1"/>
      <c r="E64" s="1">
        <v>884400</v>
      </c>
      <c r="F64" s="1"/>
      <c r="G64" s="128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34" customFormat="1" ht="23.25" customHeight="1">
      <c r="A65" s="74">
        <v>20000000</v>
      </c>
      <c r="B65" s="21" t="s">
        <v>6</v>
      </c>
      <c r="C65" s="17">
        <f t="shared" si="0"/>
        <v>122432074</v>
      </c>
      <c r="D65" s="23">
        <f>D66+D77+D90+D103</f>
        <v>50943080</v>
      </c>
      <c r="E65" s="23">
        <f>E92+E102+E103+E98+E66</f>
        <v>71488994</v>
      </c>
      <c r="F65" s="23">
        <f>F92+F102+F103+F98</f>
        <v>1722209</v>
      </c>
      <c r="G65" s="128"/>
      <c r="H65" s="33"/>
      <c r="I65" s="33"/>
      <c r="J65" s="33"/>
      <c r="K65" s="33"/>
      <c r="L65" s="33"/>
      <c r="IK65" s="33"/>
      <c r="IL65" s="33"/>
      <c r="IM65" s="33"/>
      <c r="IN65" s="33"/>
      <c r="IO65" s="33"/>
      <c r="IP65" s="33"/>
      <c r="IQ65" s="33"/>
      <c r="IR65" s="33"/>
      <c r="IS65" s="33"/>
    </row>
    <row r="66" spans="1:253" s="6" customFormat="1" ht="20.25" customHeight="1">
      <c r="A66" s="2">
        <v>21000000</v>
      </c>
      <c r="B66" s="9" t="s">
        <v>7</v>
      </c>
      <c r="C66" s="4">
        <f t="shared" si="0"/>
        <v>2661480</v>
      </c>
      <c r="D66" s="1">
        <f>D67+D70+D69</f>
        <v>2661480</v>
      </c>
      <c r="E66" s="1">
        <f>E76</f>
        <v>0</v>
      </c>
      <c r="F66" s="1"/>
      <c r="G66" s="128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84" customHeight="1">
      <c r="A67" s="2" t="s">
        <v>59</v>
      </c>
      <c r="B67" s="9" t="s">
        <v>150</v>
      </c>
      <c r="C67" s="4">
        <f t="shared" si="0"/>
        <v>81980</v>
      </c>
      <c r="D67" s="1">
        <f>D68</f>
        <v>81980</v>
      </c>
      <c r="E67" s="1"/>
      <c r="F67" s="1"/>
      <c r="G67" s="128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7.25" customHeight="1">
      <c r="A68" s="2" t="s">
        <v>60</v>
      </c>
      <c r="B68" s="9" t="s">
        <v>61</v>
      </c>
      <c r="C68" s="4">
        <f t="shared" si="0"/>
        <v>81980</v>
      </c>
      <c r="D68" s="1">
        <v>81980</v>
      </c>
      <c r="E68" s="1"/>
      <c r="F68" s="1"/>
      <c r="G68" s="128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27" customHeight="1">
      <c r="A69" s="2">
        <v>21050000</v>
      </c>
      <c r="B69" s="9" t="s">
        <v>130</v>
      </c>
      <c r="C69" s="4">
        <f t="shared" si="0"/>
        <v>500000</v>
      </c>
      <c r="D69" s="1">
        <v>500000</v>
      </c>
      <c r="E69" s="1"/>
      <c r="F69" s="1"/>
      <c r="G69" s="128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13.5">
      <c r="A70" s="2" t="s">
        <v>62</v>
      </c>
      <c r="B70" s="9" t="s">
        <v>63</v>
      </c>
      <c r="C70" s="4">
        <f t="shared" si="0"/>
        <v>2079500</v>
      </c>
      <c r="D70" s="1">
        <f>D73+D72+D71+D74+D75</f>
        <v>2079500</v>
      </c>
      <c r="E70" s="1"/>
      <c r="F70" s="1"/>
      <c r="G70" s="128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5" customHeight="1" hidden="1">
      <c r="A71" s="2">
        <v>21080500</v>
      </c>
      <c r="B71" s="9" t="s">
        <v>67</v>
      </c>
      <c r="C71" s="4">
        <f t="shared" si="0"/>
        <v>0</v>
      </c>
      <c r="D71" s="1"/>
      <c r="E71" s="1"/>
      <c r="F71" s="1"/>
      <c r="G71" s="128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63.75" customHeight="1" hidden="1">
      <c r="A72" s="2">
        <v>21080900</v>
      </c>
      <c r="B72" s="9" t="s">
        <v>64</v>
      </c>
      <c r="C72" s="4">
        <f t="shared" si="0"/>
        <v>0</v>
      </c>
      <c r="D72" s="1"/>
      <c r="E72" s="1"/>
      <c r="F72" s="1"/>
      <c r="G72" s="128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13.5">
      <c r="A73" s="2" t="s">
        <v>65</v>
      </c>
      <c r="B73" s="9" t="s">
        <v>66</v>
      </c>
      <c r="C73" s="4">
        <f t="shared" si="0"/>
        <v>1690000</v>
      </c>
      <c r="D73" s="1">
        <v>1690000</v>
      </c>
      <c r="E73" s="1"/>
      <c r="F73" s="1"/>
      <c r="G73" s="128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42">
      <c r="A74" s="2">
        <v>21081500</v>
      </c>
      <c r="B74" s="9" t="s">
        <v>129</v>
      </c>
      <c r="C74" s="4">
        <f t="shared" si="0"/>
        <v>380000</v>
      </c>
      <c r="D74" s="1">
        <v>380000</v>
      </c>
      <c r="E74" s="1"/>
      <c r="F74" s="1"/>
      <c r="G74" s="128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13.5">
      <c r="A75" s="2">
        <v>21081700</v>
      </c>
      <c r="B75" s="9" t="s">
        <v>165</v>
      </c>
      <c r="C75" s="4">
        <f t="shared" si="0"/>
        <v>9500</v>
      </c>
      <c r="D75" s="1">
        <v>9500</v>
      </c>
      <c r="E75" s="1"/>
      <c r="F75" s="1"/>
      <c r="G75" s="128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81" customFormat="1" ht="36" customHeight="1" hidden="1">
      <c r="A76" s="78">
        <v>21110000</v>
      </c>
      <c r="B76" s="79" t="s">
        <v>193</v>
      </c>
      <c r="C76" s="76">
        <f t="shared" si="0"/>
        <v>0</v>
      </c>
      <c r="D76" s="1"/>
      <c r="E76" s="1"/>
      <c r="F76" s="75"/>
      <c r="G76" s="128"/>
      <c r="H76" s="80"/>
      <c r="I76" s="80"/>
      <c r="J76" s="80"/>
      <c r="K76" s="80"/>
      <c r="L76" s="80"/>
      <c r="IK76" s="80"/>
      <c r="IL76" s="80"/>
      <c r="IM76" s="80"/>
      <c r="IN76" s="80"/>
      <c r="IO76" s="80"/>
      <c r="IP76" s="80"/>
      <c r="IQ76" s="80"/>
      <c r="IR76" s="80"/>
      <c r="IS76" s="80"/>
    </row>
    <row r="77" spans="1:253" s="6" customFormat="1" ht="27.75">
      <c r="A77" s="2">
        <v>22000000</v>
      </c>
      <c r="B77" s="9" t="s">
        <v>8</v>
      </c>
      <c r="C77" s="4">
        <f>D77+E77</f>
        <v>46070000</v>
      </c>
      <c r="D77" s="1">
        <f>D83+D85+D78</f>
        <v>46070000</v>
      </c>
      <c r="E77" s="1"/>
      <c r="F77" s="1"/>
      <c r="G77" s="128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18" customHeight="1">
      <c r="A78" s="35" t="s">
        <v>124</v>
      </c>
      <c r="B78" s="9" t="s">
        <v>125</v>
      </c>
      <c r="C78" s="4">
        <f>C80+C79+C81+C82</f>
        <v>22850000</v>
      </c>
      <c r="D78" s="1">
        <f>D80+D79+D81+D82</f>
        <v>22850000</v>
      </c>
      <c r="E78" s="1"/>
      <c r="F78" s="1"/>
      <c r="G78" s="128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4.25" customHeight="1">
      <c r="A79" s="35">
        <v>22010300</v>
      </c>
      <c r="B79" s="3" t="s">
        <v>131</v>
      </c>
      <c r="C79" s="4">
        <f>D79+E79</f>
        <v>910000</v>
      </c>
      <c r="D79" s="1">
        <v>910000</v>
      </c>
      <c r="E79" s="1"/>
      <c r="F79" s="1"/>
      <c r="G79" s="128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24" customHeight="1">
      <c r="A80" s="2">
        <v>22012500</v>
      </c>
      <c r="B80" s="9" t="s">
        <v>126</v>
      </c>
      <c r="C80" s="4">
        <f>D80+E80</f>
        <v>20000000</v>
      </c>
      <c r="D80" s="1">
        <v>20000000</v>
      </c>
      <c r="E80" s="1"/>
      <c r="F80" s="1"/>
      <c r="G80" s="128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35.25" customHeight="1">
      <c r="A81" s="2">
        <v>22012600</v>
      </c>
      <c r="B81" s="3" t="s">
        <v>132</v>
      </c>
      <c r="C81" s="4">
        <f>D81+E81</f>
        <v>1850000</v>
      </c>
      <c r="D81" s="1">
        <v>1850000</v>
      </c>
      <c r="E81" s="1"/>
      <c r="F81" s="1"/>
      <c r="G81" s="128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90" customHeight="1">
      <c r="A82" s="2">
        <v>22012900</v>
      </c>
      <c r="B82" s="3" t="s">
        <v>133</v>
      </c>
      <c r="C82" s="4">
        <f>D82+E82</f>
        <v>90000</v>
      </c>
      <c r="D82" s="1">
        <v>90000</v>
      </c>
      <c r="E82" s="1"/>
      <c r="F82" s="1"/>
      <c r="G82" s="128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33" customHeight="1">
      <c r="A83" s="2" t="s">
        <v>68</v>
      </c>
      <c r="B83" s="9" t="s">
        <v>69</v>
      </c>
      <c r="C83" s="4">
        <f t="shared" si="0"/>
        <v>22530000</v>
      </c>
      <c r="D83" s="1">
        <f>D84</f>
        <v>22530000</v>
      </c>
      <c r="E83" s="1"/>
      <c r="F83" s="1"/>
      <c r="G83" s="128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8.75" customHeight="1">
      <c r="A84" s="2" t="s">
        <v>70</v>
      </c>
      <c r="B84" s="9" t="s">
        <v>71</v>
      </c>
      <c r="C84" s="4">
        <f t="shared" si="0"/>
        <v>22530000</v>
      </c>
      <c r="D84" s="1">
        <v>22530000</v>
      </c>
      <c r="E84" s="1"/>
      <c r="F84" s="1"/>
      <c r="G84" s="128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3.5">
      <c r="A85" s="2" t="s">
        <v>72</v>
      </c>
      <c r="B85" s="9" t="s">
        <v>73</v>
      </c>
      <c r="C85" s="4">
        <f>C86+C87+C88+C89</f>
        <v>690000</v>
      </c>
      <c r="D85" s="4">
        <f>D86+D87+D88+D89</f>
        <v>690000</v>
      </c>
      <c r="E85" s="1"/>
      <c r="F85" s="1"/>
      <c r="G85" s="128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45" customHeight="1">
      <c r="A86" s="2" t="s">
        <v>74</v>
      </c>
      <c r="B86" s="9" t="s">
        <v>75</v>
      </c>
      <c r="C86" s="4">
        <f t="shared" si="0"/>
        <v>328000</v>
      </c>
      <c r="D86" s="1">
        <v>328000</v>
      </c>
      <c r="E86" s="1"/>
      <c r="F86" s="1"/>
      <c r="G86" s="128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22.5" customHeight="1" hidden="1">
      <c r="A87" s="2">
        <v>22090200</v>
      </c>
      <c r="B87" s="9" t="s">
        <v>127</v>
      </c>
      <c r="C87" s="4">
        <f t="shared" si="0"/>
        <v>0</v>
      </c>
      <c r="D87" s="1"/>
      <c r="E87" s="1"/>
      <c r="F87" s="1"/>
      <c r="G87" s="110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45" customHeight="1" hidden="1">
      <c r="A88" s="2">
        <v>22090300</v>
      </c>
      <c r="B88" s="9" t="s">
        <v>128</v>
      </c>
      <c r="C88" s="4">
        <f t="shared" si="0"/>
        <v>0</v>
      </c>
      <c r="D88" s="1"/>
      <c r="E88" s="1"/>
      <c r="F88" s="1"/>
      <c r="G88" s="110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>
      <c r="A89" s="2" t="s">
        <v>76</v>
      </c>
      <c r="B89" s="9" t="s">
        <v>77</v>
      </c>
      <c r="C89" s="4">
        <f t="shared" si="0"/>
        <v>362000</v>
      </c>
      <c r="D89" s="1">
        <v>362000</v>
      </c>
      <c r="E89" s="1"/>
      <c r="F89" s="1"/>
      <c r="G89" s="128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5" customHeight="1">
      <c r="A90" s="2">
        <v>24000000</v>
      </c>
      <c r="B90" s="9" t="s">
        <v>11</v>
      </c>
      <c r="C90" s="4">
        <f t="shared" si="0"/>
        <v>4259274</v>
      </c>
      <c r="D90" s="1">
        <f>D91+D92</f>
        <v>2211600</v>
      </c>
      <c r="E90" s="1">
        <f>E92+E98+E102</f>
        <v>2047674</v>
      </c>
      <c r="F90" s="1">
        <f>F102+F98</f>
        <v>1722209</v>
      </c>
      <c r="G90" s="128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48.75" customHeight="1" hidden="1">
      <c r="A91" s="2" t="s">
        <v>78</v>
      </c>
      <c r="B91" s="9" t="s">
        <v>79</v>
      </c>
      <c r="C91" s="4">
        <f t="shared" si="0"/>
        <v>0</v>
      </c>
      <c r="D91" s="1"/>
      <c r="E91" s="1"/>
      <c r="F91" s="1"/>
      <c r="G91" s="128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13.5">
      <c r="A92" s="2" t="s">
        <v>80</v>
      </c>
      <c r="B92" s="9" t="s">
        <v>63</v>
      </c>
      <c r="C92" s="4">
        <f t="shared" si="0"/>
        <v>2511600</v>
      </c>
      <c r="D92" s="1">
        <f>D93+D94+D96+D95+D97</f>
        <v>2211600</v>
      </c>
      <c r="E92" s="1">
        <f>E94+E96</f>
        <v>300000</v>
      </c>
      <c r="F92" s="1"/>
      <c r="G92" s="128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13.5">
      <c r="A93" s="2" t="s">
        <v>81</v>
      </c>
      <c r="B93" s="9" t="s">
        <v>63</v>
      </c>
      <c r="C93" s="4">
        <f t="shared" si="0"/>
        <v>2211600</v>
      </c>
      <c r="D93" s="1">
        <v>2211600</v>
      </c>
      <c r="E93" s="1"/>
      <c r="F93" s="1"/>
      <c r="G93" s="128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27.75">
      <c r="A94" s="2">
        <v>24061600</v>
      </c>
      <c r="B94" s="9" t="s">
        <v>82</v>
      </c>
      <c r="C94" s="4">
        <f t="shared" si="0"/>
        <v>250000</v>
      </c>
      <c r="D94" s="1"/>
      <c r="E94" s="1">
        <v>250000</v>
      </c>
      <c r="F94" s="1"/>
      <c r="G94" s="128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60" customHeight="1" hidden="1">
      <c r="A95" s="2">
        <v>24061900</v>
      </c>
      <c r="B95" s="9" t="s">
        <v>166</v>
      </c>
      <c r="C95" s="4">
        <f>D95+E95</f>
        <v>0</v>
      </c>
      <c r="D95" s="1"/>
      <c r="E95" s="1"/>
      <c r="F95" s="1"/>
      <c r="G95" s="128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45" customHeight="1">
      <c r="A96" s="2" t="s">
        <v>83</v>
      </c>
      <c r="B96" s="9" t="s">
        <v>84</v>
      </c>
      <c r="C96" s="4">
        <f t="shared" si="0"/>
        <v>50000</v>
      </c>
      <c r="D96" s="1"/>
      <c r="E96" s="1">
        <v>50000</v>
      </c>
      <c r="F96" s="1"/>
      <c r="G96" s="128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126" customHeight="1" hidden="1">
      <c r="A97" s="2">
        <v>24062200</v>
      </c>
      <c r="B97" s="9" t="s">
        <v>167</v>
      </c>
      <c r="C97" s="4">
        <f t="shared" si="0"/>
        <v>0</v>
      </c>
      <c r="D97" s="1"/>
      <c r="E97" s="1"/>
      <c r="F97" s="1"/>
      <c r="G97" s="128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18.75" customHeight="1">
      <c r="A98" s="2" t="s">
        <v>85</v>
      </c>
      <c r="B98" s="3" t="s">
        <v>86</v>
      </c>
      <c r="C98" s="4">
        <f t="shared" si="0"/>
        <v>47674</v>
      </c>
      <c r="D98" s="1">
        <f>D101</f>
        <v>0</v>
      </c>
      <c r="E98" s="1">
        <f>E101+E99+E100</f>
        <v>47674</v>
      </c>
      <c r="F98" s="1">
        <f>F99+F100</f>
        <v>22209</v>
      </c>
      <c r="G98" s="128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30" customHeight="1">
      <c r="A99" s="2">
        <v>24110600</v>
      </c>
      <c r="B99" s="9" t="s">
        <v>123</v>
      </c>
      <c r="C99" s="4">
        <f t="shared" si="0"/>
        <v>22200</v>
      </c>
      <c r="D99" s="1"/>
      <c r="E99" s="1">
        <v>22200</v>
      </c>
      <c r="F99" s="1">
        <f>E99</f>
        <v>22200</v>
      </c>
      <c r="G99" s="128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3" customHeight="1">
      <c r="A100" s="2">
        <v>24110700</v>
      </c>
      <c r="B100" s="9" t="s">
        <v>206</v>
      </c>
      <c r="C100" s="4">
        <f t="shared" si="0"/>
        <v>9</v>
      </c>
      <c r="D100" s="1"/>
      <c r="E100" s="1">
        <v>9</v>
      </c>
      <c r="F100" s="1">
        <f>E100</f>
        <v>9</v>
      </c>
      <c r="G100" s="128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60" customHeight="1">
      <c r="A101" s="2" t="s">
        <v>87</v>
      </c>
      <c r="B101" s="9" t="s">
        <v>88</v>
      </c>
      <c r="C101" s="4">
        <f t="shared" si="0"/>
        <v>25465</v>
      </c>
      <c r="D101" s="1"/>
      <c r="E101" s="1">
        <v>25465</v>
      </c>
      <c r="F101" s="1"/>
      <c r="G101" s="128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27.75">
      <c r="A102" s="2">
        <v>24170000</v>
      </c>
      <c r="B102" s="9" t="s">
        <v>89</v>
      </c>
      <c r="C102" s="4">
        <f t="shared" si="0"/>
        <v>1700000</v>
      </c>
      <c r="D102" s="4"/>
      <c r="E102" s="4">
        <v>1700000</v>
      </c>
      <c r="F102" s="4">
        <f>E102</f>
        <v>1700000</v>
      </c>
      <c r="G102" s="128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13.5">
      <c r="A103" s="2">
        <v>25000000</v>
      </c>
      <c r="B103" s="9" t="s">
        <v>16</v>
      </c>
      <c r="C103" s="4">
        <f t="shared" si="0"/>
        <v>69441320</v>
      </c>
      <c r="D103" s="4"/>
      <c r="E103" s="4">
        <f>E104+E109</f>
        <v>69441320</v>
      </c>
      <c r="F103" s="4"/>
      <c r="G103" s="128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32.25" customHeight="1">
      <c r="A104" s="2" t="s">
        <v>90</v>
      </c>
      <c r="B104" s="9" t="s">
        <v>91</v>
      </c>
      <c r="C104" s="4">
        <f aca="true" t="shared" si="1" ref="C104:C120">D104+E104</f>
        <v>59704868</v>
      </c>
      <c r="D104" s="4"/>
      <c r="E104" s="4">
        <f>E105+E106+E107+E108</f>
        <v>59704868</v>
      </c>
      <c r="F104" s="4"/>
      <c r="G104" s="128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6" customFormat="1" ht="31.5" customHeight="1">
      <c r="A105" s="2" t="s">
        <v>92</v>
      </c>
      <c r="B105" s="9" t="s">
        <v>93</v>
      </c>
      <c r="C105" s="4">
        <f t="shared" si="1"/>
        <v>53110771</v>
      </c>
      <c r="D105" s="4"/>
      <c r="E105" s="4">
        <v>53110771</v>
      </c>
      <c r="F105" s="4"/>
      <c r="G105" s="128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27.75">
      <c r="A106" s="2" t="s">
        <v>94</v>
      </c>
      <c r="B106" s="9" t="s">
        <v>95</v>
      </c>
      <c r="C106" s="4">
        <f t="shared" si="1"/>
        <v>6375097</v>
      </c>
      <c r="D106" s="4"/>
      <c r="E106" s="4">
        <v>6375097</v>
      </c>
      <c r="F106" s="4"/>
      <c r="G106" s="128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42">
      <c r="A107" s="2" t="s">
        <v>96</v>
      </c>
      <c r="B107" s="9" t="s">
        <v>215</v>
      </c>
      <c r="C107" s="4">
        <f t="shared" si="1"/>
        <v>109000</v>
      </c>
      <c r="D107" s="4"/>
      <c r="E107" s="4">
        <v>109000</v>
      </c>
      <c r="F107" s="4"/>
      <c r="G107" s="128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30" customHeight="1">
      <c r="A108" s="2" t="s">
        <v>97</v>
      </c>
      <c r="B108" s="9" t="s">
        <v>98</v>
      </c>
      <c r="C108" s="4">
        <f t="shared" si="1"/>
        <v>110000</v>
      </c>
      <c r="D108" s="4"/>
      <c r="E108" s="4">
        <v>110000</v>
      </c>
      <c r="F108" s="4"/>
      <c r="G108" s="128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18" customHeight="1">
      <c r="A109" s="35" t="s">
        <v>99</v>
      </c>
      <c r="B109" s="36" t="s">
        <v>100</v>
      </c>
      <c r="C109" s="4">
        <f t="shared" si="1"/>
        <v>9736452</v>
      </c>
      <c r="D109" s="4"/>
      <c r="E109" s="4">
        <f>E111+E110</f>
        <v>9736452</v>
      </c>
      <c r="F109" s="4"/>
      <c r="G109" s="128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6" customFormat="1" ht="18" customHeight="1">
      <c r="A110" s="70">
        <v>25020100</v>
      </c>
      <c r="B110" s="36" t="s">
        <v>174</v>
      </c>
      <c r="C110" s="4">
        <f t="shared" si="1"/>
        <v>9736452</v>
      </c>
      <c r="D110" s="4"/>
      <c r="E110" s="4">
        <v>9736452</v>
      </c>
      <c r="F110" s="4"/>
      <c r="G110" s="128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81" customFormat="1" ht="96.75" customHeight="1" hidden="1">
      <c r="A111" s="78" t="s">
        <v>101</v>
      </c>
      <c r="B111" s="79" t="s">
        <v>102</v>
      </c>
      <c r="C111" s="76">
        <f t="shared" si="1"/>
        <v>0</v>
      </c>
      <c r="D111" s="4"/>
      <c r="E111" s="4"/>
      <c r="F111" s="76"/>
      <c r="G111" s="128"/>
      <c r="H111" s="80"/>
      <c r="I111" s="80"/>
      <c r="J111" s="80"/>
      <c r="K111" s="80"/>
      <c r="L111" s="80"/>
      <c r="IK111" s="80"/>
      <c r="IL111" s="80"/>
      <c r="IM111" s="80"/>
      <c r="IN111" s="80"/>
      <c r="IO111" s="80"/>
      <c r="IP111" s="80"/>
      <c r="IQ111" s="80"/>
      <c r="IR111" s="80"/>
      <c r="IS111" s="80"/>
    </row>
    <row r="112" spans="1:253" s="34" customFormat="1" ht="13.5">
      <c r="A112" s="74">
        <v>30000000</v>
      </c>
      <c r="B112" s="21" t="s">
        <v>12</v>
      </c>
      <c r="C112" s="17">
        <f t="shared" si="1"/>
        <v>3215000</v>
      </c>
      <c r="D112" s="17">
        <f>D113</f>
        <v>15000</v>
      </c>
      <c r="E112" s="17">
        <f>E117+E118</f>
        <v>3200000</v>
      </c>
      <c r="F112" s="17">
        <f>F117+F118</f>
        <v>3200000</v>
      </c>
      <c r="G112" s="128"/>
      <c r="H112" s="33"/>
      <c r="I112" s="33"/>
      <c r="J112" s="33"/>
      <c r="K112" s="33"/>
      <c r="L112" s="33"/>
      <c r="IK112" s="33"/>
      <c r="IL112" s="33"/>
      <c r="IM112" s="33"/>
      <c r="IN112" s="33"/>
      <c r="IO112" s="33"/>
      <c r="IP112" s="33"/>
      <c r="IQ112" s="33"/>
      <c r="IR112" s="33"/>
      <c r="IS112" s="33"/>
    </row>
    <row r="113" spans="1:253" s="6" customFormat="1" ht="13.5">
      <c r="A113" s="2">
        <v>31000000</v>
      </c>
      <c r="B113" s="9" t="s">
        <v>13</v>
      </c>
      <c r="C113" s="4">
        <f t="shared" si="1"/>
        <v>3015000</v>
      </c>
      <c r="D113" s="1">
        <f>D114+D116</f>
        <v>15000</v>
      </c>
      <c r="E113" s="1">
        <f>E117</f>
        <v>3000000</v>
      </c>
      <c r="F113" s="1">
        <f>F117</f>
        <v>3000000</v>
      </c>
      <c r="G113" s="128"/>
      <c r="H113" s="5"/>
      <c r="I113" s="5"/>
      <c r="J113" s="5"/>
      <c r="K113" s="5"/>
      <c r="L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6" customFormat="1" ht="69.75" customHeight="1">
      <c r="A114" s="2" t="s">
        <v>103</v>
      </c>
      <c r="B114" s="9" t="s">
        <v>104</v>
      </c>
      <c r="C114" s="4">
        <f t="shared" si="1"/>
        <v>15000</v>
      </c>
      <c r="D114" s="1">
        <f>D115</f>
        <v>15000</v>
      </c>
      <c r="E114" s="1"/>
      <c r="F114" s="1"/>
      <c r="G114" s="128"/>
      <c r="H114" s="5"/>
      <c r="I114" s="5"/>
      <c r="J114" s="5"/>
      <c r="K114" s="5"/>
      <c r="L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s="6" customFormat="1" ht="57.75" customHeight="1">
      <c r="A115" s="2" t="s">
        <v>105</v>
      </c>
      <c r="B115" s="9" t="s">
        <v>106</v>
      </c>
      <c r="C115" s="4">
        <f t="shared" si="1"/>
        <v>15000</v>
      </c>
      <c r="D115" s="1">
        <v>15000</v>
      </c>
      <c r="E115" s="1"/>
      <c r="F115" s="1"/>
      <c r="G115" s="128"/>
      <c r="H115" s="5"/>
      <c r="I115" s="5"/>
      <c r="J115" s="5"/>
      <c r="K115" s="5"/>
      <c r="L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81" customFormat="1" ht="30" customHeight="1" hidden="1">
      <c r="A116" s="78" t="s">
        <v>107</v>
      </c>
      <c r="B116" s="79" t="s">
        <v>108</v>
      </c>
      <c r="C116" s="76">
        <f t="shared" si="1"/>
        <v>0</v>
      </c>
      <c r="D116" s="1"/>
      <c r="E116" s="1"/>
      <c r="F116" s="75"/>
      <c r="G116" s="128"/>
      <c r="H116" s="80"/>
      <c r="I116" s="80"/>
      <c r="J116" s="80"/>
      <c r="K116" s="80"/>
      <c r="L116" s="80"/>
      <c r="IK116" s="80"/>
      <c r="IL116" s="80"/>
      <c r="IM116" s="80"/>
      <c r="IN116" s="80"/>
      <c r="IO116" s="80"/>
      <c r="IP116" s="80"/>
      <c r="IQ116" s="80"/>
      <c r="IR116" s="80"/>
      <c r="IS116" s="80"/>
    </row>
    <row r="117" spans="1:253" s="38" customFormat="1" ht="42">
      <c r="A117" s="2" t="s">
        <v>109</v>
      </c>
      <c r="B117" s="9" t="s">
        <v>110</v>
      </c>
      <c r="C117" s="4">
        <f t="shared" si="1"/>
        <v>3000000</v>
      </c>
      <c r="D117" s="1"/>
      <c r="E117" s="1">
        <v>3000000</v>
      </c>
      <c r="F117" s="1">
        <f>E117</f>
        <v>3000000</v>
      </c>
      <c r="G117" s="128"/>
      <c r="H117" s="37"/>
      <c r="I117" s="37"/>
      <c r="J117" s="37"/>
      <c r="K117" s="37"/>
      <c r="L117" s="37"/>
      <c r="IK117" s="37"/>
      <c r="IL117" s="37"/>
      <c r="IM117" s="37"/>
      <c r="IN117" s="37"/>
      <c r="IO117" s="37"/>
      <c r="IP117" s="37"/>
      <c r="IQ117" s="37"/>
      <c r="IR117" s="37"/>
      <c r="IS117" s="37"/>
    </row>
    <row r="118" spans="1:253" s="6" customFormat="1" ht="18" customHeight="1">
      <c r="A118" s="15">
        <v>33000000</v>
      </c>
      <c r="B118" s="39" t="s">
        <v>122</v>
      </c>
      <c r="C118" s="7">
        <f t="shared" si="1"/>
        <v>200000</v>
      </c>
      <c r="D118" s="8"/>
      <c r="E118" s="8">
        <f>E119</f>
        <v>200000</v>
      </c>
      <c r="F118" s="8">
        <f>F119</f>
        <v>200000</v>
      </c>
      <c r="G118" s="128"/>
      <c r="H118" s="5"/>
      <c r="I118" s="5"/>
      <c r="J118" s="5"/>
      <c r="K118" s="5"/>
      <c r="L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s="6" customFormat="1" ht="13.5" customHeight="1">
      <c r="A119" s="2" t="s">
        <v>111</v>
      </c>
      <c r="B119" s="9" t="s">
        <v>112</v>
      </c>
      <c r="C119" s="4">
        <f t="shared" si="1"/>
        <v>200000</v>
      </c>
      <c r="D119" s="1"/>
      <c r="E119" s="1">
        <f>E120</f>
        <v>200000</v>
      </c>
      <c r="F119" s="1">
        <f>F120</f>
        <v>200000</v>
      </c>
      <c r="G119" s="128"/>
      <c r="H119" s="5"/>
      <c r="I119" s="5"/>
      <c r="J119" s="5"/>
      <c r="K119" s="5"/>
      <c r="L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s="6" customFormat="1" ht="62.25" customHeight="1">
      <c r="A120" s="2" t="s">
        <v>113</v>
      </c>
      <c r="B120" s="9" t="s">
        <v>114</v>
      </c>
      <c r="C120" s="4">
        <f t="shared" si="1"/>
        <v>200000</v>
      </c>
      <c r="D120" s="1"/>
      <c r="E120" s="1">
        <v>200000</v>
      </c>
      <c r="F120" s="1">
        <f>E120</f>
        <v>200000</v>
      </c>
      <c r="G120" s="128"/>
      <c r="H120" s="5"/>
      <c r="I120" s="5"/>
      <c r="J120" s="5"/>
      <c r="K120" s="5"/>
      <c r="L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s="34" customFormat="1" ht="15" customHeight="1">
      <c r="A121" s="40">
        <v>50000000</v>
      </c>
      <c r="B121" s="41" t="s">
        <v>9</v>
      </c>
      <c r="C121" s="42">
        <f aca="true" t="shared" si="2" ref="C121:C130">D121+E121</f>
        <v>1560282</v>
      </c>
      <c r="D121" s="8"/>
      <c r="E121" s="16">
        <f>E122</f>
        <v>1560282</v>
      </c>
      <c r="F121" s="43"/>
      <c r="G121" s="128"/>
      <c r="H121" s="33"/>
      <c r="I121" s="33"/>
      <c r="J121" s="33"/>
      <c r="K121" s="33"/>
      <c r="L121" s="33"/>
      <c r="IK121" s="33"/>
      <c r="IL121" s="33"/>
      <c r="IM121" s="33"/>
      <c r="IN121" s="33"/>
      <c r="IO121" s="33"/>
      <c r="IP121" s="33"/>
      <c r="IQ121" s="33"/>
      <c r="IR121" s="33"/>
      <c r="IS121" s="33"/>
    </row>
    <row r="122" spans="1:253" s="34" customFormat="1" ht="18.75" customHeight="1">
      <c r="A122" s="44" t="s">
        <v>115</v>
      </c>
      <c r="B122" s="21" t="s">
        <v>116</v>
      </c>
      <c r="C122" s="17">
        <f t="shared" si="2"/>
        <v>1560282</v>
      </c>
      <c r="D122" s="45"/>
      <c r="E122" s="46">
        <f>E123</f>
        <v>1560282</v>
      </c>
      <c r="F122" s="45"/>
      <c r="G122" s="128"/>
      <c r="H122" s="33"/>
      <c r="I122" s="33"/>
      <c r="J122" s="33"/>
      <c r="K122" s="33"/>
      <c r="L122" s="33"/>
      <c r="IK122" s="33"/>
      <c r="IL122" s="33"/>
      <c r="IM122" s="33"/>
      <c r="IN122" s="33"/>
      <c r="IO122" s="33"/>
      <c r="IP122" s="33"/>
      <c r="IQ122" s="33"/>
      <c r="IR122" s="33"/>
      <c r="IS122" s="33"/>
    </row>
    <row r="123" spans="1:253" s="34" customFormat="1" ht="48" customHeight="1">
      <c r="A123" s="2">
        <v>50110000</v>
      </c>
      <c r="B123" s="47" t="s">
        <v>117</v>
      </c>
      <c r="C123" s="4">
        <f t="shared" si="2"/>
        <v>1560282</v>
      </c>
      <c r="D123" s="48"/>
      <c r="E123" s="1">
        <v>1560282</v>
      </c>
      <c r="F123" s="48"/>
      <c r="G123" s="128"/>
      <c r="H123" s="33"/>
      <c r="I123" s="33"/>
      <c r="J123" s="33"/>
      <c r="K123" s="33"/>
      <c r="L123" s="33"/>
      <c r="IK123" s="33"/>
      <c r="IL123" s="33"/>
      <c r="IM123" s="33"/>
      <c r="IN123" s="33"/>
      <c r="IO123" s="33"/>
      <c r="IP123" s="33"/>
      <c r="IQ123" s="33"/>
      <c r="IR123" s="33"/>
      <c r="IS123" s="33"/>
    </row>
    <row r="124" spans="1:253" s="52" customFormat="1" ht="30" customHeight="1">
      <c r="A124" s="49"/>
      <c r="B124" s="50" t="s">
        <v>172</v>
      </c>
      <c r="C124" s="17">
        <f t="shared" si="2"/>
        <v>2088219796</v>
      </c>
      <c r="D124" s="23">
        <f>D112+D65+D18</f>
        <v>2007752020</v>
      </c>
      <c r="E124" s="23">
        <f>E112+E65+E18+E121</f>
        <v>80467776</v>
      </c>
      <c r="F124" s="23">
        <f>F112+F65+F18</f>
        <v>4922209</v>
      </c>
      <c r="G124" s="128"/>
      <c r="H124" s="51"/>
      <c r="I124" s="51"/>
      <c r="J124" s="51"/>
      <c r="K124" s="51"/>
      <c r="L124" s="51"/>
      <c r="IK124" s="51"/>
      <c r="IL124" s="51"/>
      <c r="IM124" s="51"/>
      <c r="IN124" s="51"/>
      <c r="IO124" s="51"/>
      <c r="IP124" s="51"/>
      <c r="IQ124" s="51"/>
      <c r="IR124" s="51"/>
      <c r="IS124" s="51"/>
    </row>
    <row r="125" spans="1:253" s="56" customFormat="1" ht="13.5" customHeight="1">
      <c r="A125" s="49">
        <v>40000000</v>
      </c>
      <c r="B125" s="53" t="s">
        <v>1</v>
      </c>
      <c r="C125" s="17">
        <f t="shared" si="2"/>
        <v>533303293.13</v>
      </c>
      <c r="D125" s="23">
        <f>D126</f>
        <v>452418293.13</v>
      </c>
      <c r="E125" s="23">
        <f>E210+E126</f>
        <v>80885000</v>
      </c>
      <c r="F125" s="23">
        <f>F126</f>
        <v>0</v>
      </c>
      <c r="G125" s="128"/>
      <c r="H125" s="54"/>
      <c r="I125" s="55"/>
      <c r="J125" s="55"/>
      <c r="K125" s="55"/>
      <c r="L125" s="55"/>
      <c r="IK125" s="55"/>
      <c r="IL125" s="55"/>
      <c r="IM125" s="55"/>
      <c r="IN125" s="55"/>
      <c r="IO125" s="55"/>
      <c r="IP125" s="55"/>
      <c r="IQ125" s="55"/>
      <c r="IR125" s="55"/>
      <c r="IS125" s="55"/>
    </row>
    <row r="126" spans="1:253" s="52" customFormat="1" ht="13.5">
      <c r="A126" s="49">
        <v>41000000</v>
      </c>
      <c r="B126" s="50" t="s">
        <v>17</v>
      </c>
      <c r="C126" s="17">
        <f t="shared" si="2"/>
        <v>532418293.13</v>
      </c>
      <c r="D126" s="23">
        <f>D127+D134+D132</f>
        <v>452418293.13</v>
      </c>
      <c r="E126" s="23">
        <f>E127+E134+E132</f>
        <v>80000000</v>
      </c>
      <c r="F126" s="23">
        <f>F127+F134+F132</f>
        <v>0</v>
      </c>
      <c r="G126" s="128"/>
      <c r="H126" s="51"/>
      <c r="I126" s="51"/>
      <c r="J126" s="51"/>
      <c r="K126" s="51"/>
      <c r="L126" s="51"/>
      <c r="IK126" s="51"/>
      <c r="IL126" s="51"/>
      <c r="IM126" s="51"/>
      <c r="IN126" s="51"/>
      <c r="IO126" s="51"/>
      <c r="IP126" s="51"/>
      <c r="IQ126" s="51"/>
      <c r="IR126" s="51"/>
      <c r="IS126" s="51"/>
    </row>
    <row r="127" spans="1:253" s="52" customFormat="1" ht="20.25" customHeight="1">
      <c r="A127" s="49">
        <v>41030000</v>
      </c>
      <c r="B127" s="50" t="s">
        <v>151</v>
      </c>
      <c r="C127" s="17">
        <f t="shared" si="2"/>
        <v>423878400</v>
      </c>
      <c r="D127" s="23">
        <f>D129+D130+D128+D131</f>
        <v>423878400</v>
      </c>
      <c r="E127" s="23">
        <f>E129+E130</f>
        <v>0</v>
      </c>
      <c r="F127" s="23"/>
      <c r="G127" s="128"/>
      <c r="H127" s="101"/>
      <c r="I127" s="51"/>
      <c r="J127" s="51"/>
      <c r="K127" s="51"/>
      <c r="L127" s="51"/>
      <c r="IK127" s="51"/>
      <c r="IL127" s="51"/>
      <c r="IM127" s="51"/>
      <c r="IN127" s="51"/>
      <c r="IO127" s="51"/>
      <c r="IP127" s="51"/>
      <c r="IQ127" s="51"/>
      <c r="IR127" s="51"/>
      <c r="IS127" s="51"/>
    </row>
    <row r="128" spans="1:253" s="84" customFormat="1" ht="45.75" customHeight="1" hidden="1">
      <c r="A128" s="82">
        <v>41033800</v>
      </c>
      <c r="B128" s="79" t="s">
        <v>160</v>
      </c>
      <c r="C128" s="76">
        <f t="shared" si="2"/>
        <v>0</v>
      </c>
      <c r="D128" s="75"/>
      <c r="E128" s="75"/>
      <c r="F128" s="75"/>
      <c r="G128" s="128"/>
      <c r="H128" s="83"/>
      <c r="I128" s="83"/>
      <c r="J128" s="83"/>
      <c r="K128" s="83"/>
      <c r="L128" s="83"/>
      <c r="IK128" s="83"/>
      <c r="IL128" s="83"/>
      <c r="IM128" s="83"/>
      <c r="IN128" s="83"/>
      <c r="IO128" s="83"/>
      <c r="IP128" s="83"/>
      <c r="IQ128" s="83"/>
      <c r="IR128" s="83"/>
      <c r="IS128" s="83"/>
    </row>
    <row r="129" spans="1:253" s="6" customFormat="1" ht="25.5" customHeight="1">
      <c r="A129" s="2">
        <v>41033900</v>
      </c>
      <c r="B129" s="9" t="s">
        <v>134</v>
      </c>
      <c r="C129" s="4">
        <f t="shared" si="2"/>
        <v>371188700</v>
      </c>
      <c r="D129" s="1">
        <f>355875700+15313000</f>
        <v>371188700</v>
      </c>
      <c r="E129" s="1"/>
      <c r="F129" s="1"/>
      <c r="G129" s="128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6" customFormat="1" ht="28.5" customHeight="1">
      <c r="A130" s="2">
        <v>41034200</v>
      </c>
      <c r="B130" s="9" t="s">
        <v>136</v>
      </c>
      <c r="C130" s="4">
        <f t="shared" si="2"/>
        <v>52689700</v>
      </c>
      <c r="D130" s="1">
        <v>52689700</v>
      </c>
      <c r="E130" s="1"/>
      <c r="F130" s="1"/>
      <c r="G130" s="128"/>
      <c r="H130" s="5"/>
      <c r="I130" s="5"/>
      <c r="J130" s="5"/>
      <c r="K130" s="5"/>
      <c r="L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81" customFormat="1" ht="42" customHeight="1" hidden="1">
      <c r="A131" s="78">
        <v>41034500</v>
      </c>
      <c r="B131" s="79" t="s">
        <v>164</v>
      </c>
      <c r="C131" s="76">
        <f>D131</f>
        <v>0</v>
      </c>
      <c r="D131" s="75"/>
      <c r="E131" s="75"/>
      <c r="F131" s="75"/>
      <c r="G131" s="128"/>
      <c r="H131" s="80"/>
      <c r="I131" s="80"/>
      <c r="J131" s="80"/>
      <c r="K131" s="80"/>
      <c r="L131" s="80"/>
      <c r="IK131" s="80"/>
      <c r="IL131" s="80"/>
      <c r="IM131" s="80"/>
      <c r="IN131" s="80"/>
      <c r="IO131" s="80"/>
      <c r="IP131" s="80"/>
      <c r="IQ131" s="80"/>
      <c r="IR131" s="80"/>
      <c r="IS131" s="80"/>
    </row>
    <row r="132" spans="1:253" s="52" customFormat="1" ht="13.5">
      <c r="A132" s="49">
        <v>41040000</v>
      </c>
      <c r="B132" s="50" t="s">
        <v>147</v>
      </c>
      <c r="C132" s="17">
        <f>D132</f>
        <v>2739700</v>
      </c>
      <c r="D132" s="23">
        <f>D133</f>
        <v>2739700</v>
      </c>
      <c r="E132" s="23"/>
      <c r="F132" s="23"/>
      <c r="G132" s="128"/>
      <c r="H132" s="101"/>
      <c r="I132" s="51"/>
      <c r="J132" s="51"/>
      <c r="K132" s="51"/>
      <c r="L132" s="51"/>
      <c r="IK132" s="51"/>
      <c r="IL132" s="51"/>
      <c r="IM132" s="51"/>
      <c r="IN132" s="51"/>
      <c r="IO132" s="51"/>
      <c r="IP132" s="51"/>
      <c r="IQ132" s="51"/>
      <c r="IR132" s="51"/>
      <c r="IS132" s="51"/>
    </row>
    <row r="133" spans="1:253" s="31" customFormat="1" ht="60" customHeight="1">
      <c r="A133" s="29">
        <v>41040200</v>
      </c>
      <c r="B133" s="9" t="s">
        <v>139</v>
      </c>
      <c r="C133" s="4">
        <f>D133</f>
        <v>2739700</v>
      </c>
      <c r="D133" s="1">
        <f>2738900+800</f>
        <v>2739700</v>
      </c>
      <c r="E133" s="1"/>
      <c r="F133" s="1"/>
      <c r="G133" s="128"/>
      <c r="H133" s="30"/>
      <c r="I133" s="30"/>
      <c r="J133" s="30"/>
      <c r="K133" s="30"/>
      <c r="L133" s="30"/>
      <c r="IK133" s="30"/>
      <c r="IL133" s="30"/>
      <c r="IM133" s="30"/>
      <c r="IN133" s="30"/>
      <c r="IO133" s="30"/>
      <c r="IP133" s="30"/>
      <c r="IQ133" s="30"/>
      <c r="IR133" s="30"/>
      <c r="IS133" s="30"/>
    </row>
    <row r="134" spans="1:253" s="52" customFormat="1" ht="22.5" customHeight="1">
      <c r="A134" s="49">
        <v>41050000</v>
      </c>
      <c r="B134" s="50" t="s">
        <v>140</v>
      </c>
      <c r="C134" s="17">
        <f aca="true" t="shared" si="3" ref="C134:C175">D134+E134</f>
        <v>105800193.13</v>
      </c>
      <c r="D134" s="23">
        <f>D135+D136+D137+D141+D167+D174+D189+D177+D146+D152+D205+D176+D157+D138+D139+D140+D142+D143+D206+D207+D209</f>
        <v>25800193.13</v>
      </c>
      <c r="E134" s="23">
        <f>E135+E136+E137+E141+E167+E174+E189+E177+E146+E152+E205+E176+E175+E140</f>
        <v>80000000</v>
      </c>
      <c r="F134" s="23">
        <f>F201+F146+F202</f>
        <v>0</v>
      </c>
      <c r="G134" s="128"/>
      <c r="H134" s="51"/>
      <c r="I134" s="51"/>
      <c r="J134" s="51"/>
      <c r="K134" s="51"/>
      <c r="L134" s="51"/>
      <c r="IK134" s="51"/>
      <c r="IL134" s="51"/>
      <c r="IM134" s="51"/>
      <c r="IN134" s="51"/>
      <c r="IO134" s="51"/>
      <c r="IP134" s="51"/>
      <c r="IQ134" s="51"/>
      <c r="IR134" s="51"/>
      <c r="IS134" s="51"/>
    </row>
    <row r="135" spans="1:253" s="91" customFormat="1" ht="184.5" customHeight="1" hidden="1">
      <c r="A135" s="86">
        <v>41050100</v>
      </c>
      <c r="B135" s="87" t="s">
        <v>188</v>
      </c>
      <c r="C135" s="88">
        <f t="shared" si="3"/>
        <v>0</v>
      </c>
      <c r="D135" s="89"/>
      <c r="E135" s="89"/>
      <c r="F135" s="89"/>
      <c r="G135" s="128"/>
      <c r="H135" s="90"/>
      <c r="I135" s="90"/>
      <c r="J135" s="90"/>
      <c r="K135" s="90"/>
      <c r="L135" s="90"/>
      <c r="IK135" s="90"/>
      <c r="IL135" s="90"/>
      <c r="IM135" s="90"/>
      <c r="IN135" s="90"/>
      <c r="IO135" s="90"/>
      <c r="IP135" s="90"/>
      <c r="IQ135" s="90"/>
      <c r="IR135" s="90"/>
      <c r="IS135" s="90"/>
    </row>
    <row r="136" spans="1:253" s="91" customFormat="1" ht="63.75" customHeight="1" hidden="1">
      <c r="A136" s="86">
        <v>41050200</v>
      </c>
      <c r="B136" s="87" t="s">
        <v>141</v>
      </c>
      <c r="C136" s="88">
        <f t="shared" si="3"/>
        <v>0</v>
      </c>
      <c r="D136" s="89"/>
      <c r="E136" s="89"/>
      <c r="F136" s="89"/>
      <c r="G136" s="128"/>
      <c r="H136" s="90"/>
      <c r="I136" s="90"/>
      <c r="J136" s="90"/>
      <c r="K136" s="90"/>
      <c r="L136" s="90"/>
      <c r="IK136" s="90"/>
      <c r="IL136" s="90"/>
      <c r="IM136" s="90"/>
      <c r="IN136" s="90"/>
      <c r="IO136" s="90"/>
      <c r="IP136" s="90"/>
      <c r="IQ136" s="90"/>
      <c r="IR136" s="90"/>
      <c r="IS136" s="90"/>
    </row>
    <row r="137" spans="1:253" s="91" customFormat="1" ht="174" customHeight="1" hidden="1">
      <c r="A137" s="86">
        <v>41050300</v>
      </c>
      <c r="B137" s="92" t="s">
        <v>149</v>
      </c>
      <c r="C137" s="88">
        <f t="shared" si="3"/>
        <v>0</v>
      </c>
      <c r="D137" s="89"/>
      <c r="E137" s="89"/>
      <c r="F137" s="89"/>
      <c r="G137" s="128"/>
      <c r="H137" s="90"/>
      <c r="I137" s="90"/>
      <c r="J137" s="90"/>
      <c r="K137" s="90"/>
      <c r="L137" s="90"/>
      <c r="IK137" s="90"/>
      <c r="IL137" s="90"/>
      <c r="IM137" s="90"/>
      <c r="IN137" s="90"/>
      <c r="IO137" s="90"/>
      <c r="IP137" s="90"/>
      <c r="IQ137" s="90"/>
      <c r="IR137" s="90"/>
      <c r="IS137" s="90"/>
    </row>
    <row r="138" spans="1:253" s="91" customFormat="1" ht="231" customHeight="1" hidden="1">
      <c r="A138" s="86">
        <v>41050400</v>
      </c>
      <c r="B138" s="92" t="s">
        <v>201</v>
      </c>
      <c r="C138" s="88">
        <f t="shared" si="3"/>
        <v>0</v>
      </c>
      <c r="D138" s="89"/>
      <c r="E138" s="89"/>
      <c r="F138" s="89"/>
      <c r="G138" s="128"/>
      <c r="H138" s="90"/>
      <c r="I138" s="90"/>
      <c r="J138" s="90"/>
      <c r="K138" s="90"/>
      <c r="L138" s="90"/>
      <c r="IK138" s="90"/>
      <c r="IL138" s="90"/>
      <c r="IM138" s="90"/>
      <c r="IN138" s="90"/>
      <c r="IO138" s="90"/>
      <c r="IP138" s="90"/>
      <c r="IQ138" s="90"/>
      <c r="IR138" s="90"/>
      <c r="IS138" s="90"/>
    </row>
    <row r="139" spans="1:253" s="91" customFormat="1" ht="200.25" customHeight="1" hidden="1">
      <c r="A139" s="86">
        <v>41050500</v>
      </c>
      <c r="B139" s="92" t="s">
        <v>200</v>
      </c>
      <c r="C139" s="88">
        <f t="shared" si="3"/>
        <v>0</v>
      </c>
      <c r="D139" s="89"/>
      <c r="E139" s="89"/>
      <c r="F139" s="89"/>
      <c r="G139" s="128"/>
      <c r="H139" s="90"/>
      <c r="I139" s="90"/>
      <c r="J139" s="90"/>
      <c r="K139" s="90"/>
      <c r="L139" s="90"/>
      <c r="IK139" s="90"/>
      <c r="IL139" s="90"/>
      <c r="IM139" s="90"/>
      <c r="IN139" s="90"/>
      <c r="IO139" s="90"/>
      <c r="IP139" s="90"/>
      <c r="IQ139" s="90"/>
      <c r="IR139" s="90"/>
      <c r="IS139" s="90"/>
    </row>
    <row r="140" spans="1:253" s="91" customFormat="1" ht="330" customHeight="1" hidden="1">
      <c r="A140" s="86">
        <v>41050600</v>
      </c>
      <c r="B140" s="92" t="s">
        <v>202</v>
      </c>
      <c r="C140" s="88">
        <f t="shared" si="3"/>
        <v>0</v>
      </c>
      <c r="D140" s="89"/>
      <c r="E140" s="89"/>
      <c r="F140" s="89"/>
      <c r="G140" s="128"/>
      <c r="H140" s="90"/>
      <c r="I140" s="90"/>
      <c r="J140" s="90"/>
      <c r="K140" s="90"/>
      <c r="L140" s="90"/>
      <c r="IK140" s="90"/>
      <c r="IL140" s="90"/>
      <c r="IM140" s="90"/>
      <c r="IN140" s="90"/>
      <c r="IO140" s="90"/>
      <c r="IP140" s="90"/>
      <c r="IQ140" s="90"/>
      <c r="IR140" s="90"/>
      <c r="IS140" s="90"/>
    </row>
    <row r="141" spans="1:253" s="91" customFormat="1" ht="159" customHeight="1" hidden="1">
      <c r="A141" s="86">
        <v>41050700</v>
      </c>
      <c r="B141" s="87" t="s">
        <v>189</v>
      </c>
      <c r="C141" s="88">
        <f t="shared" si="3"/>
        <v>0</v>
      </c>
      <c r="D141" s="89"/>
      <c r="E141" s="89"/>
      <c r="F141" s="89"/>
      <c r="G141" s="128"/>
      <c r="H141" s="90"/>
      <c r="I141" s="90"/>
      <c r="J141" s="90"/>
      <c r="K141" s="90"/>
      <c r="L141" s="90"/>
      <c r="IK141" s="90"/>
      <c r="IL141" s="90"/>
      <c r="IM141" s="90"/>
      <c r="IN141" s="90"/>
      <c r="IO141" s="90"/>
      <c r="IP141" s="90"/>
      <c r="IQ141" s="90"/>
      <c r="IR141" s="90"/>
      <c r="IS141" s="90"/>
    </row>
    <row r="142" spans="1:253" s="91" customFormat="1" ht="88.5" customHeight="1" hidden="1">
      <c r="A142" s="86">
        <v>41050900</v>
      </c>
      <c r="B142" s="93" t="s">
        <v>203</v>
      </c>
      <c r="C142" s="88">
        <f t="shared" si="3"/>
        <v>0</v>
      </c>
      <c r="D142" s="89"/>
      <c r="E142" s="89"/>
      <c r="F142" s="89"/>
      <c r="G142" s="128"/>
      <c r="H142" s="90"/>
      <c r="I142" s="90"/>
      <c r="J142" s="90"/>
      <c r="K142" s="90"/>
      <c r="L142" s="90"/>
      <c r="IK142" s="90"/>
      <c r="IL142" s="90"/>
      <c r="IM142" s="90"/>
      <c r="IN142" s="90"/>
      <c r="IO142" s="90"/>
      <c r="IP142" s="90"/>
      <c r="IQ142" s="90"/>
      <c r="IR142" s="90"/>
      <c r="IS142" s="90"/>
    </row>
    <row r="143" spans="1:253" s="6" customFormat="1" ht="36.75" customHeight="1">
      <c r="A143" s="2">
        <v>41051000</v>
      </c>
      <c r="B143" s="85" t="s">
        <v>179</v>
      </c>
      <c r="C143" s="4">
        <f t="shared" si="3"/>
        <v>3303370</v>
      </c>
      <c r="D143" s="1">
        <f>D144+D145</f>
        <v>3303370</v>
      </c>
      <c r="E143" s="1"/>
      <c r="F143" s="1"/>
      <c r="G143" s="128"/>
      <c r="H143" s="5"/>
      <c r="I143" s="5"/>
      <c r="J143" s="5"/>
      <c r="K143" s="5"/>
      <c r="L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s="91" customFormat="1" ht="49.5" customHeight="1" hidden="1">
      <c r="A144" s="86"/>
      <c r="B144" s="93" t="s">
        <v>197</v>
      </c>
      <c r="C144" s="88">
        <f t="shared" si="3"/>
        <v>2067000</v>
      </c>
      <c r="D144" s="89">
        <v>2067000</v>
      </c>
      <c r="E144" s="89"/>
      <c r="F144" s="89"/>
      <c r="G144" s="128"/>
      <c r="H144" s="90"/>
      <c r="I144" s="90"/>
      <c r="J144" s="90"/>
      <c r="K144" s="90"/>
      <c r="L144" s="90"/>
      <c r="IK144" s="90"/>
      <c r="IL144" s="90"/>
      <c r="IM144" s="90"/>
      <c r="IN144" s="90"/>
      <c r="IO144" s="90"/>
      <c r="IP144" s="90"/>
      <c r="IQ144" s="90"/>
      <c r="IR144" s="90"/>
      <c r="IS144" s="90"/>
    </row>
    <row r="145" spans="1:253" s="91" customFormat="1" ht="49.5" customHeight="1" hidden="1">
      <c r="A145" s="86"/>
      <c r="B145" s="93" t="s">
        <v>253</v>
      </c>
      <c r="C145" s="88">
        <f t="shared" si="3"/>
        <v>1236370</v>
      </c>
      <c r="D145" s="89">
        <v>1236370</v>
      </c>
      <c r="E145" s="89"/>
      <c r="F145" s="89"/>
      <c r="G145" s="128"/>
      <c r="H145" s="90"/>
      <c r="I145" s="90"/>
      <c r="J145" s="90"/>
      <c r="K145" s="90"/>
      <c r="L145" s="90"/>
      <c r="IK145" s="90"/>
      <c r="IL145" s="90"/>
      <c r="IM145" s="90"/>
      <c r="IN145" s="90"/>
      <c r="IO145" s="90"/>
      <c r="IP145" s="90"/>
      <c r="IQ145" s="90"/>
      <c r="IR145" s="90"/>
      <c r="IS145" s="90"/>
    </row>
    <row r="146" spans="1:253" s="91" customFormat="1" ht="43.5" customHeight="1" hidden="1">
      <c r="A146" s="86">
        <v>41051100</v>
      </c>
      <c r="B146" s="93" t="s">
        <v>190</v>
      </c>
      <c r="C146" s="88">
        <f t="shared" si="3"/>
        <v>0</v>
      </c>
      <c r="D146" s="89">
        <f>D150+D151+D147+D149+D148</f>
        <v>0</v>
      </c>
      <c r="E146" s="89">
        <f>E150+E151+E147+E149</f>
        <v>0</v>
      </c>
      <c r="F146" s="89">
        <f>F150+F151+F147+F149</f>
        <v>0</v>
      </c>
      <c r="G146" s="128"/>
      <c r="H146" s="90"/>
      <c r="I146" s="90"/>
      <c r="J146" s="90"/>
      <c r="K146" s="90"/>
      <c r="L146" s="90"/>
      <c r="IK146" s="90"/>
      <c r="IL146" s="90"/>
      <c r="IM146" s="90"/>
      <c r="IN146" s="90"/>
      <c r="IO146" s="90"/>
      <c r="IP146" s="90"/>
      <c r="IQ146" s="90"/>
      <c r="IR146" s="90"/>
      <c r="IS146" s="90"/>
    </row>
    <row r="147" spans="1:253" s="91" customFormat="1" ht="51" customHeight="1" hidden="1">
      <c r="A147" s="94"/>
      <c r="B147" s="93" t="s">
        <v>195</v>
      </c>
      <c r="C147" s="88">
        <f t="shared" si="3"/>
        <v>0</v>
      </c>
      <c r="D147" s="89"/>
      <c r="E147" s="89"/>
      <c r="F147" s="89">
        <f>E147</f>
        <v>0</v>
      </c>
      <c r="G147" s="128"/>
      <c r="H147" s="90"/>
      <c r="I147" s="90"/>
      <c r="J147" s="90"/>
      <c r="K147" s="90"/>
      <c r="L147" s="90"/>
      <c r="IK147" s="90"/>
      <c r="IL147" s="90"/>
      <c r="IM147" s="90"/>
      <c r="IN147" s="90"/>
      <c r="IO147" s="90"/>
      <c r="IP147" s="90"/>
      <c r="IQ147" s="90"/>
      <c r="IR147" s="90"/>
      <c r="IS147" s="90"/>
    </row>
    <row r="148" spans="1:253" s="91" customFormat="1" ht="54.75" customHeight="1" hidden="1">
      <c r="A148" s="95"/>
      <c r="B148" s="93" t="s">
        <v>191</v>
      </c>
      <c r="C148" s="88">
        <f t="shared" si="3"/>
        <v>0</v>
      </c>
      <c r="D148" s="89"/>
      <c r="E148" s="89"/>
      <c r="F148" s="89"/>
      <c r="G148" s="128"/>
      <c r="H148" s="90"/>
      <c r="I148" s="90"/>
      <c r="J148" s="90"/>
      <c r="K148" s="90"/>
      <c r="L148" s="90"/>
      <c r="IK148" s="90"/>
      <c r="IL148" s="90"/>
      <c r="IM148" s="90"/>
      <c r="IN148" s="90"/>
      <c r="IO148" s="90"/>
      <c r="IP148" s="90"/>
      <c r="IQ148" s="90"/>
      <c r="IR148" s="90"/>
      <c r="IS148" s="90"/>
    </row>
    <row r="149" spans="1:253" s="91" customFormat="1" ht="79.5" customHeight="1" hidden="1">
      <c r="A149" s="95"/>
      <c r="B149" s="93" t="s">
        <v>161</v>
      </c>
      <c r="C149" s="88">
        <f t="shared" si="3"/>
        <v>0</v>
      </c>
      <c r="D149" s="89"/>
      <c r="E149" s="89"/>
      <c r="F149" s="89"/>
      <c r="G149" s="128"/>
      <c r="H149" s="90"/>
      <c r="I149" s="90"/>
      <c r="J149" s="90"/>
      <c r="K149" s="90"/>
      <c r="L149" s="90"/>
      <c r="IK149" s="90"/>
      <c r="IL149" s="90"/>
      <c r="IM149" s="90"/>
      <c r="IN149" s="90"/>
      <c r="IO149" s="90"/>
      <c r="IP149" s="90"/>
      <c r="IQ149" s="90"/>
      <c r="IR149" s="90"/>
      <c r="IS149" s="90"/>
    </row>
    <row r="150" spans="1:253" s="91" customFormat="1" ht="56.25" customHeight="1" hidden="1">
      <c r="A150" s="95"/>
      <c r="B150" s="93" t="s">
        <v>154</v>
      </c>
      <c r="C150" s="88">
        <f t="shared" si="3"/>
        <v>0</v>
      </c>
      <c r="D150" s="89"/>
      <c r="E150" s="89"/>
      <c r="F150" s="89"/>
      <c r="G150" s="128"/>
      <c r="H150" s="90"/>
      <c r="I150" s="90"/>
      <c r="J150" s="90"/>
      <c r="K150" s="90"/>
      <c r="L150" s="90"/>
      <c r="IK150" s="90"/>
      <c r="IL150" s="90"/>
      <c r="IM150" s="90"/>
      <c r="IN150" s="90"/>
      <c r="IO150" s="90"/>
      <c r="IP150" s="90"/>
      <c r="IQ150" s="90"/>
      <c r="IR150" s="90"/>
      <c r="IS150" s="90"/>
    </row>
    <row r="151" spans="1:253" s="91" customFormat="1" ht="43.5" customHeight="1" hidden="1">
      <c r="A151" s="96"/>
      <c r="B151" s="93" t="s">
        <v>158</v>
      </c>
      <c r="C151" s="88">
        <f t="shared" si="3"/>
        <v>0</v>
      </c>
      <c r="D151" s="89"/>
      <c r="E151" s="89"/>
      <c r="F151" s="89"/>
      <c r="G151" s="128"/>
      <c r="H151" s="90"/>
      <c r="I151" s="90"/>
      <c r="J151" s="90"/>
      <c r="K151" s="90"/>
      <c r="L151" s="90"/>
      <c r="IK151" s="90"/>
      <c r="IL151" s="90"/>
      <c r="IM151" s="90"/>
      <c r="IN151" s="90"/>
      <c r="IO151" s="90"/>
      <c r="IP151" s="90"/>
      <c r="IQ151" s="90"/>
      <c r="IR151" s="90"/>
      <c r="IS151" s="90"/>
    </row>
    <row r="152" spans="1:253" s="6" customFormat="1" ht="45" customHeight="1">
      <c r="A152" s="2">
        <v>41051200</v>
      </c>
      <c r="B152" s="85" t="s">
        <v>180</v>
      </c>
      <c r="C152" s="4">
        <f t="shared" si="3"/>
        <v>2511879</v>
      </c>
      <c r="D152" s="123">
        <f>D153+D154+D156+D155</f>
        <v>2511879</v>
      </c>
      <c r="E152" s="123"/>
      <c r="F152" s="123"/>
      <c r="G152" s="128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6" customFormat="1" ht="42" customHeight="1" hidden="1">
      <c r="A153" s="113"/>
      <c r="B153" s="85" t="s">
        <v>207</v>
      </c>
      <c r="C153" s="4"/>
      <c r="D153" s="123">
        <f>1396248+208752</f>
        <v>1605000</v>
      </c>
      <c r="E153" s="123"/>
      <c r="F153" s="123"/>
      <c r="G153" s="128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6" customFormat="1" ht="36" customHeight="1" hidden="1">
      <c r="A154" s="114"/>
      <c r="B154" s="85" t="s">
        <v>208</v>
      </c>
      <c r="C154" s="4">
        <f t="shared" si="3"/>
        <v>162879</v>
      </c>
      <c r="D154" s="123">
        <f>176336-13457</f>
        <v>162879</v>
      </c>
      <c r="E154" s="123"/>
      <c r="F154" s="123"/>
      <c r="G154" s="128"/>
      <c r="H154" s="5"/>
      <c r="I154" s="5"/>
      <c r="J154" s="5"/>
      <c r="K154" s="5"/>
      <c r="L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6" customFormat="1" ht="45" customHeight="1" hidden="1">
      <c r="A155" s="114"/>
      <c r="B155" s="85" t="s">
        <v>209</v>
      </c>
      <c r="C155" s="4">
        <f t="shared" si="3"/>
        <v>663400</v>
      </c>
      <c r="D155" s="123">
        <f>739872-76472</f>
        <v>663400</v>
      </c>
      <c r="E155" s="123"/>
      <c r="F155" s="123"/>
      <c r="G155" s="128"/>
      <c r="H155" s="5"/>
      <c r="I155" s="5"/>
      <c r="J155" s="5"/>
      <c r="K155" s="5"/>
      <c r="L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6" customFormat="1" ht="45.75" customHeight="1" hidden="1">
      <c r="A156" s="114"/>
      <c r="B156" s="85" t="s">
        <v>210</v>
      </c>
      <c r="C156" s="4">
        <f t="shared" si="3"/>
        <v>80600</v>
      </c>
      <c r="D156" s="123">
        <f>88136-7536</f>
        <v>80600</v>
      </c>
      <c r="E156" s="123"/>
      <c r="F156" s="123"/>
      <c r="G156" s="128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6" customFormat="1" ht="62.25" customHeight="1">
      <c r="A157" s="2">
        <v>41051400</v>
      </c>
      <c r="B157" s="85" t="s">
        <v>192</v>
      </c>
      <c r="C157" s="4">
        <f t="shared" si="3"/>
        <v>6739068</v>
      </c>
      <c r="D157" s="123">
        <f>D158+D162+D166</f>
        <v>6739068</v>
      </c>
      <c r="E157" s="123"/>
      <c r="F157" s="123"/>
      <c r="G157" s="128"/>
      <c r="H157" s="5"/>
      <c r="I157" s="5"/>
      <c r="J157" s="5"/>
      <c r="K157" s="5"/>
      <c r="L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6" customFormat="1" ht="27.75" hidden="1">
      <c r="A158" s="2"/>
      <c r="B158" s="85" t="s">
        <v>240</v>
      </c>
      <c r="C158" s="4">
        <f t="shared" si="3"/>
        <v>1188532</v>
      </c>
      <c r="D158" s="123">
        <f>D159+D160+D161</f>
        <v>1188532</v>
      </c>
      <c r="E158" s="123"/>
      <c r="F158" s="123"/>
      <c r="G158" s="128"/>
      <c r="H158" s="5"/>
      <c r="I158" s="5"/>
      <c r="J158" s="5"/>
      <c r="K158" s="5"/>
      <c r="L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6" customFormat="1" ht="27.75" hidden="1">
      <c r="A159" s="114"/>
      <c r="B159" s="85" t="s">
        <v>241</v>
      </c>
      <c r="C159" s="4">
        <f t="shared" si="3"/>
        <v>1084500</v>
      </c>
      <c r="D159" s="123">
        <v>1084500</v>
      </c>
      <c r="E159" s="123"/>
      <c r="F159" s="123"/>
      <c r="G159" s="128"/>
      <c r="H159" s="5"/>
      <c r="I159" s="5"/>
      <c r="J159" s="5"/>
      <c r="K159" s="5"/>
      <c r="L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6" customFormat="1" ht="13.5" hidden="1">
      <c r="A160" s="114"/>
      <c r="B160" s="85" t="s">
        <v>242</v>
      </c>
      <c r="C160" s="4">
        <f t="shared" si="3"/>
        <v>47255</v>
      </c>
      <c r="D160" s="123">
        <v>47255</v>
      </c>
      <c r="E160" s="123"/>
      <c r="F160" s="123"/>
      <c r="G160" s="128"/>
      <c r="H160" s="5"/>
      <c r="I160" s="5"/>
      <c r="J160" s="5"/>
      <c r="K160" s="5"/>
      <c r="L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6" customFormat="1" ht="101.25" customHeight="1" hidden="1">
      <c r="A161" s="114"/>
      <c r="B161" s="115" t="s">
        <v>243</v>
      </c>
      <c r="C161" s="4">
        <f t="shared" si="3"/>
        <v>56777</v>
      </c>
      <c r="D161" s="123">
        <v>56777</v>
      </c>
      <c r="E161" s="123"/>
      <c r="F161" s="123"/>
      <c r="G161" s="128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6" customFormat="1" ht="27.75" hidden="1">
      <c r="A162" s="116"/>
      <c r="B162" s="9" t="s">
        <v>244</v>
      </c>
      <c r="C162" s="4">
        <f t="shared" si="3"/>
        <v>5375711</v>
      </c>
      <c r="D162" s="123">
        <f>D163+D164+D165</f>
        <v>5375711</v>
      </c>
      <c r="E162" s="123"/>
      <c r="F162" s="123"/>
      <c r="G162" s="128"/>
      <c r="H162" s="5"/>
      <c r="I162" s="5"/>
      <c r="J162" s="5"/>
      <c r="K162" s="5"/>
      <c r="L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6" customFormat="1" ht="13.5" hidden="1">
      <c r="A163" s="117"/>
      <c r="B163" s="118" t="s">
        <v>245</v>
      </c>
      <c r="C163" s="4">
        <f t="shared" si="3"/>
        <v>1396008</v>
      </c>
      <c r="D163" s="123">
        <v>1396008</v>
      </c>
      <c r="E163" s="123"/>
      <c r="F163" s="123"/>
      <c r="G163" s="128"/>
      <c r="H163" s="5"/>
      <c r="I163" s="5"/>
      <c r="J163" s="5"/>
      <c r="K163" s="5"/>
      <c r="L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6" customFormat="1" ht="27.75" customHeight="1" hidden="1">
      <c r="A164" s="114"/>
      <c r="B164" s="118" t="s">
        <v>246</v>
      </c>
      <c r="C164" s="4">
        <f t="shared" si="3"/>
        <v>3237164</v>
      </c>
      <c r="D164" s="123">
        <v>3237164</v>
      </c>
      <c r="E164" s="123"/>
      <c r="F164" s="123"/>
      <c r="G164" s="128"/>
      <c r="H164" s="5"/>
      <c r="I164" s="5"/>
      <c r="J164" s="5"/>
      <c r="K164" s="5"/>
      <c r="L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6" customFormat="1" ht="13.5" hidden="1">
      <c r="A165" s="15"/>
      <c r="B165" s="85" t="s">
        <v>247</v>
      </c>
      <c r="C165" s="4">
        <f t="shared" si="3"/>
        <v>742539</v>
      </c>
      <c r="D165" s="123">
        <v>742539</v>
      </c>
      <c r="E165" s="123"/>
      <c r="F165" s="123"/>
      <c r="G165" s="128"/>
      <c r="H165" s="5"/>
      <c r="I165" s="5"/>
      <c r="J165" s="5"/>
      <c r="K165" s="5"/>
      <c r="L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s="6" customFormat="1" ht="84" hidden="1">
      <c r="A166" s="15"/>
      <c r="B166" s="85" t="s">
        <v>248</v>
      </c>
      <c r="C166" s="4">
        <f t="shared" si="3"/>
        <v>174825</v>
      </c>
      <c r="D166" s="123">
        <v>174825</v>
      </c>
      <c r="E166" s="123"/>
      <c r="F166" s="123"/>
      <c r="G166" s="128"/>
      <c r="H166" s="5"/>
      <c r="I166" s="5"/>
      <c r="J166" s="5"/>
      <c r="K166" s="5"/>
      <c r="L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6" customFormat="1" ht="45.75" customHeight="1">
      <c r="A167" s="15">
        <v>41051500</v>
      </c>
      <c r="B167" s="85" t="s">
        <v>181</v>
      </c>
      <c r="C167" s="4">
        <f t="shared" si="3"/>
        <v>4468111</v>
      </c>
      <c r="D167" s="123">
        <f>D168+D173+D172</f>
        <v>4468111</v>
      </c>
      <c r="E167" s="123"/>
      <c r="F167" s="123"/>
      <c r="G167" s="128"/>
      <c r="H167" s="5"/>
      <c r="I167" s="5"/>
      <c r="J167" s="5"/>
      <c r="K167" s="5"/>
      <c r="L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6" customFormat="1" ht="19.5" customHeight="1" hidden="1">
      <c r="A168" s="119"/>
      <c r="B168" s="85" t="s">
        <v>156</v>
      </c>
      <c r="C168" s="4">
        <f t="shared" si="3"/>
        <v>4170440</v>
      </c>
      <c r="D168" s="123">
        <f>D169+D170+D171</f>
        <v>4170440</v>
      </c>
      <c r="E168" s="123"/>
      <c r="F168" s="123"/>
      <c r="G168" s="128"/>
      <c r="H168" s="5"/>
      <c r="I168" s="5"/>
      <c r="J168" s="5"/>
      <c r="K168" s="5"/>
      <c r="L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6" customFormat="1" ht="32.25" customHeight="1" hidden="1">
      <c r="A169" s="120"/>
      <c r="B169" s="85" t="s">
        <v>142</v>
      </c>
      <c r="C169" s="4">
        <f t="shared" si="3"/>
        <v>2680300</v>
      </c>
      <c r="D169" s="123">
        <v>2680300</v>
      </c>
      <c r="E169" s="123"/>
      <c r="F169" s="123"/>
      <c r="G169" s="128"/>
      <c r="H169" s="5"/>
      <c r="I169" s="5"/>
      <c r="J169" s="5"/>
      <c r="K169" s="5"/>
      <c r="L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6" customFormat="1" ht="30.75" customHeight="1" hidden="1">
      <c r="A170" s="120"/>
      <c r="B170" s="85" t="s">
        <v>143</v>
      </c>
      <c r="C170" s="4">
        <f t="shared" si="3"/>
        <v>1490140</v>
      </c>
      <c r="D170" s="123">
        <v>1490140</v>
      </c>
      <c r="E170" s="123"/>
      <c r="F170" s="123"/>
      <c r="G170" s="128"/>
      <c r="H170" s="5"/>
      <c r="I170" s="5"/>
      <c r="J170" s="5"/>
      <c r="K170" s="5"/>
      <c r="L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6" customFormat="1" ht="30.75" customHeight="1" hidden="1">
      <c r="A171" s="120"/>
      <c r="B171" s="85" t="s">
        <v>194</v>
      </c>
      <c r="C171" s="4">
        <f t="shared" si="3"/>
        <v>0</v>
      </c>
      <c r="D171" s="123"/>
      <c r="E171" s="123"/>
      <c r="F171" s="123"/>
      <c r="G171" s="128"/>
      <c r="H171" s="5"/>
      <c r="I171" s="5"/>
      <c r="J171" s="5"/>
      <c r="K171" s="5"/>
      <c r="L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6" customFormat="1" ht="90" customHeight="1" hidden="1">
      <c r="A172" s="120"/>
      <c r="B172" s="85" t="s">
        <v>227</v>
      </c>
      <c r="C172" s="4">
        <f t="shared" si="3"/>
        <v>150000</v>
      </c>
      <c r="D172" s="123">
        <v>150000</v>
      </c>
      <c r="E172" s="123"/>
      <c r="F172" s="123"/>
      <c r="G172" s="128"/>
      <c r="H172" s="5"/>
      <c r="I172" s="5"/>
      <c r="J172" s="5"/>
      <c r="K172" s="5"/>
      <c r="L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s="6" customFormat="1" ht="58.5" customHeight="1" hidden="1">
      <c r="A173" s="121"/>
      <c r="B173" s="9" t="s">
        <v>228</v>
      </c>
      <c r="C173" s="4">
        <f t="shared" si="3"/>
        <v>147671</v>
      </c>
      <c r="D173" s="123">
        <v>147671</v>
      </c>
      <c r="E173" s="123"/>
      <c r="F173" s="123"/>
      <c r="G173" s="128"/>
      <c r="H173" s="5"/>
      <c r="I173" s="5"/>
      <c r="J173" s="5"/>
      <c r="K173" s="5"/>
      <c r="L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s="6" customFormat="1" ht="53.25" customHeight="1" hidden="1">
      <c r="A174" s="15">
        <v>41052000</v>
      </c>
      <c r="B174" s="9" t="s">
        <v>144</v>
      </c>
      <c r="C174" s="4">
        <f t="shared" si="3"/>
        <v>0</v>
      </c>
      <c r="D174" s="123"/>
      <c r="E174" s="123"/>
      <c r="F174" s="123"/>
      <c r="G174" s="128"/>
      <c r="H174" s="5"/>
      <c r="I174" s="5"/>
      <c r="J174" s="5"/>
      <c r="K174" s="5"/>
      <c r="L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s="6" customFormat="1" ht="90" customHeight="1">
      <c r="A175" s="122">
        <v>41052600</v>
      </c>
      <c r="B175" s="9" t="s">
        <v>163</v>
      </c>
      <c r="C175" s="4">
        <f t="shared" si="3"/>
        <v>80000000</v>
      </c>
      <c r="D175" s="123"/>
      <c r="E175" s="123">
        <v>80000000</v>
      </c>
      <c r="F175" s="123"/>
      <c r="G175" s="128"/>
      <c r="H175" s="5"/>
      <c r="I175" s="5"/>
      <c r="J175" s="5"/>
      <c r="K175" s="5"/>
      <c r="L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s="6" customFormat="1" ht="195" customHeight="1" hidden="1">
      <c r="A176" s="15">
        <v>41052900</v>
      </c>
      <c r="B176" s="9" t="s">
        <v>159</v>
      </c>
      <c r="C176" s="4"/>
      <c r="D176" s="123"/>
      <c r="E176" s="123"/>
      <c r="F176" s="123"/>
      <c r="G176" s="128"/>
      <c r="H176" s="5"/>
      <c r="I176" s="5"/>
      <c r="J176" s="5"/>
      <c r="K176" s="5"/>
      <c r="L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s="6" customFormat="1" ht="45.75" customHeight="1">
      <c r="A177" s="2">
        <v>41053300</v>
      </c>
      <c r="B177" s="9" t="s">
        <v>148</v>
      </c>
      <c r="C177" s="4">
        <f>D177+E177</f>
        <v>380580</v>
      </c>
      <c r="D177" s="123">
        <f>D178+D179+D180+D181+D182+D183+D184+D185+D186+D187+D188</f>
        <v>380580</v>
      </c>
      <c r="E177" s="123"/>
      <c r="F177" s="123"/>
      <c r="G177" s="128"/>
      <c r="H177" s="5"/>
      <c r="I177" s="5"/>
      <c r="J177" s="5"/>
      <c r="K177" s="5"/>
      <c r="L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s="106" customFormat="1" ht="45.75" customHeight="1" hidden="1">
      <c r="A178" s="124"/>
      <c r="B178" s="125" t="s">
        <v>216</v>
      </c>
      <c r="C178" s="126"/>
      <c r="D178" s="127">
        <v>19210</v>
      </c>
      <c r="E178" s="127"/>
      <c r="F178" s="127"/>
      <c r="G178" s="128"/>
      <c r="H178" s="105"/>
      <c r="I178" s="105"/>
      <c r="J178" s="105"/>
      <c r="K178" s="105"/>
      <c r="L178" s="105"/>
      <c r="IK178" s="105"/>
      <c r="IL178" s="105"/>
      <c r="IM178" s="105"/>
      <c r="IN178" s="105"/>
      <c r="IO178" s="105"/>
      <c r="IP178" s="105"/>
      <c r="IQ178" s="105"/>
      <c r="IR178" s="105"/>
      <c r="IS178" s="105"/>
    </row>
    <row r="179" spans="1:253" s="106" customFormat="1" ht="45.75" customHeight="1" hidden="1">
      <c r="A179" s="124"/>
      <c r="B179" s="125" t="s">
        <v>217</v>
      </c>
      <c r="C179" s="126"/>
      <c r="D179" s="127">
        <v>32020</v>
      </c>
      <c r="E179" s="127"/>
      <c r="F179" s="127"/>
      <c r="G179" s="128"/>
      <c r="H179" s="105"/>
      <c r="I179" s="105"/>
      <c r="J179" s="105"/>
      <c r="K179" s="105"/>
      <c r="L179" s="105"/>
      <c r="IK179" s="105"/>
      <c r="IL179" s="105"/>
      <c r="IM179" s="105"/>
      <c r="IN179" s="105"/>
      <c r="IO179" s="105"/>
      <c r="IP179" s="105"/>
      <c r="IQ179" s="105"/>
      <c r="IR179" s="105"/>
      <c r="IS179" s="105"/>
    </row>
    <row r="180" spans="1:253" s="106" customFormat="1" ht="45.75" customHeight="1" hidden="1">
      <c r="A180" s="124"/>
      <c r="B180" s="125" t="s">
        <v>218</v>
      </c>
      <c r="C180" s="126"/>
      <c r="D180" s="127">
        <v>78970</v>
      </c>
      <c r="E180" s="127"/>
      <c r="F180" s="127"/>
      <c r="G180" s="128"/>
      <c r="H180" s="105"/>
      <c r="I180" s="105"/>
      <c r="J180" s="105"/>
      <c r="K180" s="105"/>
      <c r="L180" s="105"/>
      <c r="IK180" s="105"/>
      <c r="IL180" s="105"/>
      <c r="IM180" s="105"/>
      <c r="IN180" s="105"/>
      <c r="IO180" s="105"/>
      <c r="IP180" s="105"/>
      <c r="IQ180" s="105"/>
      <c r="IR180" s="105"/>
      <c r="IS180" s="105"/>
    </row>
    <row r="181" spans="1:253" s="106" customFormat="1" ht="45.75" customHeight="1" hidden="1">
      <c r="A181" s="124"/>
      <c r="B181" s="125" t="s">
        <v>220</v>
      </c>
      <c r="C181" s="126"/>
      <c r="D181" s="127">
        <v>40000</v>
      </c>
      <c r="E181" s="127"/>
      <c r="F181" s="127"/>
      <c r="G181" s="128"/>
      <c r="H181" s="105"/>
      <c r="I181" s="105"/>
      <c r="J181" s="105"/>
      <c r="K181" s="105"/>
      <c r="L181" s="105"/>
      <c r="IK181" s="105"/>
      <c r="IL181" s="105"/>
      <c r="IM181" s="105"/>
      <c r="IN181" s="105"/>
      <c r="IO181" s="105"/>
      <c r="IP181" s="105"/>
      <c r="IQ181" s="105"/>
      <c r="IR181" s="105"/>
      <c r="IS181" s="105"/>
    </row>
    <row r="182" spans="1:253" s="106" customFormat="1" ht="45.75" customHeight="1" hidden="1">
      <c r="A182" s="124"/>
      <c r="B182" s="125" t="s">
        <v>219</v>
      </c>
      <c r="C182" s="126"/>
      <c r="D182" s="127">
        <v>21200</v>
      </c>
      <c r="E182" s="127"/>
      <c r="F182" s="127"/>
      <c r="G182" s="128"/>
      <c r="H182" s="105"/>
      <c r="I182" s="105"/>
      <c r="J182" s="105"/>
      <c r="K182" s="105"/>
      <c r="L182" s="105"/>
      <c r="IK182" s="105"/>
      <c r="IL182" s="105"/>
      <c r="IM182" s="105"/>
      <c r="IN182" s="105"/>
      <c r="IO182" s="105"/>
      <c r="IP182" s="105"/>
      <c r="IQ182" s="105"/>
      <c r="IR182" s="105"/>
      <c r="IS182" s="105"/>
    </row>
    <row r="183" spans="1:253" s="106" customFormat="1" ht="45.75" customHeight="1" hidden="1">
      <c r="A183" s="124"/>
      <c r="B183" s="125" t="s">
        <v>221</v>
      </c>
      <c r="C183" s="126"/>
      <c r="D183" s="127">
        <v>65000</v>
      </c>
      <c r="E183" s="127"/>
      <c r="F183" s="127"/>
      <c r="G183" s="128"/>
      <c r="H183" s="105"/>
      <c r="I183" s="105"/>
      <c r="J183" s="105"/>
      <c r="K183" s="105"/>
      <c r="L183" s="105"/>
      <c r="IK183" s="105"/>
      <c r="IL183" s="105"/>
      <c r="IM183" s="105"/>
      <c r="IN183" s="105"/>
      <c r="IO183" s="105"/>
      <c r="IP183" s="105"/>
      <c r="IQ183" s="105"/>
      <c r="IR183" s="105"/>
      <c r="IS183" s="105"/>
    </row>
    <row r="184" spans="1:253" s="106" customFormat="1" ht="45.75" customHeight="1" hidden="1">
      <c r="A184" s="124"/>
      <c r="B184" s="125" t="s">
        <v>222</v>
      </c>
      <c r="C184" s="126"/>
      <c r="D184" s="127">
        <v>27750</v>
      </c>
      <c r="E184" s="127"/>
      <c r="F184" s="127"/>
      <c r="G184" s="128"/>
      <c r="H184" s="105"/>
      <c r="I184" s="105"/>
      <c r="J184" s="105"/>
      <c r="K184" s="105"/>
      <c r="L184" s="105"/>
      <c r="IK184" s="105"/>
      <c r="IL184" s="105"/>
      <c r="IM184" s="105"/>
      <c r="IN184" s="105"/>
      <c r="IO184" s="105"/>
      <c r="IP184" s="105"/>
      <c r="IQ184" s="105"/>
      <c r="IR184" s="105"/>
      <c r="IS184" s="105"/>
    </row>
    <row r="185" spans="1:253" s="106" customFormat="1" ht="45.75" customHeight="1" hidden="1">
      <c r="A185" s="124"/>
      <c r="B185" s="125" t="s">
        <v>223</v>
      </c>
      <c r="C185" s="126"/>
      <c r="D185" s="127">
        <v>5000</v>
      </c>
      <c r="E185" s="127"/>
      <c r="F185" s="127"/>
      <c r="G185" s="128"/>
      <c r="H185" s="105"/>
      <c r="I185" s="105"/>
      <c r="J185" s="105"/>
      <c r="K185" s="105"/>
      <c r="L185" s="105"/>
      <c r="IK185" s="105"/>
      <c r="IL185" s="105"/>
      <c r="IM185" s="105"/>
      <c r="IN185" s="105"/>
      <c r="IO185" s="105"/>
      <c r="IP185" s="105"/>
      <c r="IQ185" s="105"/>
      <c r="IR185" s="105"/>
      <c r="IS185" s="105"/>
    </row>
    <row r="186" spans="1:253" s="106" customFormat="1" ht="45.75" customHeight="1" hidden="1">
      <c r="A186" s="124"/>
      <c r="B186" s="125" t="s">
        <v>224</v>
      </c>
      <c r="C186" s="126"/>
      <c r="D186" s="127">
        <v>38950</v>
      </c>
      <c r="E186" s="127"/>
      <c r="F186" s="127"/>
      <c r="G186" s="128"/>
      <c r="H186" s="105"/>
      <c r="I186" s="105"/>
      <c r="J186" s="105"/>
      <c r="K186" s="105"/>
      <c r="L186" s="105"/>
      <c r="IK186" s="105"/>
      <c r="IL186" s="105"/>
      <c r="IM186" s="105"/>
      <c r="IN186" s="105"/>
      <c r="IO186" s="105"/>
      <c r="IP186" s="105"/>
      <c r="IQ186" s="105"/>
      <c r="IR186" s="105"/>
      <c r="IS186" s="105"/>
    </row>
    <row r="187" spans="1:253" s="106" customFormat="1" ht="45.75" customHeight="1" hidden="1">
      <c r="A187" s="124"/>
      <c r="B187" s="125" t="s">
        <v>225</v>
      </c>
      <c r="C187" s="126"/>
      <c r="D187" s="127">
        <v>23480</v>
      </c>
      <c r="E187" s="127"/>
      <c r="F187" s="127"/>
      <c r="G187" s="128"/>
      <c r="H187" s="105"/>
      <c r="I187" s="105"/>
      <c r="J187" s="105"/>
      <c r="K187" s="105"/>
      <c r="L187" s="105"/>
      <c r="IK187" s="105"/>
      <c r="IL187" s="105"/>
      <c r="IM187" s="105"/>
      <c r="IN187" s="105"/>
      <c r="IO187" s="105"/>
      <c r="IP187" s="105"/>
      <c r="IQ187" s="105"/>
      <c r="IR187" s="105"/>
      <c r="IS187" s="105"/>
    </row>
    <row r="188" spans="1:253" s="106" customFormat="1" ht="45.75" customHeight="1" hidden="1">
      <c r="A188" s="124"/>
      <c r="B188" s="125" t="s">
        <v>226</v>
      </c>
      <c r="C188" s="126"/>
      <c r="D188" s="127">
        <v>29000</v>
      </c>
      <c r="E188" s="127"/>
      <c r="F188" s="127"/>
      <c r="G188" s="128"/>
      <c r="H188" s="105"/>
      <c r="I188" s="105"/>
      <c r="J188" s="105"/>
      <c r="K188" s="105"/>
      <c r="L188" s="105"/>
      <c r="IK188" s="105"/>
      <c r="IL188" s="105"/>
      <c r="IM188" s="105"/>
      <c r="IN188" s="105"/>
      <c r="IO188" s="105"/>
      <c r="IP188" s="105"/>
      <c r="IQ188" s="105"/>
      <c r="IR188" s="105"/>
      <c r="IS188" s="105"/>
    </row>
    <row r="189" spans="1:253" s="6" customFormat="1" ht="19.5" customHeight="1">
      <c r="A189" s="2">
        <v>41053900</v>
      </c>
      <c r="B189" s="9" t="s">
        <v>182</v>
      </c>
      <c r="C189" s="4">
        <f>D189+E189</f>
        <v>4052148.13</v>
      </c>
      <c r="D189" s="123">
        <f>D190+D203</f>
        <v>4052148.13</v>
      </c>
      <c r="E189" s="123">
        <f>E190</f>
        <v>0</v>
      </c>
      <c r="F189" s="123">
        <f>E189</f>
        <v>0</v>
      </c>
      <c r="G189" s="128"/>
      <c r="H189" s="5"/>
      <c r="I189" s="5"/>
      <c r="J189" s="5"/>
      <c r="K189" s="5"/>
      <c r="L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s="91" customFormat="1" ht="19.5" customHeight="1" hidden="1">
      <c r="A190" s="94"/>
      <c r="B190" s="93" t="s">
        <v>156</v>
      </c>
      <c r="C190" s="88">
        <f>D190+E190</f>
        <v>3992148.13</v>
      </c>
      <c r="D190" s="89">
        <f>D191+D192+D193+D194+D195+D196+D197+D198+D199+D202+D201+D200</f>
        <v>3992148.13</v>
      </c>
      <c r="E190" s="89">
        <f>E201+E202</f>
        <v>0</v>
      </c>
      <c r="F190" s="89">
        <f>E190</f>
        <v>0</v>
      </c>
      <c r="G190" s="109"/>
      <c r="H190" s="90"/>
      <c r="I190" s="90"/>
      <c r="J190" s="90"/>
      <c r="K190" s="90"/>
      <c r="L190" s="90"/>
      <c r="IK190" s="90"/>
      <c r="IL190" s="90"/>
      <c r="IM190" s="90"/>
      <c r="IN190" s="90"/>
      <c r="IO190" s="90"/>
      <c r="IP190" s="90"/>
      <c r="IQ190" s="90"/>
      <c r="IR190" s="90"/>
      <c r="IS190" s="90"/>
    </row>
    <row r="191" spans="1:253" s="91" customFormat="1" ht="99" customHeight="1" hidden="1">
      <c r="A191" s="95"/>
      <c r="B191" s="93" t="s">
        <v>168</v>
      </c>
      <c r="C191" s="88">
        <f aca="true" t="shared" si="4" ref="C191:C205">D191+E191</f>
        <v>1956075.13</v>
      </c>
      <c r="D191" s="89">
        <f>73500+1882575.13</f>
        <v>1956075.13</v>
      </c>
      <c r="E191" s="89"/>
      <c r="F191" s="89"/>
      <c r="G191" s="109"/>
      <c r="H191" s="90"/>
      <c r="I191" s="90"/>
      <c r="J191" s="90"/>
      <c r="K191" s="90"/>
      <c r="L191" s="90"/>
      <c r="IK191" s="90"/>
      <c r="IL191" s="90"/>
      <c r="IM191" s="90"/>
      <c r="IN191" s="90"/>
      <c r="IO191" s="90"/>
      <c r="IP191" s="90"/>
      <c r="IQ191" s="90"/>
      <c r="IR191" s="90"/>
      <c r="IS191" s="90"/>
    </row>
    <row r="192" spans="1:253" s="91" customFormat="1" ht="30.75" customHeight="1" hidden="1">
      <c r="A192" s="95"/>
      <c r="B192" s="93" t="s">
        <v>157</v>
      </c>
      <c r="C192" s="88">
        <f t="shared" si="4"/>
        <v>365688</v>
      </c>
      <c r="D192" s="89">
        <f>23600+302181.98+39906.02</f>
        <v>365688</v>
      </c>
      <c r="E192" s="89"/>
      <c r="F192" s="89"/>
      <c r="G192" s="109"/>
      <c r="H192" s="90"/>
      <c r="I192" s="90"/>
      <c r="J192" s="90"/>
      <c r="K192" s="90"/>
      <c r="L192" s="90"/>
      <c r="IK192" s="90"/>
      <c r="IL192" s="90"/>
      <c r="IM192" s="90"/>
      <c r="IN192" s="90"/>
      <c r="IO192" s="90"/>
      <c r="IP192" s="90"/>
      <c r="IQ192" s="90"/>
      <c r="IR192" s="90"/>
      <c r="IS192" s="90"/>
    </row>
    <row r="193" spans="1:253" s="91" customFormat="1" ht="78.75" customHeight="1" hidden="1">
      <c r="A193" s="95"/>
      <c r="B193" s="93" t="s">
        <v>183</v>
      </c>
      <c r="C193" s="88">
        <f t="shared" si="4"/>
        <v>316800</v>
      </c>
      <c r="D193" s="89">
        <v>316800</v>
      </c>
      <c r="E193" s="89"/>
      <c r="F193" s="89"/>
      <c r="G193" s="109"/>
      <c r="H193" s="90"/>
      <c r="I193" s="90"/>
      <c r="J193" s="90"/>
      <c r="K193" s="90"/>
      <c r="L193" s="90"/>
      <c r="IK193" s="90"/>
      <c r="IL193" s="90"/>
      <c r="IM193" s="90"/>
      <c r="IN193" s="90"/>
      <c r="IO193" s="90"/>
      <c r="IP193" s="90"/>
      <c r="IQ193" s="90"/>
      <c r="IR193" s="90"/>
      <c r="IS193" s="90"/>
    </row>
    <row r="194" spans="1:253" s="91" customFormat="1" ht="20.25" customHeight="1" hidden="1">
      <c r="A194" s="95"/>
      <c r="B194" s="93" t="s">
        <v>184</v>
      </c>
      <c r="C194" s="88">
        <f t="shared" si="4"/>
        <v>90</v>
      </c>
      <c r="D194" s="89">
        <v>90</v>
      </c>
      <c r="E194" s="89"/>
      <c r="F194" s="89"/>
      <c r="G194" s="109"/>
      <c r="H194" s="90"/>
      <c r="I194" s="90"/>
      <c r="J194" s="90"/>
      <c r="K194" s="90"/>
      <c r="L194" s="90"/>
      <c r="IK194" s="90"/>
      <c r="IL194" s="90"/>
      <c r="IM194" s="90"/>
      <c r="IN194" s="90"/>
      <c r="IO194" s="90"/>
      <c r="IP194" s="90"/>
      <c r="IQ194" s="90"/>
      <c r="IR194" s="90"/>
      <c r="IS194" s="90"/>
    </row>
    <row r="195" spans="1:253" s="91" customFormat="1" ht="34.5" customHeight="1" hidden="1">
      <c r="A195" s="95"/>
      <c r="B195" s="93" t="s">
        <v>145</v>
      </c>
      <c r="C195" s="88">
        <f t="shared" si="4"/>
        <v>853000</v>
      </c>
      <c r="D195" s="89">
        <v>853000</v>
      </c>
      <c r="E195" s="89"/>
      <c r="F195" s="89"/>
      <c r="G195" s="109"/>
      <c r="H195" s="90"/>
      <c r="I195" s="90"/>
      <c r="J195" s="90"/>
      <c r="K195" s="90"/>
      <c r="L195" s="90"/>
      <c r="IK195" s="90"/>
      <c r="IL195" s="90"/>
      <c r="IM195" s="90"/>
      <c r="IN195" s="90"/>
      <c r="IO195" s="90"/>
      <c r="IP195" s="90"/>
      <c r="IQ195" s="90"/>
      <c r="IR195" s="90"/>
      <c r="IS195" s="90"/>
    </row>
    <row r="196" spans="1:253" s="91" customFormat="1" ht="23.25" customHeight="1" hidden="1">
      <c r="A196" s="95"/>
      <c r="B196" s="93" t="s">
        <v>146</v>
      </c>
      <c r="C196" s="88">
        <f t="shared" si="4"/>
        <v>228400</v>
      </c>
      <c r="D196" s="89">
        <v>228400</v>
      </c>
      <c r="E196" s="89"/>
      <c r="F196" s="89"/>
      <c r="G196" s="109"/>
      <c r="H196" s="90"/>
      <c r="I196" s="90"/>
      <c r="J196" s="90"/>
      <c r="K196" s="90"/>
      <c r="L196" s="90"/>
      <c r="IK196" s="90"/>
      <c r="IL196" s="90"/>
      <c r="IM196" s="90"/>
      <c r="IN196" s="90"/>
      <c r="IO196" s="90"/>
      <c r="IP196" s="90"/>
      <c r="IQ196" s="90"/>
      <c r="IR196" s="90"/>
      <c r="IS196" s="90"/>
    </row>
    <row r="197" spans="1:253" s="91" customFormat="1" ht="51" customHeight="1" hidden="1">
      <c r="A197" s="95"/>
      <c r="B197" s="93" t="s">
        <v>185</v>
      </c>
      <c r="C197" s="88">
        <f t="shared" si="4"/>
        <v>228095</v>
      </c>
      <c r="D197" s="89">
        <v>228095</v>
      </c>
      <c r="E197" s="89"/>
      <c r="F197" s="89"/>
      <c r="G197" s="109"/>
      <c r="H197" s="90"/>
      <c r="I197" s="90"/>
      <c r="J197" s="90"/>
      <c r="K197" s="90"/>
      <c r="L197" s="90"/>
      <c r="IK197" s="90"/>
      <c r="IL197" s="90"/>
      <c r="IM197" s="90"/>
      <c r="IN197" s="90"/>
      <c r="IO197" s="90"/>
      <c r="IP197" s="90"/>
      <c r="IQ197" s="90"/>
      <c r="IR197" s="90"/>
      <c r="IS197" s="90"/>
    </row>
    <row r="198" spans="1:253" s="91" customFormat="1" ht="42" customHeight="1" hidden="1">
      <c r="A198" s="96"/>
      <c r="B198" s="93" t="s">
        <v>186</v>
      </c>
      <c r="C198" s="88">
        <f t="shared" si="4"/>
        <v>32000</v>
      </c>
      <c r="D198" s="89">
        <v>32000</v>
      </c>
      <c r="E198" s="89"/>
      <c r="F198" s="89"/>
      <c r="G198" s="109"/>
      <c r="H198" s="90"/>
      <c r="I198" s="90"/>
      <c r="J198" s="90"/>
      <c r="K198" s="90"/>
      <c r="L198" s="90"/>
      <c r="IK198" s="90"/>
      <c r="IL198" s="90"/>
      <c r="IM198" s="90"/>
      <c r="IN198" s="90"/>
      <c r="IO198" s="90"/>
      <c r="IP198" s="90"/>
      <c r="IQ198" s="90"/>
      <c r="IR198" s="90"/>
      <c r="IS198" s="90"/>
    </row>
    <row r="199" spans="1:253" s="91" customFormat="1" ht="65.25" customHeight="1" hidden="1">
      <c r="A199" s="97"/>
      <c r="B199" s="93" t="s">
        <v>152</v>
      </c>
      <c r="C199" s="88">
        <f t="shared" si="4"/>
        <v>0</v>
      </c>
      <c r="D199" s="89"/>
      <c r="E199" s="89"/>
      <c r="F199" s="89"/>
      <c r="G199" s="109"/>
      <c r="H199" s="90"/>
      <c r="I199" s="90"/>
      <c r="J199" s="90"/>
      <c r="K199" s="90"/>
      <c r="L199" s="90"/>
      <c r="IK199" s="90"/>
      <c r="IL199" s="90"/>
      <c r="IM199" s="90"/>
      <c r="IN199" s="90"/>
      <c r="IO199" s="90"/>
      <c r="IP199" s="90"/>
      <c r="IQ199" s="90"/>
      <c r="IR199" s="90"/>
      <c r="IS199" s="90"/>
    </row>
    <row r="200" spans="1:253" s="91" customFormat="1" ht="65.25" customHeight="1" hidden="1">
      <c r="A200" s="97"/>
      <c r="B200" s="98" t="s">
        <v>196</v>
      </c>
      <c r="C200" s="88">
        <f t="shared" si="4"/>
        <v>12000</v>
      </c>
      <c r="D200" s="99">
        <v>12000</v>
      </c>
      <c r="E200" s="99"/>
      <c r="F200" s="99"/>
      <c r="G200" s="109"/>
      <c r="H200" s="90"/>
      <c r="I200" s="90"/>
      <c r="J200" s="90"/>
      <c r="K200" s="90"/>
      <c r="L200" s="90"/>
      <c r="IK200" s="90"/>
      <c r="IL200" s="90"/>
      <c r="IM200" s="90"/>
      <c r="IN200" s="90"/>
      <c r="IO200" s="90"/>
      <c r="IP200" s="90"/>
      <c r="IQ200" s="90"/>
      <c r="IR200" s="90"/>
      <c r="IS200" s="90"/>
    </row>
    <row r="201" spans="1:253" s="91" customFormat="1" ht="30" customHeight="1" hidden="1">
      <c r="A201" s="97"/>
      <c r="B201" s="98" t="s">
        <v>153</v>
      </c>
      <c r="C201" s="88">
        <f t="shared" si="4"/>
        <v>0</v>
      </c>
      <c r="D201" s="99"/>
      <c r="E201" s="99"/>
      <c r="F201" s="99">
        <f>E201</f>
        <v>0</v>
      </c>
      <c r="G201" s="109"/>
      <c r="H201" s="90"/>
      <c r="I201" s="90"/>
      <c r="J201" s="90"/>
      <c r="K201" s="90"/>
      <c r="L201" s="90"/>
      <c r="IK201" s="90"/>
      <c r="IL201" s="90"/>
      <c r="IM201" s="90"/>
      <c r="IN201" s="90"/>
      <c r="IO201" s="90"/>
      <c r="IP201" s="90"/>
      <c r="IQ201" s="90"/>
      <c r="IR201" s="90"/>
      <c r="IS201" s="90"/>
    </row>
    <row r="202" spans="1:253" s="91" customFormat="1" ht="31.5" customHeight="1" hidden="1">
      <c r="A202" s="96"/>
      <c r="B202" s="93" t="s">
        <v>162</v>
      </c>
      <c r="C202" s="88">
        <f t="shared" si="4"/>
        <v>0</v>
      </c>
      <c r="D202" s="89"/>
      <c r="E202" s="89"/>
      <c r="F202" s="89">
        <f>E202</f>
        <v>0</v>
      </c>
      <c r="G202" s="109"/>
      <c r="H202" s="90"/>
      <c r="I202" s="90"/>
      <c r="J202" s="90"/>
      <c r="K202" s="90"/>
      <c r="L202" s="90"/>
      <c r="IK202" s="90"/>
      <c r="IL202" s="90"/>
      <c r="IM202" s="90"/>
      <c r="IN202" s="90"/>
      <c r="IO202" s="90"/>
      <c r="IP202" s="90"/>
      <c r="IQ202" s="90"/>
      <c r="IR202" s="90"/>
      <c r="IS202" s="90"/>
    </row>
    <row r="203" spans="1:253" s="91" customFormat="1" ht="31.5" customHeight="1" hidden="1">
      <c r="A203" s="96"/>
      <c r="B203" s="93" t="s">
        <v>251</v>
      </c>
      <c r="C203" s="88">
        <f t="shared" si="4"/>
        <v>60000</v>
      </c>
      <c r="D203" s="89">
        <f>D204</f>
        <v>60000</v>
      </c>
      <c r="E203" s="89"/>
      <c r="F203" s="89"/>
      <c r="G203" s="109"/>
      <c r="H203" s="90"/>
      <c r="I203" s="90"/>
      <c r="J203" s="90"/>
      <c r="K203" s="90"/>
      <c r="L203" s="90"/>
      <c r="IK203" s="90"/>
      <c r="IL203" s="90"/>
      <c r="IM203" s="90"/>
      <c r="IN203" s="90"/>
      <c r="IO203" s="90"/>
      <c r="IP203" s="90"/>
      <c r="IQ203" s="90"/>
      <c r="IR203" s="90"/>
      <c r="IS203" s="90"/>
    </row>
    <row r="204" spans="1:253" s="91" customFormat="1" ht="31.5" customHeight="1" hidden="1">
      <c r="A204" s="96"/>
      <c r="B204" s="93" t="s">
        <v>252</v>
      </c>
      <c r="C204" s="88">
        <f t="shared" si="4"/>
        <v>60000</v>
      </c>
      <c r="D204" s="89">
        <v>60000</v>
      </c>
      <c r="E204" s="89"/>
      <c r="F204" s="89"/>
      <c r="G204" s="109"/>
      <c r="H204" s="90"/>
      <c r="I204" s="90"/>
      <c r="J204" s="90"/>
      <c r="K204" s="90"/>
      <c r="L204" s="90"/>
      <c r="IK204" s="90"/>
      <c r="IL204" s="90"/>
      <c r="IM204" s="90"/>
      <c r="IN204" s="90"/>
      <c r="IO204" s="90"/>
      <c r="IP204" s="90"/>
      <c r="IQ204" s="90"/>
      <c r="IR204" s="90"/>
      <c r="IS204" s="90"/>
    </row>
    <row r="205" spans="1:253" s="91" customFormat="1" ht="58.5" customHeight="1" hidden="1">
      <c r="A205" s="96">
        <v>41054100</v>
      </c>
      <c r="B205" s="87" t="s">
        <v>155</v>
      </c>
      <c r="C205" s="88">
        <f t="shared" si="4"/>
        <v>0</v>
      </c>
      <c r="D205" s="89"/>
      <c r="E205" s="89"/>
      <c r="F205" s="89"/>
      <c r="G205" s="109"/>
      <c r="H205" s="90"/>
      <c r="I205" s="90"/>
      <c r="J205" s="90"/>
      <c r="K205" s="90"/>
      <c r="L205" s="90"/>
      <c r="IK205" s="90"/>
      <c r="IL205" s="90"/>
      <c r="IM205" s="90"/>
      <c r="IN205" s="90"/>
      <c r="IO205" s="90"/>
      <c r="IP205" s="90"/>
      <c r="IQ205" s="90"/>
      <c r="IR205" s="90"/>
      <c r="IS205" s="90"/>
    </row>
    <row r="206" spans="1:253" s="91" customFormat="1" ht="179.25" customHeight="1" hidden="1">
      <c r="A206" s="96">
        <v>41054200</v>
      </c>
      <c r="B206" s="87" t="s">
        <v>199</v>
      </c>
      <c r="C206" s="88">
        <f aca="true" t="shared" si="5" ref="C206:C212">D206+E206</f>
        <v>0</v>
      </c>
      <c r="D206" s="89"/>
      <c r="E206" s="89"/>
      <c r="F206" s="89"/>
      <c r="G206" s="109"/>
      <c r="H206" s="90"/>
      <c r="I206" s="90"/>
      <c r="J206" s="90"/>
      <c r="K206" s="90"/>
      <c r="L206" s="90"/>
      <c r="IK206" s="90"/>
      <c r="IL206" s="90"/>
      <c r="IM206" s="90"/>
      <c r="IN206" s="90"/>
      <c r="IO206" s="90"/>
      <c r="IP206" s="90"/>
      <c r="IQ206" s="90"/>
      <c r="IR206" s="90"/>
      <c r="IS206" s="90"/>
    </row>
    <row r="207" spans="1:253" s="91" customFormat="1" ht="58.5" customHeight="1" hidden="1">
      <c r="A207" s="96">
        <v>41054300</v>
      </c>
      <c r="B207" s="87" t="s">
        <v>198</v>
      </c>
      <c r="C207" s="88">
        <f t="shared" si="5"/>
        <v>0</v>
      </c>
      <c r="D207" s="89">
        <f>D208</f>
        <v>0</v>
      </c>
      <c r="E207" s="89"/>
      <c r="F207" s="89"/>
      <c r="G207" s="109"/>
      <c r="H207" s="90"/>
      <c r="I207" s="90"/>
      <c r="J207" s="90"/>
      <c r="K207" s="90"/>
      <c r="L207" s="90"/>
      <c r="IK207" s="90"/>
      <c r="IL207" s="90"/>
      <c r="IM207" s="90"/>
      <c r="IN207" s="90"/>
      <c r="IO207" s="90"/>
      <c r="IP207" s="90"/>
      <c r="IQ207" s="90"/>
      <c r="IR207" s="90"/>
      <c r="IS207" s="90"/>
    </row>
    <row r="208" spans="1:253" s="91" customFormat="1" ht="30" customHeight="1" hidden="1">
      <c r="A208" s="96"/>
      <c r="B208" s="87" t="s">
        <v>204</v>
      </c>
      <c r="C208" s="88">
        <f t="shared" si="5"/>
        <v>0</v>
      </c>
      <c r="D208" s="89"/>
      <c r="E208" s="89"/>
      <c r="F208" s="89"/>
      <c r="G208" s="109"/>
      <c r="H208" s="90"/>
      <c r="I208" s="90"/>
      <c r="J208" s="90"/>
      <c r="K208" s="90"/>
      <c r="L208" s="90"/>
      <c r="IK208" s="90"/>
      <c r="IL208" s="90"/>
      <c r="IM208" s="90"/>
      <c r="IN208" s="90"/>
      <c r="IO208" s="90"/>
      <c r="IP208" s="90"/>
      <c r="IQ208" s="90"/>
      <c r="IR208" s="90"/>
      <c r="IS208" s="90"/>
    </row>
    <row r="209" spans="1:253" s="6" customFormat="1" ht="48" customHeight="1">
      <c r="A209" s="15" t="s">
        <v>249</v>
      </c>
      <c r="B209" s="9" t="s">
        <v>250</v>
      </c>
      <c r="C209" s="4">
        <f t="shared" si="5"/>
        <v>4345037</v>
      </c>
      <c r="D209" s="1">
        <f>4342569+2468</f>
        <v>4345037</v>
      </c>
      <c r="E209" s="1"/>
      <c r="F209" s="1"/>
      <c r="G209" s="109"/>
      <c r="H209" s="5"/>
      <c r="I209" s="5"/>
      <c r="J209" s="5"/>
      <c r="K209" s="5"/>
      <c r="L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s="52" customFormat="1" ht="27" customHeight="1">
      <c r="A210" s="104">
        <v>42000000</v>
      </c>
      <c r="B210" s="50" t="s">
        <v>176</v>
      </c>
      <c r="C210" s="17">
        <f t="shared" si="5"/>
        <v>885000</v>
      </c>
      <c r="D210" s="23"/>
      <c r="E210" s="23">
        <f>E211</f>
        <v>885000</v>
      </c>
      <c r="F210" s="23"/>
      <c r="G210" s="129"/>
      <c r="H210" s="51"/>
      <c r="I210" s="51"/>
      <c r="J210" s="51"/>
      <c r="K210" s="51"/>
      <c r="L210" s="51"/>
      <c r="IK210" s="51"/>
      <c r="IL210" s="51"/>
      <c r="IM210" s="51"/>
      <c r="IN210" s="51"/>
      <c r="IO210" s="51"/>
      <c r="IP210" s="51"/>
      <c r="IQ210" s="51"/>
      <c r="IR210" s="51"/>
      <c r="IS210" s="51"/>
    </row>
    <row r="211" spans="1:253" s="6" customFormat="1" ht="19.5" customHeight="1">
      <c r="A211" s="15" t="s">
        <v>177</v>
      </c>
      <c r="B211" s="9" t="s">
        <v>178</v>
      </c>
      <c r="C211" s="4">
        <f t="shared" si="5"/>
        <v>885000</v>
      </c>
      <c r="D211" s="1"/>
      <c r="E211" s="1">
        <v>885000</v>
      </c>
      <c r="F211" s="1"/>
      <c r="G211" s="129"/>
      <c r="H211" s="5"/>
      <c r="I211" s="5"/>
      <c r="J211" s="5"/>
      <c r="K211" s="5"/>
      <c r="L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s="63" customFormat="1" ht="15">
      <c r="A212" s="57"/>
      <c r="B212" s="58" t="s">
        <v>173</v>
      </c>
      <c r="C212" s="59">
        <f t="shared" si="5"/>
        <v>2621523089.13</v>
      </c>
      <c r="D212" s="60">
        <f>D124+D125</f>
        <v>2460170313.13</v>
      </c>
      <c r="E212" s="60">
        <f>E124+E125</f>
        <v>161352776</v>
      </c>
      <c r="F212" s="60">
        <f>F124+F125</f>
        <v>4922209</v>
      </c>
      <c r="G212" s="129"/>
      <c r="H212" s="61"/>
      <c r="I212" s="61"/>
      <c r="J212" s="62"/>
      <c r="K212" s="62"/>
      <c r="L212" s="62"/>
      <c r="IK212" s="62"/>
      <c r="IL212" s="62"/>
      <c r="IM212" s="62"/>
      <c r="IN212" s="62"/>
      <c r="IO212" s="62"/>
      <c r="IP212" s="62"/>
      <c r="IQ212" s="62"/>
      <c r="IR212" s="62"/>
      <c r="IS212" s="62"/>
    </row>
    <row r="213" spans="1:253" s="63" customFormat="1" ht="15">
      <c r="A213" s="64"/>
      <c r="B213" s="69"/>
      <c r="C213" s="65"/>
      <c r="D213" s="66"/>
      <c r="E213" s="66"/>
      <c r="F213" s="66"/>
      <c r="G213" s="129"/>
      <c r="H213" s="61"/>
      <c r="I213" s="61"/>
      <c r="J213" s="62"/>
      <c r="K213" s="62"/>
      <c r="L213" s="62"/>
      <c r="IK213" s="62"/>
      <c r="IL213" s="62"/>
      <c r="IM213" s="62"/>
      <c r="IN213" s="62"/>
      <c r="IO213" s="62"/>
      <c r="IP213" s="62"/>
      <c r="IQ213" s="62"/>
      <c r="IR213" s="62"/>
      <c r="IS213" s="62"/>
    </row>
    <row r="214" spans="1:253" s="63" customFormat="1" ht="15">
      <c r="A214" s="64"/>
      <c r="B214" s="69"/>
      <c r="C214" s="65"/>
      <c r="D214" s="66"/>
      <c r="E214" s="66"/>
      <c r="F214" s="66"/>
      <c r="G214" s="129"/>
      <c r="H214" s="61"/>
      <c r="I214" s="61"/>
      <c r="J214" s="62"/>
      <c r="K214" s="62"/>
      <c r="L214" s="62"/>
      <c r="IK214" s="62"/>
      <c r="IL214" s="62"/>
      <c r="IM214" s="62"/>
      <c r="IN214" s="62"/>
      <c r="IO214" s="62"/>
      <c r="IP214" s="62"/>
      <c r="IQ214" s="62"/>
      <c r="IR214" s="62"/>
      <c r="IS214" s="62"/>
    </row>
    <row r="215" spans="1:253" s="63" customFormat="1" ht="19.5" customHeight="1">
      <c r="A215" s="64"/>
      <c r="B215" s="69"/>
      <c r="C215" s="65"/>
      <c r="D215" s="66"/>
      <c r="E215" s="66"/>
      <c r="F215" s="66"/>
      <c r="G215" s="129"/>
      <c r="H215" s="61"/>
      <c r="I215" s="61"/>
      <c r="J215" s="62"/>
      <c r="K215" s="62"/>
      <c r="L215" s="62"/>
      <c r="IK215" s="62"/>
      <c r="IL215" s="62"/>
      <c r="IM215" s="62"/>
      <c r="IN215" s="62"/>
      <c r="IO215" s="62"/>
      <c r="IP215" s="62"/>
      <c r="IQ215" s="62"/>
      <c r="IR215" s="62"/>
      <c r="IS215" s="62"/>
    </row>
    <row r="216" spans="1:253" s="71" customFormat="1" ht="18.75" customHeight="1">
      <c r="A216" s="71" t="s">
        <v>236</v>
      </c>
      <c r="B216" s="72"/>
      <c r="C216" s="72"/>
      <c r="D216" s="72"/>
      <c r="E216" s="72" t="s">
        <v>237</v>
      </c>
      <c r="F216" s="72"/>
      <c r="G216" s="129"/>
      <c r="H216" s="72"/>
      <c r="I216" s="72"/>
      <c r="J216" s="72"/>
      <c r="K216" s="72"/>
      <c r="L216" s="72"/>
      <c r="IK216" s="72"/>
      <c r="IL216" s="72"/>
      <c r="IM216" s="72"/>
      <c r="IN216" s="72"/>
      <c r="IO216" s="72"/>
      <c r="IP216" s="72"/>
      <c r="IQ216" s="72"/>
      <c r="IR216" s="72"/>
      <c r="IS216" s="72"/>
    </row>
    <row r="217" spans="2:253" s="71" customFormat="1" ht="18" customHeight="1">
      <c r="B217" s="72"/>
      <c r="C217" s="72"/>
      <c r="D217" s="72"/>
      <c r="E217" s="72"/>
      <c r="F217" s="72"/>
      <c r="G217" s="129"/>
      <c r="H217" s="72"/>
      <c r="I217" s="72"/>
      <c r="J217" s="72"/>
      <c r="K217" s="72"/>
      <c r="L217" s="72"/>
      <c r="IK217" s="72"/>
      <c r="IL217" s="72"/>
      <c r="IM217" s="72"/>
      <c r="IN217" s="72"/>
      <c r="IO217" s="72"/>
      <c r="IP217" s="72"/>
      <c r="IQ217" s="72"/>
      <c r="IR217" s="72"/>
      <c r="IS217" s="72"/>
    </row>
    <row r="218" spans="1:253" s="68" customFormat="1" ht="17.25" customHeight="1">
      <c r="A218" s="67" t="s">
        <v>238</v>
      </c>
      <c r="B218" s="67"/>
      <c r="C218" s="67"/>
      <c r="D218" s="67"/>
      <c r="E218" s="67"/>
      <c r="F218" s="67"/>
      <c r="G218" s="129"/>
      <c r="H218" s="67"/>
      <c r="I218" s="67"/>
      <c r="J218" s="67"/>
      <c r="K218" s="67"/>
      <c r="L218" s="67"/>
      <c r="IK218" s="67"/>
      <c r="IL218" s="67"/>
      <c r="IM218" s="67"/>
      <c r="IN218" s="67"/>
      <c r="IO218" s="67"/>
      <c r="IP218" s="67"/>
      <c r="IQ218" s="67"/>
      <c r="IR218" s="67"/>
      <c r="IS218" s="67"/>
    </row>
    <row r="219" spans="1:253" s="68" customFormat="1" ht="17.25" customHeight="1">
      <c r="A219" s="67"/>
      <c r="B219" s="67"/>
      <c r="C219" s="67"/>
      <c r="D219" s="67"/>
      <c r="E219" s="67"/>
      <c r="F219" s="67"/>
      <c r="G219" s="129"/>
      <c r="H219" s="67"/>
      <c r="I219" s="67"/>
      <c r="J219" s="67"/>
      <c r="K219" s="67"/>
      <c r="L219" s="67"/>
      <c r="IK219" s="67"/>
      <c r="IL219" s="67"/>
      <c r="IM219" s="67"/>
      <c r="IN219" s="67"/>
      <c r="IO219" s="67"/>
      <c r="IP219" s="67"/>
      <c r="IQ219" s="67"/>
      <c r="IR219" s="67"/>
      <c r="IS219" s="67"/>
    </row>
    <row r="220" spans="1:7" ht="15" customHeight="1">
      <c r="A220" s="112"/>
      <c r="B220" s="11" t="s">
        <v>239</v>
      </c>
      <c r="G220" s="129"/>
    </row>
    <row r="221" ht="15" customHeight="1">
      <c r="G221" s="129"/>
    </row>
    <row r="222" ht="13.5">
      <c r="G222" s="129"/>
    </row>
    <row r="223" ht="13.5">
      <c r="G223" s="129"/>
    </row>
    <row r="224" ht="13.5">
      <c r="G224" s="129"/>
    </row>
    <row r="225" ht="13.5">
      <c r="G225" s="107"/>
    </row>
    <row r="226" ht="13.5">
      <c r="G226" s="107"/>
    </row>
    <row r="227" ht="13.5">
      <c r="G227" s="107"/>
    </row>
    <row r="228" ht="13.5">
      <c r="G228" s="107"/>
    </row>
    <row r="229" ht="13.5">
      <c r="G229" s="107"/>
    </row>
    <row r="230" ht="13.5">
      <c r="G230" s="107"/>
    </row>
    <row r="231" ht="13.5">
      <c r="G231" s="107"/>
    </row>
    <row r="232" ht="13.5">
      <c r="G232" s="107"/>
    </row>
    <row r="233" ht="13.5">
      <c r="G233" s="107"/>
    </row>
    <row r="234" ht="13.5">
      <c r="G234" s="107"/>
    </row>
    <row r="235" ht="13.5">
      <c r="G235" s="107"/>
    </row>
    <row r="236" ht="13.5">
      <c r="G236" s="107"/>
    </row>
    <row r="237" ht="13.5">
      <c r="G237" s="107"/>
    </row>
    <row r="238" ht="13.5">
      <c r="G238" s="107"/>
    </row>
    <row r="239" ht="13.5">
      <c r="G239" s="107"/>
    </row>
    <row r="240" ht="13.5">
      <c r="G240" s="107"/>
    </row>
  </sheetData>
  <sheetProtection/>
  <mergeCells count="16">
    <mergeCell ref="G1:G21"/>
    <mergeCell ref="E15:F15"/>
    <mergeCell ref="D1:E1"/>
    <mergeCell ref="A10:F10"/>
    <mergeCell ref="A15:A16"/>
    <mergeCell ref="B15:B16"/>
    <mergeCell ref="G124:G189"/>
    <mergeCell ref="G210:G224"/>
    <mergeCell ref="C15:C16"/>
    <mergeCell ref="D15:D16"/>
    <mergeCell ref="G58:G73"/>
    <mergeCell ref="G74:G86"/>
    <mergeCell ref="G89:G107"/>
    <mergeCell ref="G108:G123"/>
    <mergeCell ref="G22:G36"/>
    <mergeCell ref="G37:G57"/>
  </mergeCells>
  <printOptions horizontalCentered="1"/>
  <pageMargins left="0.5905511811023623" right="0.1968503937007874" top="0.984251968503937" bottom="0.3937007874015748" header="0.7480314960629921" footer="0.2362204724409449"/>
  <pageSetup fitToHeight="10" horizontalDpi="600" verticalDpi="600" orientation="landscape" paperSize="9" scale="91" r:id="rId1"/>
  <headerFooter alignWithMargins="0">
    <oddFooter>&amp;RСторінка &amp;P</oddFooter>
  </headerFooter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2020-05-14T07:55:11Z</cp:lastPrinted>
  <dcterms:created xsi:type="dcterms:W3CDTF">2014-01-17T10:52:16Z</dcterms:created>
  <dcterms:modified xsi:type="dcterms:W3CDTF">2020-05-14T07:55:49Z</dcterms:modified>
  <cp:category/>
  <cp:version/>
  <cp:contentType/>
  <cp:contentStatus/>
</cp:coreProperties>
</file>