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21-fs2\dfei\Budg\2020\РІШЕННЯ\Внесення змін та доповнень\Жовтень\СМР\Доопрацьовано\"/>
    </mc:Choice>
  </mc:AlternateContent>
  <bookViews>
    <workbookView xWindow="0" yWindow="0" windowWidth="28800" windowHeight="12345"/>
  </bookViews>
  <sheets>
    <sheet name="дод 5" sheetId="1" r:id="rId1"/>
  </sheets>
  <definedNames>
    <definedName name="_xlnm.Print_Titles" localSheetId="0">'дод 5'!$A:$B</definedName>
    <definedName name="_xlnm.Print_Area" localSheetId="0">'дод 5'!$A$1:$CB$41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X21" i="1" l="1"/>
  <c r="BX22" i="1"/>
  <c r="BX23" i="1"/>
  <c r="BX24" i="1"/>
  <c r="BX25" i="1"/>
  <c r="BX26" i="1"/>
  <c r="BX27" i="1"/>
  <c r="BX28" i="1"/>
  <c r="BX29" i="1"/>
  <c r="BX30" i="1"/>
  <c r="BX31" i="1"/>
  <c r="BX32" i="1"/>
  <c r="BX33" i="1"/>
  <c r="BX34" i="1"/>
  <c r="BX35" i="1"/>
  <c r="BX36" i="1"/>
  <c r="BX20" i="1"/>
  <c r="BY36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20" i="1"/>
  <c r="F36" i="1" l="1"/>
  <c r="AG36" i="1"/>
  <c r="AV21" i="1" l="1"/>
  <c r="BK36" i="1" l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20" i="1"/>
  <c r="BU21" i="1" l="1"/>
  <c r="BR36" i="1"/>
  <c r="BS36" i="1"/>
  <c r="BW36" i="1"/>
  <c r="BU22" i="1"/>
  <c r="BU23" i="1"/>
  <c r="BU24" i="1"/>
  <c r="BU25" i="1"/>
  <c r="BU26" i="1"/>
  <c r="BU27" i="1"/>
  <c r="BU28" i="1"/>
  <c r="BU29" i="1"/>
  <c r="BU30" i="1"/>
  <c r="BU31" i="1"/>
  <c r="BU32" i="1"/>
  <c r="BU33" i="1"/>
  <c r="BU34" i="1"/>
  <c r="BU35" i="1"/>
  <c r="BU20" i="1"/>
  <c r="BO20" i="1" l="1"/>
  <c r="L21" i="1" l="1"/>
  <c r="BF21" i="1" l="1"/>
  <c r="BQ20" i="1" l="1"/>
  <c r="G28" i="1" l="1"/>
  <c r="J28" i="1"/>
  <c r="M28" i="1"/>
  <c r="W28" i="1"/>
  <c r="R28" i="1" s="1"/>
  <c r="AB28" i="1"/>
  <c r="AI28" i="1"/>
  <c r="AU28" i="1"/>
  <c r="AY28" i="1"/>
  <c r="BB28" i="1" s="1"/>
  <c r="BE28" i="1"/>
  <c r="BT28" i="1" s="1"/>
  <c r="CA28" i="1"/>
  <c r="D36" i="1"/>
  <c r="E36" i="1"/>
  <c r="H36" i="1"/>
  <c r="I36" i="1"/>
  <c r="K36" i="1"/>
  <c r="L36" i="1"/>
  <c r="N36" i="1"/>
  <c r="O36" i="1"/>
  <c r="P36" i="1"/>
  <c r="Q36" i="1"/>
  <c r="S36" i="1"/>
  <c r="T36" i="1"/>
  <c r="U36" i="1"/>
  <c r="V36" i="1"/>
  <c r="X36" i="1"/>
  <c r="Y36" i="1"/>
  <c r="Z36" i="1"/>
  <c r="AA36" i="1"/>
  <c r="AD36" i="1"/>
  <c r="AE36" i="1"/>
  <c r="AF36" i="1"/>
  <c r="AH36" i="1"/>
  <c r="AJ36" i="1"/>
  <c r="AM36" i="1"/>
  <c r="AN36" i="1"/>
  <c r="AO36" i="1"/>
  <c r="AP36" i="1"/>
  <c r="AQ36" i="1"/>
  <c r="AR36" i="1"/>
  <c r="AS36" i="1"/>
  <c r="AT36" i="1"/>
  <c r="AV36" i="1"/>
  <c r="AW36" i="1"/>
  <c r="AZ36" i="1"/>
  <c r="BA36" i="1"/>
  <c r="BD36" i="1"/>
  <c r="BF36" i="1"/>
  <c r="BH36" i="1"/>
  <c r="BI36" i="1"/>
  <c r="BJ36" i="1"/>
  <c r="BM36" i="1"/>
  <c r="BN36" i="1"/>
  <c r="BP36" i="1"/>
  <c r="BQ36" i="1"/>
  <c r="BV36" i="1"/>
  <c r="C36" i="1"/>
  <c r="AX28" i="1" l="1"/>
  <c r="CB28" i="1"/>
  <c r="BC28" i="1" l="1"/>
  <c r="BZ20" i="1"/>
  <c r="BZ36" i="1" l="1"/>
  <c r="AK21" i="1"/>
  <c r="AK36" i="1" s="1"/>
  <c r="AU21" i="1"/>
  <c r="AU22" i="1"/>
  <c r="AU23" i="1"/>
  <c r="AU24" i="1"/>
  <c r="AU25" i="1"/>
  <c r="AU26" i="1"/>
  <c r="AU27" i="1"/>
  <c r="AU29" i="1"/>
  <c r="AU30" i="1"/>
  <c r="AU31" i="1"/>
  <c r="AU32" i="1"/>
  <c r="AU33" i="1"/>
  <c r="AU34" i="1"/>
  <c r="AU35" i="1"/>
  <c r="AU20" i="1"/>
  <c r="AU36" i="1" l="1"/>
  <c r="AL21" i="1"/>
  <c r="AL36" i="1" s="1"/>
  <c r="J21" i="1"/>
  <c r="J22" i="1"/>
  <c r="J23" i="1"/>
  <c r="J24" i="1"/>
  <c r="J25" i="1"/>
  <c r="J26" i="1"/>
  <c r="J27" i="1"/>
  <c r="J29" i="1"/>
  <c r="J30" i="1"/>
  <c r="J31" i="1"/>
  <c r="J32" i="1"/>
  <c r="J33" i="1"/>
  <c r="J34" i="1"/>
  <c r="J35" i="1"/>
  <c r="J20" i="1"/>
  <c r="AY21" i="1"/>
  <c r="AY22" i="1"/>
  <c r="BB22" i="1" s="1"/>
  <c r="AY23" i="1"/>
  <c r="BB23" i="1" s="1"/>
  <c r="AY24" i="1"/>
  <c r="BB24" i="1" s="1"/>
  <c r="AY25" i="1"/>
  <c r="BB25" i="1" s="1"/>
  <c r="AY26" i="1"/>
  <c r="BB26" i="1" s="1"/>
  <c r="AY27" i="1"/>
  <c r="BB27" i="1" s="1"/>
  <c r="AY29" i="1"/>
  <c r="BB29" i="1" s="1"/>
  <c r="AY30" i="1"/>
  <c r="BB30" i="1" s="1"/>
  <c r="AY31" i="1"/>
  <c r="BB31" i="1" s="1"/>
  <c r="AY32" i="1"/>
  <c r="BB32" i="1" s="1"/>
  <c r="AY33" i="1"/>
  <c r="BB33" i="1" s="1"/>
  <c r="AY34" i="1"/>
  <c r="BB34" i="1" s="1"/>
  <c r="AY35" i="1"/>
  <c r="BB35" i="1" s="1"/>
  <c r="AY20" i="1"/>
  <c r="BB20" i="1" l="1"/>
  <c r="AY36" i="1"/>
  <c r="J36" i="1"/>
  <c r="BB21" i="1"/>
  <c r="BE22" i="1"/>
  <c r="BE23" i="1"/>
  <c r="BE24" i="1"/>
  <c r="BE25" i="1"/>
  <c r="BE26" i="1"/>
  <c r="BE27" i="1"/>
  <c r="BE29" i="1"/>
  <c r="BE30" i="1"/>
  <c r="BE31" i="1"/>
  <c r="BE32" i="1"/>
  <c r="BE33" i="1"/>
  <c r="BE34" i="1"/>
  <c r="BE35" i="1"/>
  <c r="BE20" i="1"/>
  <c r="BE21" i="1"/>
  <c r="BE36" i="1" l="1"/>
  <c r="BB36" i="1"/>
  <c r="BT24" i="1"/>
  <c r="BT25" i="1"/>
  <c r="BT29" i="1"/>
  <c r="BT30" i="1"/>
  <c r="BT33" i="1"/>
  <c r="BT34" i="1"/>
  <c r="BG36" i="1"/>
  <c r="BT21" i="1"/>
  <c r="BO36" i="1" l="1"/>
  <c r="BT32" i="1"/>
  <c r="BT23" i="1"/>
  <c r="BT27" i="1"/>
  <c r="BT35" i="1"/>
  <c r="BT31" i="1"/>
  <c r="BT26" i="1"/>
  <c r="BT22" i="1"/>
  <c r="AC21" i="1"/>
  <c r="AC36" i="1" s="1"/>
  <c r="M20" i="1"/>
  <c r="M21" i="1"/>
  <c r="M22" i="1"/>
  <c r="M23" i="1"/>
  <c r="M24" i="1"/>
  <c r="M25" i="1"/>
  <c r="M26" i="1"/>
  <c r="M27" i="1"/>
  <c r="M29" i="1"/>
  <c r="M30" i="1"/>
  <c r="M31" i="1"/>
  <c r="M32" i="1"/>
  <c r="M33" i="1"/>
  <c r="M34" i="1"/>
  <c r="M35" i="1"/>
  <c r="M36" i="1" l="1"/>
  <c r="BT20" i="1"/>
  <c r="BT36" i="1" s="1"/>
  <c r="AI21" i="1"/>
  <c r="AI22" i="1"/>
  <c r="AI23" i="1"/>
  <c r="AI24" i="1"/>
  <c r="AI25" i="1"/>
  <c r="AI26" i="1"/>
  <c r="AI27" i="1"/>
  <c r="AI29" i="1"/>
  <c r="AI30" i="1"/>
  <c r="AI31" i="1"/>
  <c r="AI32" i="1"/>
  <c r="AI33" i="1"/>
  <c r="AI34" i="1"/>
  <c r="AI35" i="1"/>
  <c r="AI20" i="1"/>
  <c r="AI36" i="1" l="1"/>
  <c r="CA22" i="1"/>
  <c r="CB22" i="1" s="1"/>
  <c r="AB22" i="1"/>
  <c r="W22" i="1"/>
  <c r="G22" i="1"/>
  <c r="R22" i="1" l="1"/>
  <c r="AX22" i="1" s="1"/>
  <c r="BC22" i="1" l="1"/>
  <c r="CA21" i="1"/>
  <c r="CB21" i="1" s="1"/>
  <c r="CA23" i="1"/>
  <c r="CB23" i="1" s="1"/>
  <c r="CA24" i="1"/>
  <c r="CB24" i="1" s="1"/>
  <c r="CA25" i="1"/>
  <c r="CB25" i="1" s="1"/>
  <c r="CA26" i="1"/>
  <c r="CB26" i="1" s="1"/>
  <c r="CA27" i="1"/>
  <c r="CB27" i="1" s="1"/>
  <c r="CA29" i="1"/>
  <c r="CB29" i="1" s="1"/>
  <c r="CA30" i="1"/>
  <c r="CB30" i="1" s="1"/>
  <c r="CA31" i="1"/>
  <c r="CB31" i="1" s="1"/>
  <c r="CA32" i="1"/>
  <c r="CB32" i="1" s="1"/>
  <c r="CA33" i="1"/>
  <c r="CB33" i="1" s="1"/>
  <c r="CA34" i="1"/>
  <c r="CB34" i="1" s="1"/>
  <c r="CA35" i="1"/>
  <c r="CB35" i="1" s="1"/>
  <c r="AB20" i="1"/>
  <c r="AB21" i="1"/>
  <c r="AB23" i="1"/>
  <c r="AB24" i="1"/>
  <c r="AB25" i="1"/>
  <c r="AB26" i="1"/>
  <c r="AB27" i="1"/>
  <c r="AB29" i="1"/>
  <c r="AB30" i="1"/>
  <c r="AB31" i="1"/>
  <c r="AB32" i="1"/>
  <c r="AB33" i="1"/>
  <c r="AB34" i="1"/>
  <c r="AB35" i="1"/>
  <c r="W20" i="1"/>
  <c r="W21" i="1"/>
  <c r="R21" i="1" s="1"/>
  <c r="W23" i="1"/>
  <c r="W24" i="1"/>
  <c r="W25" i="1"/>
  <c r="W26" i="1"/>
  <c r="W27" i="1"/>
  <c r="W29" i="1"/>
  <c r="W30" i="1"/>
  <c r="W31" i="1"/>
  <c r="W32" i="1"/>
  <c r="W33" i="1"/>
  <c r="W34" i="1"/>
  <c r="W35" i="1"/>
  <c r="G20" i="1"/>
  <c r="G21" i="1"/>
  <c r="AX21" i="1" s="1"/>
  <c r="G23" i="1"/>
  <c r="G24" i="1"/>
  <c r="G25" i="1"/>
  <c r="G26" i="1"/>
  <c r="G27" i="1"/>
  <c r="G29" i="1"/>
  <c r="G30" i="1"/>
  <c r="G31" i="1"/>
  <c r="G32" i="1"/>
  <c r="G33" i="1"/>
  <c r="G34" i="1"/>
  <c r="G35" i="1"/>
  <c r="AX25" i="1" l="1"/>
  <c r="AX20" i="1"/>
  <c r="AX33" i="1"/>
  <c r="AX27" i="1"/>
  <c r="G36" i="1"/>
  <c r="W36" i="1"/>
  <c r="AB36" i="1"/>
  <c r="CA20" i="1"/>
  <c r="BU36" i="1"/>
  <c r="R34" i="1"/>
  <c r="AX34" i="1" s="1"/>
  <c r="R30" i="1"/>
  <c r="AX30" i="1" s="1"/>
  <c r="R25" i="1"/>
  <c r="R27" i="1"/>
  <c r="R35" i="1"/>
  <c r="AX35" i="1" s="1"/>
  <c r="R31" i="1"/>
  <c r="AX31" i="1" s="1"/>
  <c r="R23" i="1"/>
  <c r="AX23" i="1" s="1"/>
  <c r="R20" i="1"/>
  <c r="R32" i="1"/>
  <c r="AX32" i="1" s="1"/>
  <c r="R26" i="1"/>
  <c r="AX26" i="1" s="1"/>
  <c r="R33" i="1"/>
  <c r="R24" i="1"/>
  <c r="AX24" i="1" s="1"/>
  <c r="R29" i="1"/>
  <c r="AX29" i="1" s="1"/>
  <c r="CB20" i="1" l="1"/>
  <c r="CB36" i="1" s="1"/>
  <c r="CA36" i="1"/>
  <c r="R36" i="1"/>
  <c r="AX36" i="1" s="1"/>
  <c r="BC30" i="1"/>
  <c r="BC34" i="1"/>
  <c r="BC27" i="1"/>
  <c r="BC25" i="1"/>
  <c r="BC33" i="1"/>
  <c r="BC32" i="1"/>
  <c r="BC31" i="1"/>
  <c r="BC24" i="1"/>
  <c r="BC26" i="1"/>
  <c r="BC23" i="1"/>
  <c r="BC35" i="1"/>
  <c r="BC29" i="1"/>
  <c r="BC21" i="1" l="1"/>
  <c r="BC20" i="1"/>
  <c r="BC36" i="1" s="1"/>
</calcChain>
</file>

<file path=xl/sharedStrings.xml><?xml version="1.0" encoding="utf-8"?>
<sst xmlns="http://schemas.openxmlformats.org/spreadsheetml/2006/main" count="166" uniqueCount="123">
  <si>
    <t>Найменування бюджету - одержувача/надавача міжбюджетного трансферту</t>
  </si>
  <si>
    <t>Трансферти з інших місцевих бюджетів</t>
  </si>
  <si>
    <t>Х</t>
  </si>
  <si>
    <t>УСЬОГО</t>
  </si>
  <si>
    <t>Державний бюджет</t>
  </si>
  <si>
    <t>Обласний бюджет Сумської області</t>
  </si>
  <si>
    <t>Реверсна дотація</t>
  </si>
  <si>
    <t>Інші субвенції з місцевого бюджету</t>
  </si>
  <si>
    <t>Субвенції загального фонду</t>
  </si>
  <si>
    <t>у тому числі:</t>
  </si>
  <si>
    <t>на виконання обласної програми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</t>
  </si>
  <si>
    <t>Разом</t>
  </si>
  <si>
    <t>Субвенції спеціального фонду</t>
  </si>
  <si>
    <t>на виконання умов угоди про соціально-економічне співробітництво</t>
  </si>
  <si>
    <t>Трансферти іншим бюджетам</t>
  </si>
  <si>
    <t>Код бюджету</t>
  </si>
  <si>
    <t>Міжбюджетні трансферти на 2020 рік</t>
  </si>
  <si>
    <t>Дотації загального фонду</t>
  </si>
  <si>
    <t>Усього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</si>
  <si>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</si>
  <si>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</si>
  <si>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 xml:space="preserve">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</si>
  <si>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</si>
  <si>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</si>
  <si>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>на пільгове медичне обслуговування громадян, які постраждали внаслідок Чорнобильської катастрофи</t>
  </si>
  <si>
    <t xml:space="preserve">на поховання учасників бойових дій та інвалідів війни 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</si>
  <si>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</si>
  <si>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</si>
  <si>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на 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</si>
  <si>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на компенсаційні виплати за пільговий проїзд окремих категорій громадян</t>
  </si>
  <si>
    <t>Бюджет Верхньосироватської сільської об’єднаної територіальної громади</t>
  </si>
  <si>
    <t>на оплату праці з нарахуваннями педагогічних працівників приватного закладу загальної середньої освіти</t>
  </si>
  <si>
    <t>на оплату праці з нарахуваннями педагогічних працівників інклюзивно-ресурсних центрів</t>
  </si>
  <si>
    <t>на оплату за проведення додаткових занять (послуг) для учнів інклюзивних класів закладів загальної середньої освіти</t>
  </si>
  <si>
    <t>на оплату за проведення додаткових занять (послуг) в інклюзивних групах закладів дошкільної освіти</t>
  </si>
  <si>
    <t>на придбання спеціальних засобів корекції психофізичного розвитку в інклюзивних класах закладів загальної середньої освіти</t>
  </si>
  <si>
    <t>на придбання спеціальних засобів корекції психофізичного розвитку в інклюзивних групах закладів дошкільної освіти</t>
  </si>
  <si>
    <t>на надання вторинної медичної допомоги дитячому населенню Миколаївської об’єднаної територіальної громади комунальним некомерційним підприємством «Дитяча клінічна лікарня Святої Зінаїди» Сумської міської ради</t>
  </si>
  <si>
    <t>на надання вторинної спеціалізованої медичної допомоги мешканцям Нижньосироватської об'єднаної територіальної громади на базі комунального некомерційного підприємства "Центральна міська клінічна лікарня" Сумської міської ради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</si>
  <si>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</si>
  <si>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дошкільному навчальному закладу (ясла-садок) (м. Суми) Національної поліції України </t>
  </si>
  <si>
    <t>Додаток № 5</t>
  </si>
  <si>
    <t>усього</t>
  </si>
  <si>
    <t>засоби навчання та обладнання (крім комп'ютерного)</t>
  </si>
  <si>
    <t>сучасні меблі для початкових класів нової української школи</t>
  </si>
  <si>
    <t>комп'ютерне обладнання для початкових класів</t>
  </si>
  <si>
    <t xml:space="preserve">на закупівлю обладнання, інвентаря для  фізкультурно-спортивних приміщень, засобів навчання, у тому числі навчально-методичної та навчальної літератури, зошитів з друкованою основою для закладів загальної середньої освіти, що беруть участь в експеременті з реалізації Державного стандарту початкової освіти </t>
  </si>
  <si>
    <t>18310200000</t>
  </si>
  <si>
    <t>Районний бюджет Недригайлівського району</t>
  </si>
  <si>
    <t>18315200000</t>
  </si>
  <si>
    <t>Районний бюджет Сумського району</t>
  </si>
  <si>
    <t>18505000000</t>
  </si>
  <si>
    <t>Бюджет Миколаївської селищної об’єднаної територіальної громади</t>
  </si>
  <si>
    <t>18509000000</t>
  </si>
  <si>
    <t>Бюджет Бездрицької сільської об’єднаної територіальної громади</t>
  </si>
  <si>
    <t>18512000000</t>
  </si>
  <si>
    <t>Бюджет Миколаївської сільської об’єднаної територіальної громади</t>
  </si>
  <si>
    <t>18513000000</t>
  </si>
  <si>
    <t>Бюджет Миропільської сільської об’єднаної територіальної громади</t>
  </si>
  <si>
    <t>18514000000</t>
  </si>
  <si>
    <t>Бюджет Нижньосироватської сільської об’єднаної територіальної громади</t>
  </si>
  <si>
    <t>18517000000</t>
  </si>
  <si>
    <t>Бюджет Краснопільської селищної об’єднаної територіальної громади</t>
  </si>
  <si>
    <t>18525000000</t>
  </si>
  <si>
    <t>Бюджет Степанівської селищної об’єднаної територіальної громади</t>
  </si>
  <si>
    <t>18527000000</t>
  </si>
  <si>
    <t>18204100000</t>
  </si>
  <si>
    <t>Бюджет міста Лебедина</t>
  </si>
  <si>
    <t>18100000000</t>
  </si>
  <si>
    <t>18306200000</t>
  </si>
  <si>
    <t>Районний бюджет Краснопільського району</t>
  </si>
  <si>
    <t>18308200000</t>
  </si>
  <si>
    <t>Районний бюджет Лебединського району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</si>
  <si>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</si>
  <si>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</si>
  <si>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</si>
  <si>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</si>
  <si>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</si>
  <si>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</si>
  <si>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</si>
  <si>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з них:</t>
  </si>
  <si>
    <t xml:space="preserve"> на придбання антисептиків та засобів індивідуального захисту медичних працівників для комунального некомерційного підприємства «Центральна міська клінічна лікарня» Сумської міської ради </t>
  </si>
  <si>
    <t xml:space="preserve">Разом </t>
  </si>
  <si>
    <r>
      <t>Субвенція з місцевого бюджету на утримання об’єктів спільного користування чи ліквідацію негативних наслідків діяльності об'єктів спільного користування</t>
    </r>
    <r>
      <rPr>
        <sz val="27"/>
        <color rgb="FF000000"/>
        <rFont val="Times New Roman"/>
        <family val="1"/>
        <charset val="204"/>
      </rPr>
      <t xml:space="preserve"> </t>
    </r>
  </si>
  <si>
    <t xml:space="preserve">на закупівлю засобів навчання та обладнання для навчальних кабінетів початкової школи </t>
  </si>
  <si>
    <t xml:space="preserve"> до   рішення   Сумської   міської   ради</t>
  </si>
  <si>
    <t>(код бюджету)</t>
  </si>
  <si>
    <t xml:space="preserve">«Про     внесення     змін     до   рішення
</t>
  </si>
  <si>
    <t xml:space="preserve">Сумської              міської                 ради   
</t>
  </si>
  <si>
    <t>від  24  грудня 2019 року № 6248  –  МР</t>
  </si>
  <si>
    <t>«Про      бюджет       Сумської     міської</t>
  </si>
  <si>
    <t>Субвенція з місцевого бюджету за рахунок залишку коштів освітньої субвенції, що утворився на початок бюджетного періоду</t>
  </si>
  <si>
    <t>на ремонт та придбання обладнання для їдалень (харчоблоків) закладів загальної середньої освіти</t>
  </si>
  <si>
    <t xml:space="preserve">Сумському обласному військовому комісаріату для Сумського міського військового комісаріату </t>
  </si>
  <si>
    <t>військовій частині А 1476</t>
  </si>
  <si>
    <t xml:space="preserve">Головному управлінню національної поліції в Сумській області </t>
  </si>
  <si>
    <t>Дотації з бюджету Сумської міської ОТГ</t>
  </si>
  <si>
    <t xml:space="preserve">на здійснення видатків на оплату послуг з підготовки кадрів на умовах регіонального замовлення в закладах професійної (професійно-технічної) освіти </t>
  </si>
  <si>
    <t>Субвенція з місцевого бюджету на здійснення  переданих видатків у сфері освіти за рахунок коштів освітньої субвенції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</si>
  <si>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</si>
  <si>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>на утримання професійно-технічних навчальних закладів (придбання матеріалів, обладнання, основних засобів технологічного обладнання тощо)</t>
  </si>
  <si>
    <t>Субвенція з місцевого бюджету на реалізацію програми "Спроможна школа для кращих результатів" за рахунок відповідної субвенції з державного бюджету</t>
  </si>
  <si>
    <t>лікування хворих на цукровий діабет інсуліном та нецукровий діабет десмопресином</t>
  </si>
  <si>
    <t>на виплату доплат за березень 2020 року медичним та іншим працівникам, що безпосередньо зайняті  лікуванням пацієнтів із випадками гострої респіраторної хвороби COVID-19, спричиненої коронавірусом SARS-CoV-2</t>
  </si>
  <si>
    <t>(грн.)</t>
  </si>
  <si>
    <t xml:space="preserve">об'єднаної     територіальної     громади </t>
  </si>
  <si>
    <t>управлінню патрульної поліції в Сумській області Департаменту патрульної поліції Національної поліції України</t>
  </si>
  <si>
    <t>18507000000</t>
  </si>
  <si>
    <t>Бюджет Хотінської селищної об’єднаної територіальної громади</t>
  </si>
  <si>
    <t>Виконавець: Липова С.А. _______________</t>
  </si>
  <si>
    <t>Головному управлінню національної поліції в Сумській області для Сумського відділу поліції</t>
  </si>
  <si>
    <t xml:space="preserve">військовій частині 3051 Національної гвардії України </t>
  </si>
  <si>
    <t>на капітальний ремонт приміщень для розміщення відділення невідкладної допомоги КНП «Центральна міська клінічна лікарня» СМР за адресою: м. Суми, вул. 20 років Перемоги, 13</t>
  </si>
  <si>
    <t>А.В. Баранов</t>
  </si>
  <si>
    <t>Секретар Сумської міської ради</t>
  </si>
  <si>
    <t xml:space="preserve">на придбання будівельних матеріалів для здійснення поточного ремонту кабінету української мови ДНЗ "Сумське міжрегіональне ВПУ" 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</si>
  <si>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</si>
  <si>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</si>
  <si>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</si>
  <si>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</si>
  <si>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 xml:space="preserve">               на   2020   рік»  (зі змінами)»</t>
  </si>
  <si>
    <t>Сумському науково-дослідному експертно-криміналістичному центру Міністерства внутрішніх справ України</t>
  </si>
  <si>
    <t xml:space="preserve"> від  21 жовтня  2020 року  №  7662 -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</si>
</sst>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5"/>
      <color theme="1"/>
      <name val="Times New Roman"/>
      <family val="1"/>
      <charset val="204"/>
    </font>
    <font>
      <sz val="27"/>
      <color theme="1"/>
      <name val="Times New Roman"/>
      <family val="1"/>
      <charset val="204"/>
    </font>
    <font>
      <b/>
      <sz val="27"/>
      <color theme="1"/>
      <name val="Times New Roman"/>
      <family val="1"/>
      <charset val="204"/>
    </font>
    <font>
      <b/>
      <sz val="40"/>
      <color rgb="FF000000"/>
      <name val="Times New Roman"/>
      <family val="1"/>
      <charset val="204"/>
    </font>
    <font>
      <sz val="27"/>
      <color theme="1"/>
      <name val="Calibri"/>
      <family val="2"/>
      <charset val="204"/>
      <scheme val="minor"/>
    </font>
    <font>
      <sz val="35"/>
      <color theme="1"/>
      <name val="Times New Roman"/>
      <family val="1"/>
      <charset val="204"/>
    </font>
    <font>
      <b/>
      <sz val="35"/>
      <color theme="1"/>
      <name val="Times New Roman"/>
      <family val="1"/>
      <charset val="204"/>
    </font>
    <font>
      <b/>
      <sz val="19"/>
      <color rgb="FF000000"/>
      <name val="Times New Roman"/>
      <family val="1"/>
      <charset val="204"/>
    </font>
    <font>
      <sz val="25"/>
      <name val="Times New Roman"/>
      <family val="1"/>
      <charset val="204"/>
    </font>
    <font>
      <sz val="10"/>
      <name val="Arial"/>
      <family val="2"/>
      <charset val="204"/>
    </font>
    <font>
      <sz val="27"/>
      <color rgb="FF000000"/>
      <name val="Times New Roman"/>
      <family val="1"/>
      <charset val="204"/>
    </font>
    <font>
      <b/>
      <sz val="27"/>
      <color rgb="FF000000"/>
      <name val="Times New Roman"/>
      <family val="1"/>
      <charset val="204"/>
    </font>
    <font>
      <b/>
      <sz val="27"/>
      <color theme="1"/>
      <name val="Calibri"/>
      <family val="2"/>
      <charset val="204"/>
      <scheme val="minor"/>
    </font>
    <font>
      <sz val="30"/>
      <color rgb="FF000000"/>
      <name val="Times New Roman"/>
      <family val="1"/>
      <charset val="204"/>
    </font>
    <font>
      <sz val="43"/>
      <color theme="1"/>
      <name val="Times New Roman"/>
      <family val="1"/>
      <charset val="204"/>
    </font>
    <font>
      <b/>
      <sz val="43"/>
      <color theme="1"/>
      <name val="Times New Roman"/>
      <family val="1"/>
      <charset val="204"/>
    </font>
    <font>
      <sz val="43"/>
      <color theme="1"/>
      <name val="Calibri"/>
      <family val="2"/>
      <charset val="204"/>
      <scheme val="minor"/>
    </font>
    <font>
      <sz val="33"/>
      <color theme="1"/>
      <name val="Times New Roman"/>
      <family val="1"/>
      <charset val="204"/>
    </font>
    <font>
      <b/>
      <sz val="33"/>
      <color theme="1"/>
      <name val="Times New Roman"/>
      <family val="1"/>
      <charset val="204"/>
    </font>
    <font>
      <sz val="33"/>
      <color theme="1"/>
      <name val="Calibri"/>
      <family val="2"/>
      <charset val="204"/>
      <scheme val="minor"/>
    </font>
    <font>
      <sz val="27"/>
      <name val="Times New Roman"/>
      <family val="1"/>
      <charset val="204"/>
    </font>
    <font>
      <sz val="47"/>
      <color theme="1"/>
      <name val="Times New Roman"/>
      <family val="1"/>
      <charset val="204"/>
    </font>
    <font>
      <b/>
      <sz val="47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b/>
      <sz val="35"/>
      <color rgb="FF000000"/>
      <name val="Times New Roman"/>
      <family val="1"/>
      <charset val="204"/>
    </font>
    <font>
      <sz val="35"/>
      <color theme="1"/>
      <name val="Calibri"/>
      <family val="2"/>
      <charset val="204"/>
      <scheme val="minor"/>
    </font>
    <font>
      <sz val="35"/>
      <color rgb="FF000000"/>
      <name val="Times New Roman"/>
      <family val="1"/>
      <charset val="204"/>
    </font>
    <font>
      <sz val="45"/>
      <color theme="1"/>
      <name val="Times New Roman"/>
      <family val="1"/>
      <charset val="204"/>
    </font>
    <font>
      <sz val="45"/>
      <name val="Times New Roman"/>
      <family val="1"/>
      <charset val="204"/>
    </font>
    <font>
      <sz val="45"/>
      <color rgb="FFFF0000"/>
      <name val="Times New Roman"/>
      <family val="1"/>
      <charset val="204"/>
    </font>
    <font>
      <b/>
      <sz val="55"/>
      <color rgb="FF000000"/>
      <name val="Times New Roman"/>
      <family val="1"/>
      <charset val="204"/>
    </font>
    <font>
      <sz val="30"/>
      <color theme="1"/>
      <name val="Times New Roman"/>
      <family val="1"/>
      <charset val="204"/>
    </font>
    <font>
      <sz val="40"/>
      <color rgb="FF000000"/>
      <name val="Times New Roman"/>
      <family val="1"/>
      <charset val="204"/>
    </font>
    <font>
      <sz val="1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7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15" fillId="0" borderId="1" xfId="0" applyFont="1" applyBorder="1"/>
    <xf numFmtId="0" fontId="3" fillId="0" borderId="0" xfId="0" applyFont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/>
    </xf>
    <xf numFmtId="0" fontId="23" fillId="0" borderId="1" xfId="1" applyFont="1" applyFill="1" applyBorder="1" applyAlignment="1">
      <alignment horizontal="left" wrapText="1"/>
    </xf>
    <xf numFmtId="0" fontId="23" fillId="0" borderId="1" xfId="0" applyFont="1" applyFill="1" applyBorder="1" applyAlignment="1">
      <alignment horizontal="left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8" fillId="0" borderId="1" xfId="0" applyFont="1" applyBorder="1"/>
    <xf numFmtId="0" fontId="29" fillId="0" borderId="1" xfId="0" applyFont="1" applyBorder="1"/>
    <xf numFmtId="0" fontId="3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31" fillId="0" borderId="0" xfId="0" applyFont="1" applyAlignment="1">
      <alignment vertical="center"/>
    </xf>
    <xf numFmtId="0" fontId="32" fillId="0" borderId="0" xfId="0" applyFont="1" applyFill="1" applyAlignment="1">
      <alignment vertical="center" wrapText="1"/>
    </xf>
    <xf numFmtId="0" fontId="32" fillId="0" borderId="0" xfId="0" applyFont="1" applyFill="1" applyAlignment="1">
      <alignment vertical="top" wrapText="1"/>
    </xf>
    <xf numFmtId="0" fontId="34" fillId="0" borderId="0" xfId="0" applyFont="1" applyAlignme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top" wrapText="1"/>
    </xf>
    <xf numFmtId="0" fontId="32" fillId="0" borderId="0" xfId="0" applyFont="1" applyFill="1" applyAlignment="1">
      <alignment horizontal="left" vertical="center" wrapText="1"/>
    </xf>
    <xf numFmtId="0" fontId="16" fillId="0" borderId="2" xfId="0" applyFont="1" applyBorder="1" applyAlignment="1"/>
    <xf numFmtId="0" fontId="16" fillId="0" borderId="2" xfId="0" applyFont="1" applyBorder="1" applyAlignment="1">
      <alignment vertical="top"/>
    </xf>
    <xf numFmtId="0" fontId="35" fillId="0" borderId="0" xfId="0" applyFont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6" fillId="0" borderId="0" xfId="0" applyFont="1" applyAlignment="1">
      <alignment vertical="center"/>
    </xf>
    <xf numFmtId="4" fontId="37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4" fillId="0" borderId="0" xfId="0" applyFont="1" applyFill="1"/>
    <xf numFmtId="0" fontId="19" fillId="0" borderId="0" xfId="0" applyFont="1" applyFill="1"/>
    <xf numFmtId="0" fontId="24" fillId="0" borderId="0" xfId="0" applyFont="1" applyFill="1" applyAlignment="1"/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32" fillId="0" borderId="0" xfId="0" applyFont="1" applyFill="1" applyAlignment="1">
      <alignment horizontal="left" vertical="center" wrapText="1"/>
    </xf>
    <xf numFmtId="0" fontId="3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</cellXfs>
  <cellStyles count="2">
    <cellStyle name="Normal_Доходи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1"/>
  <sheetViews>
    <sheetView tabSelected="1" view="pageBreakPreview" zoomScale="25" zoomScaleNormal="100" zoomScaleSheetLayoutView="25" workbookViewId="0">
      <selection activeCell="E9" sqref="E9"/>
    </sheetView>
  </sheetViews>
  <sheetFormatPr defaultRowHeight="34.5" x14ac:dyDescent="0.5"/>
  <cols>
    <col min="1" max="1" width="36.5703125" style="1" customWidth="1"/>
    <col min="2" max="2" width="107.7109375" style="4" customWidth="1"/>
    <col min="3" max="3" width="125" style="1" customWidth="1"/>
    <col min="4" max="4" width="255.42578125" style="1" customWidth="1"/>
    <col min="5" max="5" width="232.5703125" style="1" customWidth="1"/>
    <col min="6" max="6" width="114.85546875" style="1" customWidth="1"/>
    <col min="7" max="7" width="68.85546875" style="1" customWidth="1"/>
    <col min="8" max="8" width="74.7109375" style="1" customWidth="1"/>
    <col min="9" max="9" width="71.42578125" style="1" customWidth="1"/>
    <col min="10" max="10" width="71" style="2" customWidth="1"/>
    <col min="11" max="11" width="70.7109375" style="1" customWidth="1"/>
    <col min="12" max="12" width="78" style="1" customWidth="1"/>
    <col min="13" max="13" width="79.28515625" style="1" customWidth="1"/>
    <col min="14" max="14" width="75.5703125" style="1" customWidth="1"/>
    <col min="15" max="15" width="66.5703125" style="1" customWidth="1"/>
    <col min="16" max="16" width="72.7109375" style="1" customWidth="1"/>
    <col min="17" max="17" width="73.140625" style="1" customWidth="1"/>
    <col min="18" max="18" width="83.85546875" style="1" customWidth="1"/>
    <col min="19" max="19" width="39.7109375" style="1" hidden="1" customWidth="1"/>
    <col min="20" max="20" width="48.85546875" style="1" hidden="1" customWidth="1"/>
    <col min="21" max="21" width="40.42578125" style="1" hidden="1" customWidth="1"/>
    <col min="22" max="22" width="3.28515625" style="1" hidden="1" customWidth="1"/>
    <col min="23" max="23" width="60" style="1" customWidth="1"/>
    <col min="24" max="24" width="63.5703125" style="1" customWidth="1"/>
    <col min="25" max="25" width="64.5703125" style="1" customWidth="1"/>
    <col min="26" max="26" width="59.140625" style="1" customWidth="1"/>
    <col min="27" max="27" width="153.5703125" style="1" customWidth="1"/>
    <col min="28" max="28" width="86.28515625" style="1" customWidth="1"/>
    <col min="29" max="29" width="66.28515625" style="1" customWidth="1"/>
    <col min="30" max="30" width="65.5703125" style="1" customWidth="1"/>
    <col min="31" max="31" width="128.85546875" style="1" customWidth="1"/>
    <col min="32" max="32" width="122" style="1" customWidth="1"/>
    <col min="33" max="33" width="109.42578125" style="2" customWidth="1"/>
    <col min="34" max="34" width="81.7109375" style="1" customWidth="1"/>
    <col min="35" max="35" width="69" style="1" customWidth="1"/>
    <col min="36" max="36" width="161.42578125" style="1" customWidth="1"/>
    <col min="37" max="37" width="64" style="1" customWidth="1"/>
    <col min="38" max="38" width="64.140625" style="1" hidden="1" customWidth="1"/>
    <col min="39" max="39" width="133.7109375" style="1" customWidth="1"/>
    <col min="40" max="40" width="58.28515625" style="1" customWidth="1"/>
    <col min="41" max="41" width="71.85546875" style="1" customWidth="1"/>
    <col min="42" max="42" width="61.85546875" style="1" customWidth="1"/>
    <col min="43" max="43" width="80.42578125" style="1" customWidth="1"/>
    <col min="44" max="44" width="80" style="1" customWidth="1"/>
    <col min="45" max="45" width="97.7109375" style="1" customWidth="1"/>
    <col min="46" max="46" width="89.7109375" style="2" customWidth="1"/>
    <col min="47" max="47" width="89.140625" style="1" customWidth="1"/>
    <col min="48" max="48" width="93.140625" style="1" customWidth="1"/>
    <col min="49" max="49" width="125" style="1" customWidth="1"/>
    <col min="50" max="50" width="67.42578125" style="2" customWidth="1"/>
    <col min="51" max="51" width="80.85546875" style="2" customWidth="1"/>
    <col min="52" max="52" width="75.140625" style="2" customWidth="1"/>
    <col min="53" max="53" width="122.140625" style="2" customWidth="1"/>
    <col min="54" max="54" width="59" style="2" customWidth="1"/>
    <col min="55" max="55" width="69.5703125" style="2" customWidth="1"/>
    <col min="56" max="56" width="66.85546875" style="1" customWidth="1"/>
    <col min="57" max="57" width="62.85546875" style="2" customWidth="1"/>
    <col min="58" max="58" width="87.42578125" style="1" customWidth="1"/>
    <col min="59" max="59" width="57.140625" style="2" customWidth="1"/>
    <col min="60" max="60" width="88.5703125" style="1" customWidth="1"/>
    <col min="61" max="61" width="56" style="1" customWidth="1"/>
    <col min="62" max="62" width="67.42578125" style="1" customWidth="1"/>
    <col min="63" max="63" width="73.7109375" style="1" customWidth="1"/>
    <col min="64" max="64" width="97.42578125" style="1" customWidth="1"/>
    <col min="65" max="65" width="73.42578125" style="1" customWidth="1"/>
    <col min="66" max="66" width="94" style="1" customWidth="1"/>
    <col min="67" max="67" width="79.7109375" style="1" customWidth="1"/>
    <col min="68" max="68" width="56.5703125" style="1" customWidth="1"/>
    <col min="69" max="69" width="65.140625" style="1" customWidth="1"/>
    <col min="70" max="70" width="80.5703125" style="1" customWidth="1"/>
    <col min="71" max="71" width="69.140625" style="1" customWidth="1"/>
    <col min="72" max="72" width="73.28515625" style="2" customWidth="1"/>
    <col min="73" max="73" width="68.7109375" style="1" customWidth="1"/>
    <col min="74" max="74" width="56" style="1" customWidth="1"/>
    <col min="75" max="75" width="95.42578125" style="1" customWidth="1"/>
    <col min="76" max="76" width="71.5703125" style="2" customWidth="1"/>
    <col min="77" max="77" width="71.5703125" style="1" customWidth="1"/>
    <col min="78" max="78" width="66.5703125" style="1" customWidth="1"/>
    <col min="79" max="79" width="60" style="2" customWidth="1"/>
    <col min="80" max="80" width="67" style="2" customWidth="1"/>
    <col min="81" max="84" width="9.140625" style="1"/>
  </cols>
  <sheetData>
    <row r="1" spans="1:84" ht="52.5" customHeight="1" x14ac:dyDescent="0.5">
      <c r="E1" s="66" t="s">
        <v>41</v>
      </c>
      <c r="F1" s="52"/>
      <c r="G1" s="52"/>
      <c r="I1" s="52"/>
      <c r="K1" s="52"/>
      <c r="L1" s="52"/>
      <c r="M1" s="52"/>
      <c r="N1" s="52"/>
      <c r="O1" s="52"/>
      <c r="P1" s="104"/>
      <c r="Q1" s="104"/>
      <c r="R1" s="104"/>
      <c r="S1" s="9"/>
      <c r="T1" s="9"/>
      <c r="U1" s="9"/>
      <c r="V1" s="9"/>
      <c r="W1" s="9"/>
      <c r="X1" s="9"/>
      <c r="Y1" s="9"/>
      <c r="Z1" s="9"/>
      <c r="AA1" s="9"/>
      <c r="AI1" s="110"/>
      <c r="AJ1" s="110"/>
      <c r="AK1" s="110"/>
      <c r="AL1" s="9"/>
      <c r="AM1" s="9"/>
      <c r="AN1" s="9"/>
      <c r="AO1" s="9"/>
      <c r="AP1" s="9"/>
      <c r="BU1" s="6"/>
      <c r="BV1" s="6"/>
      <c r="BW1" s="63"/>
      <c r="BX1" s="48"/>
      <c r="BY1" s="74"/>
      <c r="CA1" s="6"/>
      <c r="CB1" s="6"/>
    </row>
    <row r="2" spans="1:84" ht="43.5" customHeight="1" x14ac:dyDescent="0.5">
      <c r="E2" s="67" t="s">
        <v>85</v>
      </c>
      <c r="F2" s="53"/>
      <c r="G2" s="53"/>
      <c r="I2" s="53"/>
      <c r="K2" s="53"/>
      <c r="L2" s="53"/>
      <c r="M2" s="53"/>
      <c r="N2" s="53"/>
      <c r="O2" s="53"/>
      <c r="P2" s="105"/>
      <c r="Q2" s="105"/>
      <c r="R2" s="105"/>
      <c r="S2" s="15"/>
      <c r="T2" s="15"/>
      <c r="U2" s="15"/>
      <c r="V2" s="15"/>
      <c r="W2" s="15"/>
      <c r="X2" s="15"/>
      <c r="Y2" s="15"/>
      <c r="Z2" s="15"/>
      <c r="AA2" s="15"/>
      <c r="AI2" s="110"/>
      <c r="AJ2" s="110"/>
      <c r="AK2" s="110"/>
      <c r="AL2" s="9"/>
      <c r="AM2" s="9"/>
      <c r="AN2" s="9"/>
      <c r="AO2" s="9"/>
      <c r="AP2" s="9"/>
      <c r="BU2" s="6"/>
      <c r="BV2" s="6"/>
      <c r="BW2" s="63"/>
      <c r="BX2" s="48"/>
      <c r="BY2" s="74"/>
      <c r="CA2" s="6"/>
      <c r="CB2" s="6"/>
    </row>
    <row r="3" spans="1:84" ht="56.25" customHeight="1" x14ac:dyDescent="0.5">
      <c r="E3" s="68" t="s">
        <v>87</v>
      </c>
      <c r="F3" s="54"/>
      <c r="G3" s="54"/>
      <c r="I3" s="54"/>
      <c r="K3" s="54"/>
      <c r="L3" s="54"/>
      <c r="M3" s="54"/>
      <c r="N3" s="54"/>
      <c r="O3" s="54"/>
      <c r="P3" s="106"/>
      <c r="Q3" s="106"/>
      <c r="R3" s="106"/>
      <c r="S3" s="15"/>
      <c r="T3" s="15"/>
      <c r="U3" s="15"/>
      <c r="V3" s="15"/>
      <c r="W3" s="15"/>
      <c r="X3" s="15"/>
      <c r="Y3" s="15"/>
      <c r="Z3" s="15"/>
      <c r="AA3" s="15"/>
      <c r="AI3" s="110"/>
      <c r="AJ3" s="110"/>
      <c r="AK3" s="110"/>
      <c r="AL3" s="9"/>
      <c r="AM3" s="9"/>
      <c r="AN3" s="9"/>
      <c r="AO3" s="9"/>
      <c r="AP3" s="9"/>
      <c r="BU3" s="6"/>
      <c r="BV3" s="6"/>
      <c r="BW3" s="63"/>
      <c r="BX3" s="48"/>
      <c r="BY3" s="74"/>
      <c r="CA3" s="6"/>
      <c r="CB3" s="6"/>
    </row>
    <row r="4" spans="1:84" ht="44.25" customHeight="1" x14ac:dyDescent="0.5">
      <c r="E4" s="67" t="s">
        <v>88</v>
      </c>
      <c r="F4" s="53"/>
      <c r="G4" s="53"/>
      <c r="I4" s="53"/>
      <c r="K4" s="53"/>
      <c r="L4" s="53"/>
      <c r="M4" s="53"/>
      <c r="N4" s="53"/>
      <c r="O4" s="53"/>
      <c r="P4" s="105"/>
      <c r="Q4" s="105"/>
      <c r="R4" s="105"/>
      <c r="S4" s="15"/>
      <c r="T4" s="15"/>
      <c r="U4" s="15"/>
      <c r="V4" s="15"/>
      <c r="W4" s="15"/>
      <c r="X4" s="15"/>
      <c r="Y4" s="15"/>
      <c r="Z4" s="15"/>
      <c r="AA4" s="15"/>
      <c r="AI4" s="12"/>
      <c r="AJ4" s="12"/>
      <c r="AK4" s="12"/>
      <c r="AL4" s="9"/>
      <c r="AM4" s="9"/>
      <c r="AN4" s="9"/>
      <c r="AO4" s="9"/>
      <c r="AP4" s="9"/>
      <c r="BU4" s="12"/>
      <c r="BV4" s="12"/>
      <c r="BW4" s="63"/>
      <c r="BX4" s="48"/>
      <c r="BY4" s="74"/>
      <c r="CA4" s="12"/>
      <c r="CB4" s="12"/>
    </row>
    <row r="5" spans="1:84" ht="57.75" customHeight="1" x14ac:dyDescent="0.5">
      <c r="E5" s="67" t="s">
        <v>89</v>
      </c>
      <c r="F5" s="53"/>
      <c r="G5" s="53"/>
      <c r="I5" s="53"/>
      <c r="K5" s="53"/>
      <c r="L5" s="53"/>
      <c r="M5" s="53"/>
      <c r="N5" s="53"/>
      <c r="O5" s="53"/>
      <c r="P5" s="105"/>
      <c r="Q5" s="105"/>
      <c r="R5" s="105"/>
      <c r="S5" s="15"/>
      <c r="T5" s="15"/>
      <c r="U5" s="15"/>
      <c r="V5" s="15"/>
      <c r="W5" s="15"/>
      <c r="X5" s="15"/>
      <c r="Y5" s="15"/>
      <c r="Z5" s="15"/>
      <c r="AA5" s="15"/>
      <c r="AI5" s="12"/>
      <c r="AJ5" s="12"/>
      <c r="AK5" s="12"/>
      <c r="AL5" s="9"/>
      <c r="AM5" s="9"/>
      <c r="AN5" s="9"/>
      <c r="AO5" s="9"/>
      <c r="AP5" s="9"/>
      <c r="BU5" s="12"/>
      <c r="BV5" s="12"/>
      <c r="BW5" s="63"/>
      <c r="BX5" s="48"/>
      <c r="BY5" s="74"/>
      <c r="CA5" s="12"/>
      <c r="CB5" s="12"/>
    </row>
    <row r="6" spans="1:84" ht="57" customHeight="1" x14ac:dyDescent="0.5">
      <c r="E6" s="67" t="s">
        <v>90</v>
      </c>
      <c r="F6" s="53"/>
      <c r="G6" s="53"/>
      <c r="I6" s="53"/>
      <c r="K6" s="53"/>
      <c r="L6" s="53"/>
      <c r="M6" s="53"/>
      <c r="N6" s="53"/>
      <c r="O6" s="53"/>
      <c r="P6" s="105"/>
      <c r="Q6" s="105"/>
      <c r="R6" s="105"/>
      <c r="S6" s="15"/>
      <c r="T6" s="15"/>
      <c r="U6" s="15"/>
      <c r="V6" s="15"/>
      <c r="W6" s="15"/>
      <c r="X6" s="15"/>
      <c r="Y6" s="15"/>
      <c r="Z6" s="15"/>
      <c r="AA6" s="15"/>
      <c r="AI6" s="110"/>
      <c r="AJ6" s="110"/>
      <c r="AK6" s="110"/>
      <c r="AL6" s="9"/>
      <c r="AM6" s="9"/>
      <c r="AN6" s="9"/>
      <c r="AO6" s="9"/>
      <c r="AP6" s="9"/>
      <c r="BU6" s="6"/>
      <c r="BV6" s="6"/>
      <c r="BW6" s="63"/>
      <c r="BX6" s="48"/>
      <c r="BY6" s="74"/>
      <c r="CA6" s="6"/>
      <c r="CB6" s="6"/>
    </row>
    <row r="7" spans="1:84" ht="55.5" customHeight="1" x14ac:dyDescent="0.5">
      <c r="E7" s="67" t="s">
        <v>105</v>
      </c>
      <c r="F7" s="53"/>
      <c r="G7" s="53"/>
      <c r="I7" s="53"/>
      <c r="K7" s="53"/>
      <c r="L7" s="53"/>
      <c r="M7" s="53"/>
      <c r="N7" s="53"/>
      <c r="O7" s="53"/>
      <c r="P7" s="105"/>
      <c r="Q7" s="105"/>
      <c r="R7" s="105"/>
      <c r="S7" s="16"/>
      <c r="T7" s="16"/>
      <c r="U7" s="16"/>
      <c r="V7" s="16"/>
      <c r="W7" s="16"/>
      <c r="X7" s="16"/>
      <c r="Y7" s="16"/>
      <c r="Z7" s="16"/>
      <c r="AA7" s="16"/>
      <c r="AI7" s="110"/>
      <c r="AJ7" s="110"/>
      <c r="AK7" s="110"/>
      <c r="AL7" s="9"/>
      <c r="AM7" s="9"/>
      <c r="AN7" s="9"/>
      <c r="AO7" s="9"/>
      <c r="AP7" s="9"/>
      <c r="BU7" s="6"/>
      <c r="BV7" s="6"/>
      <c r="BW7" s="63"/>
      <c r="BX7" s="48"/>
      <c r="BY7" s="74"/>
      <c r="CA7" s="6"/>
      <c r="CB7" s="6"/>
    </row>
    <row r="8" spans="1:84" ht="48.75" customHeight="1" x14ac:dyDescent="0.5">
      <c r="E8" s="69" t="s">
        <v>120</v>
      </c>
      <c r="F8" s="53"/>
      <c r="G8" s="53"/>
      <c r="I8" s="53"/>
      <c r="K8" s="53"/>
      <c r="L8" s="53"/>
      <c r="M8" s="53"/>
      <c r="N8" s="53"/>
      <c r="O8" s="53"/>
      <c r="P8" s="108"/>
      <c r="Q8" s="108"/>
      <c r="R8" s="108"/>
      <c r="S8" s="26"/>
      <c r="T8" s="26"/>
      <c r="U8" s="26"/>
      <c r="V8" s="26"/>
      <c r="W8" s="26"/>
      <c r="X8" s="26"/>
      <c r="Y8" s="26"/>
      <c r="Z8" s="26"/>
      <c r="AA8" s="26"/>
      <c r="AI8" s="25"/>
      <c r="AJ8" s="25"/>
      <c r="AK8" s="25"/>
      <c r="AL8" s="9"/>
      <c r="AM8" s="9"/>
      <c r="AN8" s="9"/>
      <c r="AO8" s="9"/>
      <c r="AP8" s="9"/>
      <c r="BU8" s="25"/>
      <c r="BV8" s="25"/>
      <c r="BW8" s="63"/>
      <c r="BX8" s="48"/>
      <c r="BY8" s="74"/>
      <c r="CA8" s="25"/>
      <c r="CB8" s="25"/>
    </row>
    <row r="9" spans="1:84" ht="61.5" customHeight="1" x14ac:dyDescent="0.5">
      <c r="E9" s="77" t="s">
        <v>122</v>
      </c>
      <c r="F9" s="53"/>
      <c r="G9" s="53"/>
      <c r="I9" s="53"/>
      <c r="K9" s="53"/>
      <c r="L9" s="53"/>
      <c r="M9" s="53"/>
      <c r="N9" s="53"/>
      <c r="O9" s="53"/>
      <c r="P9" s="109"/>
      <c r="Q9" s="105"/>
      <c r="R9" s="105"/>
      <c r="S9" s="15"/>
      <c r="T9" s="15"/>
      <c r="U9" s="15"/>
      <c r="V9" s="15"/>
      <c r="W9" s="15"/>
      <c r="X9" s="15"/>
      <c r="Y9" s="15"/>
      <c r="Z9" s="15"/>
      <c r="AA9" s="15"/>
      <c r="AM9" s="8"/>
      <c r="AN9" s="8"/>
      <c r="AO9" s="8"/>
      <c r="BV9" s="3"/>
      <c r="BW9" s="3"/>
      <c r="BX9" s="3"/>
      <c r="BY9" s="3"/>
      <c r="CA9" s="3"/>
      <c r="CB9" s="3"/>
    </row>
    <row r="10" spans="1:84" ht="59.25" customHeight="1" x14ac:dyDescent="0.9">
      <c r="A10" s="94" t="s">
        <v>16</v>
      </c>
      <c r="B10" s="94"/>
      <c r="C10" s="94"/>
      <c r="D10" s="94"/>
      <c r="E10" s="94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47"/>
      <c r="Q10" s="47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5"/>
      <c r="BZ10" s="7"/>
      <c r="CA10" s="7"/>
      <c r="CB10" s="7"/>
    </row>
    <row r="11" spans="1:84" ht="49.5" customHeight="1" x14ac:dyDescent="0.55000000000000004">
      <c r="A11" s="70">
        <v>18531000000</v>
      </c>
      <c r="B11" s="70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1"/>
      <c r="Q11" s="11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0"/>
      <c r="AC11" s="10"/>
      <c r="AD11" s="10"/>
      <c r="AE11" s="10"/>
      <c r="AF11" s="13"/>
      <c r="AG11" s="17"/>
      <c r="AH11" s="17"/>
      <c r="AI11" s="10"/>
      <c r="AJ11" s="10"/>
      <c r="AK11" s="10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5"/>
      <c r="BZ11" s="7"/>
      <c r="CA11" s="7"/>
      <c r="CB11" s="7"/>
    </row>
    <row r="12" spans="1:84" ht="75.75" customHeight="1" x14ac:dyDescent="0.55000000000000004">
      <c r="A12" s="71" t="s">
        <v>86</v>
      </c>
      <c r="B12" s="71"/>
      <c r="E12" s="72" t="s">
        <v>104</v>
      </c>
      <c r="G12" s="46"/>
      <c r="L12" s="46"/>
      <c r="O12" s="46"/>
      <c r="P12" s="5"/>
      <c r="Q12" s="5"/>
      <c r="R12" s="46"/>
      <c r="S12" s="5"/>
      <c r="T12" s="5"/>
      <c r="U12" s="5"/>
      <c r="V12" s="5"/>
      <c r="W12" s="5"/>
      <c r="X12" s="5"/>
      <c r="Y12" s="5"/>
      <c r="Z12" s="5"/>
      <c r="AA12" s="5"/>
      <c r="AK12" s="5"/>
      <c r="AL12" s="5"/>
      <c r="AM12" s="5"/>
      <c r="AO12" s="107"/>
      <c r="AP12" s="107"/>
      <c r="CB12" s="5"/>
    </row>
    <row r="13" spans="1:84" s="44" customFormat="1" ht="66" customHeight="1" x14ac:dyDescent="0.7">
      <c r="A13" s="93" t="s">
        <v>15</v>
      </c>
      <c r="B13" s="93" t="s">
        <v>0</v>
      </c>
      <c r="C13" s="92" t="s">
        <v>1</v>
      </c>
      <c r="D13" s="83"/>
      <c r="E13" s="83"/>
      <c r="F13" s="83" t="s">
        <v>1</v>
      </c>
      <c r="G13" s="83"/>
      <c r="H13" s="83"/>
      <c r="I13" s="83"/>
      <c r="J13" s="83"/>
      <c r="K13" s="83"/>
      <c r="L13" s="83"/>
      <c r="M13" s="86"/>
      <c r="N13" s="92" t="s">
        <v>1</v>
      </c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 t="s">
        <v>1</v>
      </c>
      <c r="AB13" s="83"/>
      <c r="AC13" s="83"/>
      <c r="AD13" s="83"/>
      <c r="AE13" s="83"/>
      <c r="AF13" s="83"/>
      <c r="AG13" s="83" t="s">
        <v>1</v>
      </c>
      <c r="AH13" s="83"/>
      <c r="AI13" s="83"/>
      <c r="AJ13" s="83"/>
      <c r="AK13" s="83"/>
      <c r="AL13" s="83"/>
      <c r="AM13" s="83"/>
      <c r="AN13" s="83" t="s">
        <v>1</v>
      </c>
      <c r="AO13" s="83"/>
      <c r="AP13" s="83"/>
      <c r="AQ13" s="83"/>
      <c r="AR13" s="83"/>
      <c r="AS13" s="83"/>
      <c r="AT13" s="83"/>
      <c r="AU13" s="83"/>
      <c r="AV13" s="83" t="s">
        <v>1</v>
      </c>
      <c r="AW13" s="83"/>
      <c r="AX13" s="83"/>
      <c r="AY13" s="83"/>
      <c r="AZ13" s="83"/>
      <c r="BA13" s="83"/>
      <c r="BB13" s="86"/>
      <c r="BC13" s="91" t="s">
        <v>82</v>
      </c>
      <c r="BD13" s="119" t="s">
        <v>14</v>
      </c>
      <c r="BE13" s="95"/>
      <c r="BF13" s="95"/>
      <c r="BG13" s="95"/>
      <c r="BH13" s="95"/>
      <c r="BI13" s="95"/>
      <c r="BJ13" s="95"/>
      <c r="BK13" s="95"/>
      <c r="BL13" s="95" t="s">
        <v>14</v>
      </c>
      <c r="BM13" s="95"/>
      <c r="BN13" s="95"/>
      <c r="BO13" s="95"/>
      <c r="BP13" s="95"/>
      <c r="BQ13" s="95"/>
      <c r="BR13" s="95"/>
      <c r="BS13" s="95"/>
      <c r="BT13" s="95" t="s">
        <v>14</v>
      </c>
      <c r="BU13" s="95"/>
      <c r="BV13" s="95"/>
      <c r="BW13" s="95"/>
      <c r="BX13" s="95"/>
      <c r="BY13" s="95"/>
      <c r="BZ13" s="95"/>
      <c r="CA13" s="95"/>
      <c r="CB13" s="96"/>
      <c r="CC13" s="43"/>
      <c r="CD13" s="43"/>
      <c r="CE13" s="43"/>
      <c r="CF13" s="43"/>
    </row>
    <row r="14" spans="1:84" s="44" customFormat="1" ht="85.5" customHeight="1" x14ac:dyDescent="0.7">
      <c r="A14" s="93"/>
      <c r="B14" s="93"/>
      <c r="C14" s="45" t="s">
        <v>17</v>
      </c>
      <c r="D14" s="87" t="s">
        <v>8</v>
      </c>
      <c r="E14" s="84"/>
      <c r="F14" s="84" t="s">
        <v>8</v>
      </c>
      <c r="G14" s="84"/>
      <c r="H14" s="84"/>
      <c r="I14" s="84"/>
      <c r="J14" s="84"/>
      <c r="K14" s="84"/>
      <c r="L14" s="84"/>
      <c r="M14" s="85"/>
      <c r="N14" s="87" t="s">
        <v>8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 t="s">
        <v>8</v>
      </c>
      <c r="AB14" s="84"/>
      <c r="AC14" s="84"/>
      <c r="AD14" s="84"/>
      <c r="AE14" s="84"/>
      <c r="AF14" s="84"/>
      <c r="AG14" s="84" t="s">
        <v>8</v>
      </c>
      <c r="AH14" s="84"/>
      <c r="AI14" s="84"/>
      <c r="AJ14" s="84"/>
      <c r="AK14" s="84"/>
      <c r="AL14" s="84"/>
      <c r="AM14" s="84"/>
      <c r="AN14" s="84" t="s">
        <v>8</v>
      </c>
      <c r="AO14" s="84"/>
      <c r="AP14" s="84"/>
      <c r="AQ14" s="84"/>
      <c r="AR14" s="84"/>
      <c r="AS14" s="84"/>
      <c r="AT14" s="84"/>
      <c r="AU14" s="84"/>
      <c r="AV14" s="84" t="s">
        <v>8</v>
      </c>
      <c r="AW14" s="85"/>
      <c r="AX14" s="91" t="s">
        <v>18</v>
      </c>
      <c r="AY14" s="87" t="s">
        <v>12</v>
      </c>
      <c r="AZ14" s="84"/>
      <c r="BA14" s="85"/>
      <c r="BB14" s="91" t="s">
        <v>18</v>
      </c>
      <c r="BC14" s="91"/>
      <c r="BD14" s="93" t="s">
        <v>96</v>
      </c>
      <c r="BE14" s="87" t="s">
        <v>8</v>
      </c>
      <c r="BF14" s="84"/>
      <c r="BG14" s="84"/>
      <c r="BH14" s="84"/>
      <c r="BI14" s="84"/>
      <c r="BJ14" s="84"/>
      <c r="BK14" s="84"/>
      <c r="BL14" s="84" t="s">
        <v>8</v>
      </c>
      <c r="BM14" s="84"/>
      <c r="BN14" s="84"/>
      <c r="BO14" s="84"/>
      <c r="BP14" s="84"/>
      <c r="BQ14" s="84"/>
      <c r="BR14" s="84"/>
      <c r="BS14" s="84"/>
      <c r="BT14" s="84" t="s">
        <v>12</v>
      </c>
      <c r="BU14" s="84"/>
      <c r="BV14" s="84"/>
      <c r="BW14" s="84"/>
      <c r="BX14" s="84"/>
      <c r="BY14" s="84"/>
      <c r="BZ14" s="84"/>
      <c r="CA14" s="85"/>
      <c r="CB14" s="91" t="s">
        <v>11</v>
      </c>
      <c r="CC14" s="43"/>
      <c r="CD14" s="43"/>
      <c r="CE14" s="43"/>
      <c r="CF14" s="43"/>
    </row>
    <row r="15" spans="1:84" s="21" customFormat="1" ht="60" customHeight="1" x14ac:dyDescent="0.55000000000000004">
      <c r="A15" s="93"/>
      <c r="B15" s="93"/>
      <c r="C15" s="91" t="s">
        <v>73</v>
      </c>
      <c r="D15" s="101" t="s">
        <v>118</v>
      </c>
      <c r="E15" s="101" t="s">
        <v>116</v>
      </c>
      <c r="F15" s="101" t="s">
        <v>117</v>
      </c>
      <c r="G15" s="91" t="s">
        <v>74</v>
      </c>
      <c r="H15" s="93" t="s">
        <v>9</v>
      </c>
      <c r="I15" s="93"/>
      <c r="J15" s="101" t="s">
        <v>91</v>
      </c>
      <c r="K15" s="93" t="s">
        <v>9</v>
      </c>
      <c r="L15" s="93"/>
      <c r="M15" s="101" t="s">
        <v>75</v>
      </c>
      <c r="N15" s="81" t="s">
        <v>9</v>
      </c>
      <c r="O15" s="82"/>
      <c r="P15" s="81" t="s">
        <v>9</v>
      </c>
      <c r="Q15" s="82"/>
      <c r="R15" s="91" t="s">
        <v>76</v>
      </c>
      <c r="S15" s="51" t="s">
        <v>9</v>
      </c>
      <c r="T15" s="51"/>
      <c r="U15" s="51"/>
      <c r="V15" s="51"/>
      <c r="W15" s="81" t="s">
        <v>9</v>
      </c>
      <c r="X15" s="114"/>
      <c r="Y15" s="114"/>
      <c r="Z15" s="82"/>
      <c r="AA15" s="56" t="s">
        <v>9</v>
      </c>
      <c r="AB15" s="91" t="s">
        <v>77</v>
      </c>
      <c r="AC15" s="93" t="s">
        <v>9</v>
      </c>
      <c r="AD15" s="93"/>
      <c r="AE15" s="93"/>
      <c r="AF15" s="93"/>
      <c r="AG15" s="115" t="s">
        <v>119</v>
      </c>
      <c r="AH15" s="91" t="s">
        <v>83</v>
      </c>
      <c r="AI15" s="91" t="s">
        <v>7</v>
      </c>
      <c r="AJ15" s="81" t="s">
        <v>9</v>
      </c>
      <c r="AK15" s="114"/>
      <c r="AL15" s="114"/>
      <c r="AM15" s="114"/>
      <c r="AN15" s="114" t="s">
        <v>9</v>
      </c>
      <c r="AO15" s="114"/>
      <c r="AP15" s="114"/>
      <c r="AQ15" s="114"/>
      <c r="AR15" s="114"/>
      <c r="AS15" s="82"/>
      <c r="AT15" s="101" t="s">
        <v>101</v>
      </c>
      <c r="AU15" s="91" t="s">
        <v>79</v>
      </c>
      <c r="AV15" s="81" t="s">
        <v>9</v>
      </c>
      <c r="AW15" s="82"/>
      <c r="AX15" s="91"/>
      <c r="AY15" s="101" t="s">
        <v>91</v>
      </c>
      <c r="AZ15" s="50" t="s">
        <v>9</v>
      </c>
      <c r="BA15" s="91" t="s">
        <v>78</v>
      </c>
      <c r="BB15" s="91"/>
      <c r="BC15" s="91"/>
      <c r="BD15" s="93"/>
      <c r="BE15" s="91" t="s">
        <v>98</v>
      </c>
      <c r="BF15" s="49" t="s">
        <v>9</v>
      </c>
      <c r="BG15" s="91" t="s">
        <v>7</v>
      </c>
      <c r="BH15" s="111" t="s">
        <v>9</v>
      </c>
      <c r="BI15" s="112"/>
      <c r="BJ15" s="112"/>
      <c r="BK15" s="113"/>
      <c r="BL15" s="118" t="s">
        <v>39</v>
      </c>
      <c r="BM15" s="111" t="s">
        <v>9</v>
      </c>
      <c r="BN15" s="112"/>
      <c r="BO15" s="112"/>
      <c r="BP15" s="112"/>
      <c r="BQ15" s="112"/>
      <c r="BR15" s="112"/>
      <c r="BS15" s="113"/>
      <c r="BT15" s="118" t="s">
        <v>18</v>
      </c>
      <c r="BU15" s="91" t="s">
        <v>7</v>
      </c>
      <c r="BV15" s="81" t="s">
        <v>9</v>
      </c>
      <c r="BW15" s="82"/>
      <c r="BX15" s="91" t="s">
        <v>39</v>
      </c>
      <c r="BY15" s="81" t="s">
        <v>9</v>
      </c>
      <c r="BZ15" s="82"/>
      <c r="CA15" s="91" t="s">
        <v>18</v>
      </c>
      <c r="CB15" s="91"/>
      <c r="CC15" s="20"/>
      <c r="CD15" s="20"/>
      <c r="CE15" s="20"/>
      <c r="CF15" s="20"/>
    </row>
    <row r="16" spans="1:84" s="21" customFormat="1" ht="72" customHeight="1" x14ac:dyDescent="0.55000000000000004">
      <c r="A16" s="93"/>
      <c r="B16" s="93"/>
      <c r="C16" s="91"/>
      <c r="D16" s="102"/>
      <c r="E16" s="102"/>
      <c r="F16" s="102"/>
      <c r="G16" s="91"/>
      <c r="H16" s="93" t="s">
        <v>31</v>
      </c>
      <c r="I16" s="93" t="s">
        <v>32</v>
      </c>
      <c r="J16" s="102"/>
      <c r="K16" s="93" t="s">
        <v>92</v>
      </c>
      <c r="L16" s="93" t="s">
        <v>99</v>
      </c>
      <c r="M16" s="102"/>
      <c r="N16" s="93" t="s">
        <v>33</v>
      </c>
      <c r="O16" s="93" t="s">
        <v>34</v>
      </c>
      <c r="P16" s="93" t="s">
        <v>35</v>
      </c>
      <c r="Q16" s="93" t="s">
        <v>36</v>
      </c>
      <c r="R16" s="91"/>
      <c r="S16" s="93"/>
      <c r="T16" s="93"/>
      <c r="U16" s="93"/>
      <c r="V16" s="93"/>
      <c r="W16" s="93" t="s">
        <v>84</v>
      </c>
      <c r="X16" s="93"/>
      <c r="Y16" s="93"/>
      <c r="Z16" s="93"/>
      <c r="AA16" s="93" t="s">
        <v>46</v>
      </c>
      <c r="AB16" s="91"/>
      <c r="AC16" s="93" t="s">
        <v>19</v>
      </c>
      <c r="AD16" s="93" t="s">
        <v>20</v>
      </c>
      <c r="AE16" s="100" t="s">
        <v>38</v>
      </c>
      <c r="AF16" s="100" t="s">
        <v>37</v>
      </c>
      <c r="AG16" s="116"/>
      <c r="AH16" s="91"/>
      <c r="AI16" s="91"/>
      <c r="AJ16" s="93" t="s">
        <v>28</v>
      </c>
      <c r="AK16" s="93" t="s">
        <v>29</v>
      </c>
      <c r="AL16" s="93" t="s">
        <v>21</v>
      </c>
      <c r="AM16" s="93" t="s">
        <v>22</v>
      </c>
      <c r="AN16" s="93" t="s">
        <v>23</v>
      </c>
      <c r="AO16" s="93" t="s">
        <v>24</v>
      </c>
      <c r="AP16" s="93" t="s">
        <v>25</v>
      </c>
      <c r="AQ16" s="93" t="s">
        <v>26</v>
      </c>
      <c r="AR16" s="93" t="s">
        <v>27</v>
      </c>
      <c r="AS16" s="93" t="s">
        <v>81</v>
      </c>
      <c r="AT16" s="102"/>
      <c r="AU16" s="91"/>
      <c r="AV16" s="88" t="s">
        <v>102</v>
      </c>
      <c r="AW16" s="88" t="s">
        <v>103</v>
      </c>
      <c r="AX16" s="91"/>
      <c r="AY16" s="102"/>
      <c r="AZ16" s="88" t="s">
        <v>100</v>
      </c>
      <c r="BA16" s="91"/>
      <c r="BB16" s="91"/>
      <c r="BC16" s="91"/>
      <c r="BD16" s="93"/>
      <c r="BE16" s="91"/>
      <c r="BF16" s="88" t="s">
        <v>97</v>
      </c>
      <c r="BG16" s="91"/>
      <c r="BH16" s="100" t="s">
        <v>10</v>
      </c>
      <c r="BI16" s="100" t="s">
        <v>13</v>
      </c>
      <c r="BJ16" s="97" t="s">
        <v>97</v>
      </c>
      <c r="BK16" s="97" t="s">
        <v>115</v>
      </c>
      <c r="BL16" s="118"/>
      <c r="BM16" s="100" t="s">
        <v>40</v>
      </c>
      <c r="BN16" s="97" t="s">
        <v>106</v>
      </c>
      <c r="BO16" s="97" t="s">
        <v>93</v>
      </c>
      <c r="BP16" s="97" t="s">
        <v>94</v>
      </c>
      <c r="BQ16" s="97" t="s">
        <v>95</v>
      </c>
      <c r="BR16" s="97" t="s">
        <v>110</v>
      </c>
      <c r="BS16" s="97" t="s">
        <v>111</v>
      </c>
      <c r="BT16" s="118"/>
      <c r="BU16" s="91"/>
      <c r="BV16" s="93" t="s">
        <v>13</v>
      </c>
      <c r="BW16" s="97" t="s">
        <v>112</v>
      </c>
      <c r="BX16" s="91"/>
      <c r="BY16" s="88" t="s">
        <v>121</v>
      </c>
      <c r="BZ16" s="88" t="s">
        <v>106</v>
      </c>
      <c r="CA16" s="91"/>
      <c r="CB16" s="91"/>
      <c r="CC16" s="20"/>
      <c r="CD16" s="20"/>
      <c r="CE16" s="20"/>
      <c r="CF16" s="20"/>
    </row>
    <row r="17" spans="1:84" s="21" customFormat="1" ht="63" customHeight="1" x14ac:dyDescent="0.55000000000000004">
      <c r="A17" s="93"/>
      <c r="B17" s="93"/>
      <c r="C17" s="91"/>
      <c r="D17" s="102"/>
      <c r="E17" s="102"/>
      <c r="F17" s="102"/>
      <c r="G17" s="91"/>
      <c r="H17" s="93"/>
      <c r="I17" s="93"/>
      <c r="J17" s="102"/>
      <c r="K17" s="93"/>
      <c r="L17" s="93"/>
      <c r="M17" s="102"/>
      <c r="N17" s="93"/>
      <c r="O17" s="93"/>
      <c r="P17" s="93"/>
      <c r="Q17" s="93"/>
      <c r="R17" s="91"/>
      <c r="S17" s="93"/>
      <c r="T17" s="93"/>
      <c r="U17" s="93"/>
      <c r="V17" s="93"/>
      <c r="W17" s="93" t="s">
        <v>42</v>
      </c>
      <c r="X17" s="93" t="s">
        <v>80</v>
      </c>
      <c r="Y17" s="93"/>
      <c r="Z17" s="93"/>
      <c r="AA17" s="93"/>
      <c r="AB17" s="91"/>
      <c r="AC17" s="93"/>
      <c r="AD17" s="93"/>
      <c r="AE17" s="100"/>
      <c r="AF17" s="100"/>
      <c r="AG17" s="116"/>
      <c r="AH17" s="91"/>
      <c r="AI17" s="91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102"/>
      <c r="AU17" s="91"/>
      <c r="AV17" s="89"/>
      <c r="AW17" s="89"/>
      <c r="AX17" s="91"/>
      <c r="AY17" s="102"/>
      <c r="AZ17" s="89"/>
      <c r="BA17" s="91"/>
      <c r="BB17" s="91"/>
      <c r="BC17" s="91"/>
      <c r="BD17" s="93" t="s">
        <v>6</v>
      </c>
      <c r="BE17" s="91"/>
      <c r="BF17" s="89"/>
      <c r="BG17" s="91"/>
      <c r="BH17" s="100"/>
      <c r="BI17" s="100"/>
      <c r="BJ17" s="98"/>
      <c r="BK17" s="98"/>
      <c r="BL17" s="118"/>
      <c r="BM17" s="100"/>
      <c r="BN17" s="98"/>
      <c r="BO17" s="98"/>
      <c r="BP17" s="98"/>
      <c r="BQ17" s="98"/>
      <c r="BR17" s="98"/>
      <c r="BS17" s="98"/>
      <c r="BT17" s="118"/>
      <c r="BU17" s="91"/>
      <c r="BV17" s="93"/>
      <c r="BW17" s="98"/>
      <c r="BX17" s="91"/>
      <c r="BY17" s="89"/>
      <c r="BZ17" s="89"/>
      <c r="CA17" s="91"/>
      <c r="CB17" s="91"/>
      <c r="CC17" s="20"/>
      <c r="CD17" s="20"/>
      <c r="CE17" s="20"/>
      <c r="CF17" s="20"/>
    </row>
    <row r="18" spans="1:84" s="21" customFormat="1" ht="276.75" customHeight="1" x14ac:dyDescent="0.55000000000000004">
      <c r="A18" s="93"/>
      <c r="B18" s="93"/>
      <c r="C18" s="91"/>
      <c r="D18" s="103"/>
      <c r="E18" s="103"/>
      <c r="F18" s="103"/>
      <c r="G18" s="91"/>
      <c r="H18" s="93"/>
      <c r="I18" s="93"/>
      <c r="J18" s="103"/>
      <c r="K18" s="93"/>
      <c r="L18" s="93"/>
      <c r="M18" s="103"/>
      <c r="N18" s="93"/>
      <c r="O18" s="93"/>
      <c r="P18" s="93"/>
      <c r="Q18" s="93"/>
      <c r="R18" s="91"/>
      <c r="S18" s="93"/>
      <c r="T18" s="22"/>
      <c r="U18" s="22"/>
      <c r="V18" s="22"/>
      <c r="W18" s="93"/>
      <c r="X18" s="22" t="s">
        <v>43</v>
      </c>
      <c r="Y18" s="22" t="s">
        <v>44</v>
      </c>
      <c r="Z18" s="22" t="s">
        <v>45</v>
      </c>
      <c r="AA18" s="93"/>
      <c r="AB18" s="91"/>
      <c r="AC18" s="93"/>
      <c r="AD18" s="93"/>
      <c r="AE18" s="100"/>
      <c r="AF18" s="100"/>
      <c r="AG18" s="117"/>
      <c r="AH18" s="91"/>
      <c r="AI18" s="91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103"/>
      <c r="AU18" s="91"/>
      <c r="AV18" s="90"/>
      <c r="AW18" s="90"/>
      <c r="AX18" s="91"/>
      <c r="AY18" s="103"/>
      <c r="AZ18" s="90"/>
      <c r="BA18" s="91"/>
      <c r="BB18" s="91"/>
      <c r="BC18" s="91"/>
      <c r="BD18" s="93"/>
      <c r="BE18" s="91"/>
      <c r="BF18" s="90"/>
      <c r="BG18" s="91"/>
      <c r="BH18" s="100"/>
      <c r="BI18" s="100"/>
      <c r="BJ18" s="99"/>
      <c r="BK18" s="99"/>
      <c r="BL18" s="118"/>
      <c r="BM18" s="100"/>
      <c r="BN18" s="99"/>
      <c r="BO18" s="99"/>
      <c r="BP18" s="99"/>
      <c r="BQ18" s="99"/>
      <c r="BR18" s="99"/>
      <c r="BS18" s="99"/>
      <c r="BT18" s="118"/>
      <c r="BU18" s="91"/>
      <c r="BV18" s="93"/>
      <c r="BW18" s="99"/>
      <c r="BX18" s="91"/>
      <c r="BY18" s="90"/>
      <c r="BZ18" s="90"/>
      <c r="CA18" s="91"/>
      <c r="CB18" s="91"/>
      <c r="CC18" s="20"/>
      <c r="CD18" s="20"/>
      <c r="CE18" s="20"/>
      <c r="CF18" s="20"/>
    </row>
    <row r="19" spans="1:84" s="24" customFormat="1" ht="39.75" customHeight="1" x14ac:dyDescent="0.55000000000000004">
      <c r="A19" s="58"/>
      <c r="B19" s="58"/>
      <c r="C19" s="58">
        <v>41040200</v>
      </c>
      <c r="D19" s="58">
        <v>41050400</v>
      </c>
      <c r="E19" s="58">
        <v>41050500</v>
      </c>
      <c r="F19" s="65">
        <v>41050900</v>
      </c>
      <c r="G19" s="58">
        <v>41051000</v>
      </c>
      <c r="H19" s="58"/>
      <c r="I19" s="58"/>
      <c r="J19" s="58">
        <v>41051100</v>
      </c>
      <c r="K19" s="58"/>
      <c r="L19" s="58"/>
      <c r="M19" s="58">
        <v>41051200</v>
      </c>
      <c r="N19" s="58"/>
      <c r="O19" s="58"/>
      <c r="P19" s="58"/>
      <c r="Q19" s="58"/>
      <c r="R19" s="58">
        <v>41051400</v>
      </c>
      <c r="S19" s="58"/>
      <c r="T19" s="58"/>
      <c r="U19" s="58"/>
      <c r="V19" s="58"/>
      <c r="W19" s="58"/>
      <c r="X19" s="58"/>
      <c r="Y19" s="58"/>
      <c r="Z19" s="58"/>
      <c r="AA19" s="58"/>
      <c r="AB19" s="58">
        <v>41051500</v>
      </c>
      <c r="AC19" s="58"/>
      <c r="AD19" s="58"/>
      <c r="AE19" s="58"/>
      <c r="AF19" s="58"/>
      <c r="AG19" s="65">
        <v>41053000</v>
      </c>
      <c r="AH19" s="58">
        <v>41053300</v>
      </c>
      <c r="AI19" s="58">
        <v>41053900</v>
      </c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>
        <v>41054900</v>
      </c>
      <c r="AU19" s="58">
        <v>41055000</v>
      </c>
      <c r="AV19" s="58"/>
      <c r="AW19" s="58"/>
      <c r="AX19" s="58"/>
      <c r="AY19" s="58">
        <v>41051100</v>
      </c>
      <c r="AZ19" s="57"/>
      <c r="BA19" s="58">
        <v>41052600</v>
      </c>
      <c r="BB19" s="58"/>
      <c r="BC19" s="58"/>
      <c r="BD19" s="58">
        <v>9110</v>
      </c>
      <c r="BE19" s="58">
        <v>9310</v>
      </c>
      <c r="BF19" s="58"/>
      <c r="BG19" s="58">
        <v>9770</v>
      </c>
      <c r="BH19" s="58"/>
      <c r="BI19" s="58"/>
      <c r="BJ19" s="58"/>
      <c r="BK19" s="64"/>
      <c r="BL19" s="58">
        <v>9800</v>
      </c>
      <c r="BM19" s="58"/>
      <c r="BN19" s="58"/>
      <c r="BO19" s="58"/>
      <c r="BP19" s="58"/>
      <c r="BQ19" s="58"/>
      <c r="BR19" s="62"/>
      <c r="BS19" s="62"/>
      <c r="BT19" s="58"/>
      <c r="BU19" s="58">
        <v>9770</v>
      </c>
      <c r="BV19" s="58"/>
      <c r="BW19" s="62"/>
      <c r="BX19" s="58">
        <v>9800</v>
      </c>
      <c r="BY19" s="73"/>
      <c r="BZ19" s="58"/>
      <c r="CA19" s="58"/>
      <c r="CB19" s="58"/>
      <c r="CC19" s="23"/>
      <c r="CD19" s="23"/>
      <c r="CE19" s="23"/>
      <c r="CF19" s="23"/>
    </row>
    <row r="20" spans="1:84" s="21" customFormat="1" ht="35.25" x14ac:dyDescent="0.55000000000000004">
      <c r="A20" s="59"/>
      <c r="B20" s="33" t="s">
        <v>4</v>
      </c>
      <c r="C20" s="38"/>
      <c r="D20" s="38"/>
      <c r="E20" s="38"/>
      <c r="F20" s="38"/>
      <c r="G20" s="38">
        <f t="shared" ref="G20:G35" si="0">H20+I20</f>
        <v>0</v>
      </c>
      <c r="H20" s="60"/>
      <c r="I20" s="60"/>
      <c r="J20" s="38">
        <f>K20+L20</f>
        <v>0</v>
      </c>
      <c r="K20" s="60"/>
      <c r="L20" s="60"/>
      <c r="M20" s="38">
        <f t="shared" ref="M20:M31" si="1">N20+O20+P20+Q20</f>
        <v>0</v>
      </c>
      <c r="N20" s="60"/>
      <c r="O20" s="60"/>
      <c r="P20" s="60"/>
      <c r="Q20" s="60"/>
      <c r="R20" s="38">
        <f t="shared" ref="R20:R35" si="2">S20+W20+AA20</f>
        <v>0</v>
      </c>
      <c r="S20" s="60"/>
      <c r="T20" s="60"/>
      <c r="U20" s="60"/>
      <c r="V20" s="60"/>
      <c r="W20" s="60">
        <f t="shared" ref="W20:W35" si="3">X20+Y20+Z20</f>
        <v>0</v>
      </c>
      <c r="X20" s="60"/>
      <c r="Y20" s="60"/>
      <c r="Z20" s="60"/>
      <c r="AA20" s="60"/>
      <c r="AB20" s="38">
        <f t="shared" ref="AB20:AB35" si="4">AE20+AC20+AD20+AF20</f>
        <v>0</v>
      </c>
      <c r="AC20" s="60"/>
      <c r="AD20" s="60"/>
      <c r="AE20" s="60"/>
      <c r="AF20" s="60"/>
      <c r="AG20" s="38"/>
      <c r="AH20" s="38"/>
      <c r="AI20" s="38">
        <f>AL20+AM20+AN20+AO20+AP20+AQ20+AR20+AS20+AJ20+AK20</f>
        <v>0</v>
      </c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38"/>
      <c r="AU20" s="38">
        <f>AV20+AW20</f>
        <v>0</v>
      </c>
      <c r="AV20" s="60"/>
      <c r="AW20" s="60"/>
      <c r="AX20" s="38">
        <f>C20+G20+M20+R20+AB20+AH20+AI20+AU20+J20+AT20+D20+E20+AG20+F20</f>
        <v>0</v>
      </c>
      <c r="AY20" s="38">
        <f>AZ20</f>
        <v>0</v>
      </c>
      <c r="AZ20" s="60"/>
      <c r="BA20" s="60"/>
      <c r="BB20" s="38">
        <f>BA20+AY20</f>
        <v>0</v>
      </c>
      <c r="BC20" s="38">
        <f t="shared" ref="BC20" si="5">AX20+BA20</f>
        <v>0</v>
      </c>
      <c r="BD20" s="60">
        <v>108116600</v>
      </c>
      <c r="BE20" s="38">
        <f>BF20</f>
        <v>0</v>
      </c>
      <c r="BF20" s="60"/>
      <c r="BG20" s="38">
        <f>BH20+BI20+BJ20+BK20</f>
        <v>0</v>
      </c>
      <c r="BH20" s="60"/>
      <c r="BI20" s="60"/>
      <c r="BJ20" s="60"/>
      <c r="BK20" s="60"/>
      <c r="BL20" s="38">
        <f>BM20+BO20+BP20+BQ20+BN20+BR20+BS20</f>
        <v>2154765</v>
      </c>
      <c r="BM20" s="60">
        <v>84885</v>
      </c>
      <c r="BN20" s="60">
        <v>330000</v>
      </c>
      <c r="BO20" s="60">
        <f>50000+200000+50000</f>
        <v>300000</v>
      </c>
      <c r="BP20" s="60">
        <v>500000</v>
      </c>
      <c r="BQ20" s="60">
        <f>6000+389000</f>
        <v>395000</v>
      </c>
      <c r="BR20" s="60">
        <v>233120</v>
      </c>
      <c r="BS20" s="60">
        <v>311760</v>
      </c>
      <c r="BT20" s="38">
        <f t="shared" ref="BT20:BT35" si="6">BG20+BL20+BE20+BD20</f>
        <v>110271365</v>
      </c>
      <c r="BU20" s="38">
        <f>BV20+BW20</f>
        <v>0</v>
      </c>
      <c r="BV20" s="60"/>
      <c r="BW20" s="60"/>
      <c r="BX20" s="38">
        <f>BZ20+BY20</f>
        <v>380000</v>
      </c>
      <c r="BY20" s="60">
        <v>130000</v>
      </c>
      <c r="BZ20" s="60">
        <f>80000+170000</f>
        <v>250000</v>
      </c>
      <c r="CA20" s="38">
        <f t="shared" ref="CA20:CA35" si="7">BU20+BX20</f>
        <v>380000</v>
      </c>
      <c r="CB20" s="38">
        <f t="shared" ref="CB20:CB35" si="8">CA20+BT20</f>
        <v>110651365</v>
      </c>
      <c r="CC20" s="20"/>
      <c r="CD20" s="20"/>
      <c r="CE20" s="20"/>
      <c r="CF20" s="20"/>
    </row>
    <row r="21" spans="1:84" s="20" customFormat="1" ht="38.25" customHeight="1" x14ac:dyDescent="0.5">
      <c r="A21" s="61" t="s">
        <v>68</v>
      </c>
      <c r="B21" s="34" t="s">
        <v>5</v>
      </c>
      <c r="C21" s="38">
        <v>2739700</v>
      </c>
      <c r="D21" s="38">
        <v>1151941.01</v>
      </c>
      <c r="E21" s="38">
        <v>1084710.31</v>
      </c>
      <c r="F21" s="38">
        <v>2652000</v>
      </c>
      <c r="G21" s="38">
        <f t="shared" si="0"/>
        <v>3303370</v>
      </c>
      <c r="H21" s="60">
        <v>2067000</v>
      </c>
      <c r="I21" s="60">
        <v>1236370</v>
      </c>
      <c r="J21" s="38">
        <f t="shared" ref="J21:J35" si="9">K21+L21</f>
        <v>1139200</v>
      </c>
      <c r="K21" s="60">
        <v>804200</v>
      </c>
      <c r="L21" s="60">
        <f>1927000-1592000</f>
        <v>335000</v>
      </c>
      <c r="M21" s="38">
        <f t="shared" si="1"/>
        <v>2511879</v>
      </c>
      <c r="N21" s="60">
        <v>1605000</v>
      </c>
      <c r="O21" s="60">
        <v>162879</v>
      </c>
      <c r="P21" s="60">
        <v>663400</v>
      </c>
      <c r="Q21" s="60">
        <v>80600</v>
      </c>
      <c r="R21" s="38">
        <f>+W21+AA21</f>
        <v>5550536</v>
      </c>
      <c r="S21" s="60"/>
      <c r="T21" s="60"/>
      <c r="U21" s="60"/>
      <c r="V21" s="60"/>
      <c r="W21" s="60">
        <f t="shared" si="3"/>
        <v>5375711</v>
      </c>
      <c r="X21" s="60">
        <v>1396008</v>
      </c>
      <c r="Y21" s="60">
        <v>3237164</v>
      </c>
      <c r="Z21" s="60">
        <v>742539</v>
      </c>
      <c r="AA21" s="60">
        <v>174825</v>
      </c>
      <c r="AB21" s="38">
        <f t="shared" si="4"/>
        <v>4170407.61</v>
      </c>
      <c r="AC21" s="60">
        <f>2680300-32.39</f>
        <v>2680267.61</v>
      </c>
      <c r="AD21" s="60">
        <v>1490140</v>
      </c>
      <c r="AE21" s="60"/>
      <c r="AF21" s="60"/>
      <c r="AG21" s="38">
        <v>7443300</v>
      </c>
      <c r="AH21" s="38"/>
      <c r="AI21" s="38">
        <f t="shared" ref="AI21:AI35" si="10">AL21+AM21+AN21+AO21+AP21+AQ21+AR21+AS21+AJ21+AK21</f>
        <v>4018766.9</v>
      </c>
      <c r="AJ21" s="60">
        <v>1956075.13</v>
      </c>
      <c r="AK21" s="60">
        <f>365688+38618.77</f>
        <v>404306.77</v>
      </c>
      <c r="AL21" s="60">
        <f>12000-12000</f>
        <v>0</v>
      </c>
      <c r="AM21" s="60">
        <v>316800</v>
      </c>
      <c r="AN21" s="60">
        <v>90</v>
      </c>
      <c r="AO21" s="60">
        <v>853000</v>
      </c>
      <c r="AP21" s="60">
        <v>228400</v>
      </c>
      <c r="AQ21" s="60">
        <v>228095</v>
      </c>
      <c r="AR21" s="60">
        <v>32000</v>
      </c>
      <c r="AS21" s="60"/>
      <c r="AT21" s="38">
        <v>1180956</v>
      </c>
      <c r="AU21" s="38">
        <f t="shared" ref="AU21:AU35" si="11">AV21+AW21</f>
        <v>6612087</v>
      </c>
      <c r="AV21" s="60">
        <f>4342569+2267050</f>
        <v>6609619</v>
      </c>
      <c r="AW21" s="60">
        <v>2468</v>
      </c>
      <c r="AX21" s="38">
        <f t="shared" ref="AX21:AX36" si="12">C21+G21+M21+R21+AB21+AH21+AI21+AU21+J21+AT21+D21+E21+AG21+F21</f>
        <v>43558853.829999998</v>
      </c>
      <c r="AY21" s="38">
        <f t="shared" ref="AY21:AY35" si="13">AZ21</f>
        <v>304000</v>
      </c>
      <c r="AZ21" s="60">
        <v>304000</v>
      </c>
      <c r="BA21" s="60">
        <v>80000000</v>
      </c>
      <c r="BB21" s="38">
        <f t="shared" ref="BB21:BB35" si="14">BA21+AY21</f>
        <v>80304000</v>
      </c>
      <c r="BC21" s="38">
        <f>AX21+BB21</f>
        <v>123862853.83</v>
      </c>
      <c r="BD21" s="60"/>
      <c r="BE21" s="38">
        <f>BF21</f>
        <v>10138184</v>
      </c>
      <c r="BF21" s="60">
        <f>9791954+346230</f>
        <v>10138184</v>
      </c>
      <c r="BG21" s="38">
        <f t="shared" ref="BG21:BG35" si="15">BH21+BI21+BJ21+BK21</f>
        <v>17144000</v>
      </c>
      <c r="BH21" s="60">
        <v>1070000</v>
      </c>
      <c r="BI21" s="60"/>
      <c r="BJ21" s="60">
        <v>16024000</v>
      </c>
      <c r="BK21" s="60">
        <v>50000</v>
      </c>
      <c r="BL21" s="38">
        <f t="shared" ref="BL21:BL36" si="16">BM21+BO21+BP21+BQ21+BN21+BR21+BS21</f>
        <v>0</v>
      </c>
      <c r="BM21" s="60"/>
      <c r="BN21" s="60"/>
      <c r="BO21" s="60"/>
      <c r="BP21" s="60"/>
      <c r="BQ21" s="60"/>
      <c r="BR21" s="60"/>
      <c r="BS21" s="60"/>
      <c r="BT21" s="38">
        <f t="shared" si="6"/>
        <v>27282184</v>
      </c>
      <c r="BU21" s="38">
        <f>BV21+BW21</f>
        <v>799700</v>
      </c>
      <c r="BV21" s="60"/>
      <c r="BW21" s="60">
        <v>799700</v>
      </c>
      <c r="BX21" s="38">
        <f t="shared" ref="BX21:BX36" si="17">BZ21+BY21</f>
        <v>0</v>
      </c>
      <c r="BY21" s="60"/>
      <c r="BZ21" s="60"/>
      <c r="CA21" s="38">
        <f t="shared" si="7"/>
        <v>799700</v>
      </c>
      <c r="CB21" s="38">
        <f t="shared" si="8"/>
        <v>28081884</v>
      </c>
    </row>
    <row r="22" spans="1:84" s="20" customFormat="1" ht="36.75" customHeight="1" x14ac:dyDescent="0.5">
      <c r="A22" s="61" t="s">
        <v>66</v>
      </c>
      <c r="B22" s="35" t="s">
        <v>67</v>
      </c>
      <c r="C22" s="38"/>
      <c r="D22" s="38"/>
      <c r="E22" s="38"/>
      <c r="F22" s="38"/>
      <c r="G22" s="38">
        <f t="shared" ref="G22" si="18">H22+I22</f>
        <v>0</v>
      </c>
      <c r="H22" s="60"/>
      <c r="I22" s="60"/>
      <c r="J22" s="38">
        <f t="shared" si="9"/>
        <v>0</v>
      </c>
      <c r="K22" s="60"/>
      <c r="L22" s="60"/>
      <c r="M22" s="38">
        <f t="shared" ref="M22" si="19">N22+O22+P22+Q22</f>
        <v>0</v>
      </c>
      <c r="N22" s="60"/>
      <c r="O22" s="60"/>
      <c r="P22" s="60"/>
      <c r="Q22" s="60"/>
      <c r="R22" s="38">
        <f t="shared" ref="R22" si="20">S22+W22+AA22</f>
        <v>0</v>
      </c>
      <c r="S22" s="60"/>
      <c r="T22" s="60"/>
      <c r="U22" s="60"/>
      <c r="V22" s="60"/>
      <c r="W22" s="60">
        <f t="shared" ref="W22" si="21">X22+Y22+Z22</f>
        <v>0</v>
      </c>
      <c r="X22" s="60"/>
      <c r="Y22" s="60"/>
      <c r="Z22" s="60"/>
      <c r="AA22" s="60"/>
      <c r="AB22" s="38">
        <f t="shared" ref="AB22" si="22">AE22+AC22+AD22+AF22</f>
        <v>0</v>
      </c>
      <c r="AC22" s="60"/>
      <c r="AD22" s="60"/>
      <c r="AE22" s="60"/>
      <c r="AF22" s="60"/>
      <c r="AG22" s="38"/>
      <c r="AH22" s="38">
        <v>21200</v>
      </c>
      <c r="AI22" s="38">
        <f t="shared" si="10"/>
        <v>0</v>
      </c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38"/>
      <c r="AU22" s="38">
        <f t="shared" si="11"/>
        <v>0</v>
      </c>
      <c r="AV22" s="60"/>
      <c r="AW22" s="60"/>
      <c r="AX22" s="38">
        <f t="shared" si="12"/>
        <v>21200</v>
      </c>
      <c r="AY22" s="38">
        <f t="shared" si="13"/>
        <v>0</v>
      </c>
      <c r="AZ22" s="60"/>
      <c r="BA22" s="38"/>
      <c r="BB22" s="38">
        <f t="shared" si="14"/>
        <v>0</v>
      </c>
      <c r="BC22" s="38">
        <f t="shared" ref="BC22:BC35" si="23">AX22+BB22</f>
        <v>21200</v>
      </c>
      <c r="BD22" s="60"/>
      <c r="BE22" s="38">
        <f t="shared" ref="BE22:BE35" si="24">BF22</f>
        <v>0</v>
      </c>
      <c r="BF22" s="60"/>
      <c r="BG22" s="38">
        <f t="shared" si="15"/>
        <v>0</v>
      </c>
      <c r="BH22" s="60"/>
      <c r="BI22" s="60"/>
      <c r="BJ22" s="60"/>
      <c r="BK22" s="60"/>
      <c r="BL22" s="38">
        <f t="shared" si="16"/>
        <v>0</v>
      </c>
      <c r="BM22" s="60"/>
      <c r="BN22" s="60"/>
      <c r="BO22" s="60"/>
      <c r="BP22" s="60"/>
      <c r="BQ22" s="60"/>
      <c r="BR22" s="60"/>
      <c r="BS22" s="60"/>
      <c r="BT22" s="38">
        <f t="shared" si="6"/>
        <v>0</v>
      </c>
      <c r="BU22" s="38">
        <f t="shared" ref="BU22:BU35" si="25">BV22+BW22</f>
        <v>0</v>
      </c>
      <c r="BV22" s="60"/>
      <c r="BW22" s="60"/>
      <c r="BX22" s="38">
        <f t="shared" si="17"/>
        <v>0</v>
      </c>
      <c r="BY22" s="60"/>
      <c r="BZ22" s="60"/>
      <c r="CA22" s="38">
        <f t="shared" si="7"/>
        <v>0</v>
      </c>
      <c r="CB22" s="38">
        <f t="shared" si="8"/>
        <v>0</v>
      </c>
    </row>
    <row r="23" spans="1:84" s="20" customFormat="1" ht="47.25" customHeight="1" x14ac:dyDescent="0.5">
      <c r="A23" s="61" t="s">
        <v>69</v>
      </c>
      <c r="B23" s="36" t="s">
        <v>70</v>
      </c>
      <c r="C23" s="38"/>
      <c r="D23" s="38"/>
      <c r="E23" s="38"/>
      <c r="F23" s="38"/>
      <c r="G23" s="38">
        <f t="shared" si="0"/>
        <v>0</v>
      </c>
      <c r="H23" s="60"/>
      <c r="I23" s="60"/>
      <c r="J23" s="38">
        <f t="shared" si="9"/>
        <v>0</v>
      </c>
      <c r="K23" s="60"/>
      <c r="L23" s="60"/>
      <c r="M23" s="38">
        <f t="shared" si="1"/>
        <v>0</v>
      </c>
      <c r="N23" s="60"/>
      <c r="O23" s="60"/>
      <c r="P23" s="60"/>
      <c r="Q23" s="60"/>
      <c r="R23" s="38">
        <f t="shared" si="2"/>
        <v>0</v>
      </c>
      <c r="S23" s="60"/>
      <c r="T23" s="60"/>
      <c r="U23" s="60"/>
      <c r="V23" s="60"/>
      <c r="W23" s="60">
        <f t="shared" si="3"/>
        <v>0</v>
      </c>
      <c r="X23" s="60"/>
      <c r="Y23" s="60"/>
      <c r="Z23" s="60"/>
      <c r="AA23" s="60"/>
      <c r="AB23" s="38">
        <f t="shared" si="4"/>
        <v>0</v>
      </c>
      <c r="AC23" s="60"/>
      <c r="AD23" s="60"/>
      <c r="AE23" s="60"/>
      <c r="AF23" s="60"/>
      <c r="AG23" s="38"/>
      <c r="AH23" s="38">
        <v>27750</v>
      </c>
      <c r="AI23" s="38">
        <f t="shared" si="10"/>
        <v>0</v>
      </c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38"/>
      <c r="AU23" s="38">
        <f t="shared" si="11"/>
        <v>0</v>
      </c>
      <c r="AV23" s="60"/>
      <c r="AW23" s="60"/>
      <c r="AX23" s="38">
        <f t="shared" si="12"/>
        <v>27750</v>
      </c>
      <c r="AY23" s="38">
        <f t="shared" si="13"/>
        <v>0</v>
      </c>
      <c r="AZ23" s="60"/>
      <c r="BA23" s="38"/>
      <c r="BB23" s="38">
        <f t="shared" si="14"/>
        <v>0</v>
      </c>
      <c r="BC23" s="38">
        <f t="shared" si="23"/>
        <v>27750</v>
      </c>
      <c r="BD23" s="60"/>
      <c r="BE23" s="38">
        <f t="shared" si="24"/>
        <v>0</v>
      </c>
      <c r="BF23" s="60"/>
      <c r="BG23" s="38">
        <f t="shared" si="15"/>
        <v>0</v>
      </c>
      <c r="BH23" s="60"/>
      <c r="BI23" s="60"/>
      <c r="BJ23" s="60"/>
      <c r="BK23" s="60"/>
      <c r="BL23" s="38">
        <f t="shared" si="16"/>
        <v>0</v>
      </c>
      <c r="BM23" s="60"/>
      <c r="BN23" s="60"/>
      <c r="BO23" s="60"/>
      <c r="BP23" s="60"/>
      <c r="BQ23" s="60"/>
      <c r="BR23" s="60"/>
      <c r="BS23" s="60"/>
      <c r="BT23" s="38">
        <f t="shared" si="6"/>
        <v>0</v>
      </c>
      <c r="BU23" s="38">
        <f t="shared" si="25"/>
        <v>0</v>
      </c>
      <c r="BV23" s="60"/>
      <c r="BW23" s="60"/>
      <c r="BX23" s="38">
        <f t="shared" si="17"/>
        <v>0</v>
      </c>
      <c r="BY23" s="60"/>
      <c r="BZ23" s="60"/>
      <c r="CA23" s="38">
        <f t="shared" si="7"/>
        <v>0</v>
      </c>
      <c r="CB23" s="38">
        <f t="shared" si="8"/>
        <v>0</v>
      </c>
    </row>
    <row r="24" spans="1:84" s="20" customFormat="1" ht="45" customHeight="1" x14ac:dyDescent="0.5">
      <c r="A24" s="61" t="s">
        <v>71</v>
      </c>
      <c r="B24" s="36" t="s">
        <v>72</v>
      </c>
      <c r="C24" s="38"/>
      <c r="D24" s="38"/>
      <c r="E24" s="38"/>
      <c r="F24" s="38"/>
      <c r="G24" s="38">
        <f t="shared" si="0"/>
        <v>0</v>
      </c>
      <c r="H24" s="60"/>
      <c r="I24" s="60"/>
      <c r="J24" s="38">
        <f t="shared" si="9"/>
        <v>0</v>
      </c>
      <c r="K24" s="60"/>
      <c r="L24" s="60"/>
      <c r="M24" s="38">
        <f t="shared" si="1"/>
        <v>0</v>
      </c>
      <c r="N24" s="60"/>
      <c r="O24" s="60"/>
      <c r="P24" s="60"/>
      <c r="Q24" s="60"/>
      <c r="R24" s="38">
        <f t="shared" si="2"/>
        <v>0</v>
      </c>
      <c r="S24" s="60"/>
      <c r="T24" s="60"/>
      <c r="U24" s="60"/>
      <c r="V24" s="60"/>
      <c r="W24" s="60">
        <f t="shared" si="3"/>
        <v>0</v>
      </c>
      <c r="X24" s="60"/>
      <c r="Y24" s="60"/>
      <c r="Z24" s="60"/>
      <c r="AA24" s="60"/>
      <c r="AB24" s="38">
        <f t="shared" si="4"/>
        <v>0</v>
      </c>
      <c r="AC24" s="60"/>
      <c r="AD24" s="60"/>
      <c r="AE24" s="60"/>
      <c r="AF24" s="60"/>
      <c r="AG24" s="38"/>
      <c r="AH24" s="38">
        <v>65000</v>
      </c>
      <c r="AI24" s="38">
        <f t="shared" si="10"/>
        <v>0</v>
      </c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38"/>
      <c r="AU24" s="38">
        <f t="shared" si="11"/>
        <v>0</v>
      </c>
      <c r="AV24" s="60"/>
      <c r="AW24" s="60"/>
      <c r="AX24" s="38">
        <f t="shared" si="12"/>
        <v>65000</v>
      </c>
      <c r="AY24" s="38">
        <f t="shared" si="13"/>
        <v>0</v>
      </c>
      <c r="AZ24" s="60"/>
      <c r="BA24" s="38"/>
      <c r="BB24" s="38">
        <f t="shared" si="14"/>
        <v>0</v>
      </c>
      <c r="BC24" s="38">
        <f t="shared" si="23"/>
        <v>65000</v>
      </c>
      <c r="BD24" s="60"/>
      <c r="BE24" s="38">
        <f t="shared" si="24"/>
        <v>0</v>
      </c>
      <c r="BF24" s="60"/>
      <c r="BG24" s="38">
        <f t="shared" si="15"/>
        <v>0</v>
      </c>
      <c r="BH24" s="60"/>
      <c r="BI24" s="60"/>
      <c r="BJ24" s="60"/>
      <c r="BK24" s="60"/>
      <c r="BL24" s="38">
        <f t="shared" si="16"/>
        <v>0</v>
      </c>
      <c r="BM24" s="60"/>
      <c r="BN24" s="60"/>
      <c r="BO24" s="60"/>
      <c r="BP24" s="60"/>
      <c r="BQ24" s="60"/>
      <c r="BR24" s="60"/>
      <c r="BS24" s="60"/>
      <c r="BT24" s="38">
        <f t="shared" si="6"/>
        <v>0</v>
      </c>
      <c r="BU24" s="38">
        <f t="shared" si="25"/>
        <v>0</v>
      </c>
      <c r="BV24" s="60"/>
      <c r="BW24" s="60"/>
      <c r="BX24" s="38">
        <f t="shared" si="17"/>
        <v>0</v>
      </c>
      <c r="BY24" s="60"/>
      <c r="BZ24" s="60"/>
      <c r="CA24" s="38">
        <f t="shared" si="7"/>
        <v>0</v>
      </c>
      <c r="CB24" s="38">
        <f t="shared" si="8"/>
        <v>0</v>
      </c>
    </row>
    <row r="25" spans="1:84" s="20" customFormat="1" ht="49.5" customHeight="1" x14ac:dyDescent="0.5">
      <c r="A25" s="61" t="s">
        <v>47</v>
      </c>
      <c r="B25" s="36" t="s">
        <v>48</v>
      </c>
      <c r="C25" s="38"/>
      <c r="D25" s="38"/>
      <c r="E25" s="38"/>
      <c r="F25" s="38"/>
      <c r="G25" s="38">
        <f t="shared" si="0"/>
        <v>0</v>
      </c>
      <c r="H25" s="60"/>
      <c r="I25" s="60"/>
      <c r="J25" s="38">
        <f t="shared" si="9"/>
        <v>0</v>
      </c>
      <c r="K25" s="60"/>
      <c r="L25" s="60"/>
      <c r="M25" s="38">
        <f t="shared" si="1"/>
        <v>0</v>
      </c>
      <c r="N25" s="60"/>
      <c r="O25" s="60"/>
      <c r="P25" s="60"/>
      <c r="Q25" s="60"/>
      <c r="R25" s="38">
        <f t="shared" si="2"/>
        <v>0</v>
      </c>
      <c r="S25" s="60"/>
      <c r="T25" s="60"/>
      <c r="U25" s="60"/>
      <c r="V25" s="60"/>
      <c r="W25" s="60">
        <f t="shared" si="3"/>
        <v>0</v>
      </c>
      <c r="X25" s="60"/>
      <c r="Y25" s="60"/>
      <c r="Z25" s="60"/>
      <c r="AA25" s="60"/>
      <c r="AB25" s="38">
        <f t="shared" si="4"/>
        <v>0</v>
      </c>
      <c r="AC25" s="60"/>
      <c r="AD25" s="60"/>
      <c r="AE25" s="60"/>
      <c r="AF25" s="60"/>
      <c r="AG25" s="38"/>
      <c r="AH25" s="38">
        <v>5000</v>
      </c>
      <c r="AI25" s="38">
        <f t="shared" si="10"/>
        <v>0</v>
      </c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38"/>
      <c r="AU25" s="38">
        <f t="shared" si="11"/>
        <v>0</v>
      </c>
      <c r="AV25" s="60"/>
      <c r="AW25" s="60"/>
      <c r="AX25" s="38">
        <f t="shared" si="12"/>
        <v>5000</v>
      </c>
      <c r="AY25" s="38">
        <f t="shared" si="13"/>
        <v>0</v>
      </c>
      <c r="AZ25" s="60"/>
      <c r="BA25" s="38"/>
      <c r="BB25" s="38">
        <f t="shared" si="14"/>
        <v>0</v>
      </c>
      <c r="BC25" s="38">
        <f t="shared" si="23"/>
        <v>5000</v>
      </c>
      <c r="BD25" s="60"/>
      <c r="BE25" s="38">
        <f t="shared" si="24"/>
        <v>0</v>
      </c>
      <c r="BF25" s="60"/>
      <c r="BG25" s="38">
        <f t="shared" si="15"/>
        <v>0</v>
      </c>
      <c r="BH25" s="60"/>
      <c r="BI25" s="60"/>
      <c r="BJ25" s="60"/>
      <c r="BK25" s="60"/>
      <c r="BL25" s="38">
        <f t="shared" si="16"/>
        <v>0</v>
      </c>
      <c r="BM25" s="60"/>
      <c r="BN25" s="60"/>
      <c r="BO25" s="60"/>
      <c r="BP25" s="60"/>
      <c r="BQ25" s="60"/>
      <c r="BR25" s="60"/>
      <c r="BS25" s="60"/>
      <c r="BT25" s="38">
        <f t="shared" si="6"/>
        <v>0</v>
      </c>
      <c r="BU25" s="38">
        <f t="shared" si="25"/>
        <v>0</v>
      </c>
      <c r="BV25" s="60"/>
      <c r="BW25" s="60"/>
      <c r="BX25" s="38">
        <f t="shared" si="17"/>
        <v>0</v>
      </c>
      <c r="BY25" s="60"/>
      <c r="BZ25" s="60"/>
      <c r="CA25" s="38">
        <f t="shared" si="7"/>
        <v>0</v>
      </c>
      <c r="CB25" s="38">
        <f t="shared" si="8"/>
        <v>0</v>
      </c>
    </row>
    <row r="26" spans="1:84" s="20" customFormat="1" ht="41.25" customHeight="1" x14ac:dyDescent="0.5">
      <c r="A26" s="61" t="s">
        <v>49</v>
      </c>
      <c r="B26" s="36" t="s">
        <v>50</v>
      </c>
      <c r="C26" s="38"/>
      <c r="D26" s="38"/>
      <c r="E26" s="38"/>
      <c r="F26" s="38"/>
      <c r="G26" s="38">
        <f t="shared" si="0"/>
        <v>0</v>
      </c>
      <c r="H26" s="60"/>
      <c r="I26" s="60"/>
      <c r="J26" s="38">
        <f t="shared" si="9"/>
        <v>0</v>
      </c>
      <c r="K26" s="60"/>
      <c r="L26" s="60"/>
      <c r="M26" s="38">
        <f t="shared" si="1"/>
        <v>0</v>
      </c>
      <c r="N26" s="60"/>
      <c r="O26" s="60"/>
      <c r="P26" s="60"/>
      <c r="Q26" s="60"/>
      <c r="R26" s="38">
        <f t="shared" si="2"/>
        <v>0</v>
      </c>
      <c r="S26" s="60"/>
      <c r="T26" s="60"/>
      <c r="U26" s="60"/>
      <c r="V26" s="60"/>
      <c r="W26" s="60">
        <f t="shared" si="3"/>
        <v>0</v>
      </c>
      <c r="X26" s="60"/>
      <c r="Y26" s="60"/>
      <c r="Z26" s="60"/>
      <c r="AA26" s="60"/>
      <c r="AB26" s="38">
        <f t="shared" si="4"/>
        <v>0</v>
      </c>
      <c r="AC26" s="60"/>
      <c r="AD26" s="60"/>
      <c r="AE26" s="60"/>
      <c r="AF26" s="60"/>
      <c r="AG26" s="38"/>
      <c r="AH26" s="38">
        <v>78970</v>
      </c>
      <c r="AI26" s="38">
        <f t="shared" si="10"/>
        <v>0</v>
      </c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38"/>
      <c r="AU26" s="38">
        <f t="shared" si="11"/>
        <v>0</v>
      </c>
      <c r="AV26" s="60"/>
      <c r="AW26" s="60"/>
      <c r="AX26" s="38">
        <f t="shared" si="12"/>
        <v>78970</v>
      </c>
      <c r="AY26" s="38">
        <f t="shared" si="13"/>
        <v>0</v>
      </c>
      <c r="AZ26" s="60"/>
      <c r="BA26" s="38"/>
      <c r="BB26" s="38">
        <f t="shared" si="14"/>
        <v>0</v>
      </c>
      <c r="BC26" s="38">
        <f t="shared" si="23"/>
        <v>78970</v>
      </c>
      <c r="BD26" s="60"/>
      <c r="BE26" s="38">
        <f t="shared" si="24"/>
        <v>0</v>
      </c>
      <c r="BF26" s="60"/>
      <c r="BG26" s="38">
        <f t="shared" si="15"/>
        <v>0</v>
      </c>
      <c r="BH26" s="60"/>
      <c r="BI26" s="60"/>
      <c r="BJ26" s="60"/>
      <c r="BK26" s="60"/>
      <c r="BL26" s="38">
        <f t="shared" si="16"/>
        <v>0</v>
      </c>
      <c r="BM26" s="60"/>
      <c r="BN26" s="60"/>
      <c r="BO26" s="60"/>
      <c r="BP26" s="60"/>
      <c r="BQ26" s="60"/>
      <c r="BR26" s="60"/>
      <c r="BS26" s="60"/>
      <c r="BT26" s="38">
        <f t="shared" si="6"/>
        <v>0</v>
      </c>
      <c r="BU26" s="38">
        <f t="shared" si="25"/>
        <v>332241</v>
      </c>
      <c r="BV26" s="60">
        <v>332241</v>
      </c>
      <c r="BW26" s="60"/>
      <c r="BX26" s="38">
        <f t="shared" si="17"/>
        <v>0</v>
      </c>
      <c r="BY26" s="60"/>
      <c r="BZ26" s="60"/>
      <c r="CA26" s="38">
        <f t="shared" si="7"/>
        <v>332241</v>
      </c>
      <c r="CB26" s="38">
        <f t="shared" si="8"/>
        <v>332241</v>
      </c>
    </row>
    <row r="27" spans="1:84" s="20" customFormat="1" ht="73.5" customHeight="1" x14ac:dyDescent="0.5">
      <c r="A27" s="61" t="s">
        <v>51</v>
      </c>
      <c r="B27" s="36" t="s">
        <v>52</v>
      </c>
      <c r="C27" s="38"/>
      <c r="D27" s="38"/>
      <c r="E27" s="38"/>
      <c r="F27" s="38"/>
      <c r="G27" s="38">
        <f t="shared" si="0"/>
        <v>0</v>
      </c>
      <c r="H27" s="60"/>
      <c r="I27" s="60"/>
      <c r="J27" s="38">
        <f t="shared" si="9"/>
        <v>0</v>
      </c>
      <c r="K27" s="60"/>
      <c r="L27" s="60"/>
      <c r="M27" s="38">
        <f t="shared" si="1"/>
        <v>0</v>
      </c>
      <c r="N27" s="60"/>
      <c r="O27" s="60"/>
      <c r="P27" s="60"/>
      <c r="Q27" s="60"/>
      <c r="R27" s="38">
        <f t="shared" si="2"/>
        <v>0</v>
      </c>
      <c r="S27" s="60"/>
      <c r="T27" s="60"/>
      <c r="U27" s="60"/>
      <c r="V27" s="60"/>
      <c r="W27" s="60">
        <f t="shared" si="3"/>
        <v>0</v>
      </c>
      <c r="X27" s="60"/>
      <c r="Y27" s="60"/>
      <c r="Z27" s="60"/>
      <c r="AA27" s="60"/>
      <c r="AB27" s="38">
        <f t="shared" si="4"/>
        <v>150000</v>
      </c>
      <c r="AC27" s="60"/>
      <c r="AD27" s="60"/>
      <c r="AE27" s="60"/>
      <c r="AF27" s="60">
        <v>150000</v>
      </c>
      <c r="AG27" s="38"/>
      <c r="AH27" s="38"/>
      <c r="AI27" s="38">
        <f t="shared" si="10"/>
        <v>0</v>
      </c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38"/>
      <c r="AU27" s="38">
        <f t="shared" si="11"/>
        <v>0</v>
      </c>
      <c r="AV27" s="60"/>
      <c r="AW27" s="60"/>
      <c r="AX27" s="38">
        <f t="shared" si="12"/>
        <v>150000</v>
      </c>
      <c r="AY27" s="38">
        <f t="shared" si="13"/>
        <v>0</v>
      </c>
      <c r="AZ27" s="60"/>
      <c r="BA27" s="38"/>
      <c r="BB27" s="38">
        <f t="shared" si="14"/>
        <v>0</v>
      </c>
      <c r="BC27" s="38">
        <f t="shared" si="23"/>
        <v>150000</v>
      </c>
      <c r="BD27" s="60"/>
      <c r="BE27" s="38">
        <f t="shared" si="24"/>
        <v>0</v>
      </c>
      <c r="BF27" s="60"/>
      <c r="BG27" s="38">
        <f t="shared" si="15"/>
        <v>0</v>
      </c>
      <c r="BH27" s="60"/>
      <c r="BI27" s="60"/>
      <c r="BJ27" s="60"/>
      <c r="BK27" s="60"/>
      <c r="BL27" s="38">
        <f t="shared" si="16"/>
        <v>0</v>
      </c>
      <c r="BM27" s="60"/>
      <c r="BN27" s="60"/>
      <c r="BO27" s="60"/>
      <c r="BP27" s="60"/>
      <c r="BQ27" s="60"/>
      <c r="BR27" s="60"/>
      <c r="BS27" s="60"/>
      <c r="BT27" s="38">
        <f t="shared" si="6"/>
        <v>0</v>
      </c>
      <c r="BU27" s="38">
        <f t="shared" si="25"/>
        <v>0</v>
      </c>
      <c r="BV27" s="60"/>
      <c r="BW27" s="60"/>
      <c r="BX27" s="38">
        <f t="shared" si="17"/>
        <v>0</v>
      </c>
      <c r="BY27" s="60"/>
      <c r="BZ27" s="60"/>
      <c r="CA27" s="38">
        <f t="shared" si="7"/>
        <v>0</v>
      </c>
      <c r="CB27" s="38">
        <f t="shared" si="8"/>
        <v>0</v>
      </c>
    </row>
    <row r="28" spans="1:84" s="20" customFormat="1" ht="73.5" customHeight="1" x14ac:dyDescent="0.5">
      <c r="A28" s="61" t="s">
        <v>107</v>
      </c>
      <c r="B28" s="36" t="s">
        <v>108</v>
      </c>
      <c r="C28" s="38"/>
      <c r="D28" s="38"/>
      <c r="E28" s="38"/>
      <c r="F28" s="38"/>
      <c r="G28" s="38">
        <f t="shared" si="0"/>
        <v>0</v>
      </c>
      <c r="H28" s="60"/>
      <c r="I28" s="60"/>
      <c r="J28" s="38">
        <f t="shared" si="9"/>
        <v>0</v>
      </c>
      <c r="K28" s="60"/>
      <c r="L28" s="60"/>
      <c r="M28" s="38">
        <f t="shared" si="1"/>
        <v>0</v>
      </c>
      <c r="N28" s="60"/>
      <c r="O28" s="60"/>
      <c r="P28" s="60"/>
      <c r="Q28" s="60"/>
      <c r="R28" s="38">
        <f t="shared" ref="R28" si="26">S28+W28+AA28</f>
        <v>0</v>
      </c>
      <c r="S28" s="60"/>
      <c r="T28" s="60"/>
      <c r="U28" s="60"/>
      <c r="V28" s="60"/>
      <c r="W28" s="60">
        <f t="shared" ref="W28" si="27">X28+Y28+Z28</f>
        <v>0</v>
      </c>
      <c r="X28" s="60"/>
      <c r="Y28" s="60"/>
      <c r="Z28" s="60"/>
      <c r="AA28" s="60"/>
      <c r="AB28" s="38">
        <f t="shared" si="4"/>
        <v>0</v>
      </c>
      <c r="AC28" s="60"/>
      <c r="AD28" s="60"/>
      <c r="AE28" s="60"/>
      <c r="AF28" s="60"/>
      <c r="AG28" s="38"/>
      <c r="AH28" s="38">
        <v>29350</v>
      </c>
      <c r="AI28" s="38">
        <f t="shared" si="10"/>
        <v>0</v>
      </c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38"/>
      <c r="AU28" s="38">
        <f t="shared" si="11"/>
        <v>0</v>
      </c>
      <c r="AV28" s="60"/>
      <c r="AW28" s="60"/>
      <c r="AX28" s="38">
        <f t="shared" si="12"/>
        <v>29350</v>
      </c>
      <c r="AY28" s="38">
        <f t="shared" ref="AY28" si="28">AZ28</f>
        <v>0</v>
      </c>
      <c r="AZ28" s="60"/>
      <c r="BA28" s="38"/>
      <c r="BB28" s="38">
        <f t="shared" ref="BB28" si="29">BA28+AY28</f>
        <v>0</v>
      </c>
      <c r="BC28" s="38">
        <f t="shared" ref="BC28" si="30">AX28+BB28</f>
        <v>29350</v>
      </c>
      <c r="BD28" s="60"/>
      <c r="BE28" s="38">
        <f t="shared" si="24"/>
        <v>0</v>
      </c>
      <c r="BF28" s="60"/>
      <c r="BG28" s="38">
        <f t="shared" si="15"/>
        <v>0</v>
      </c>
      <c r="BH28" s="60"/>
      <c r="BI28" s="60"/>
      <c r="BJ28" s="60"/>
      <c r="BK28" s="60"/>
      <c r="BL28" s="38">
        <f t="shared" si="16"/>
        <v>0</v>
      </c>
      <c r="BM28" s="60"/>
      <c r="BN28" s="60"/>
      <c r="BO28" s="60"/>
      <c r="BP28" s="60"/>
      <c r="BQ28" s="60"/>
      <c r="BR28" s="60"/>
      <c r="BS28" s="60"/>
      <c r="BT28" s="38">
        <f t="shared" si="6"/>
        <v>0</v>
      </c>
      <c r="BU28" s="38">
        <f t="shared" si="25"/>
        <v>0</v>
      </c>
      <c r="BV28" s="60"/>
      <c r="BW28" s="60"/>
      <c r="BX28" s="38">
        <f t="shared" si="17"/>
        <v>0</v>
      </c>
      <c r="BY28" s="60"/>
      <c r="BZ28" s="60"/>
      <c r="CA28" s="38">
        <f t="shared" si="7"/>
        <v>0</v>
      </c>
      <c r="CB28" s="38">
        <f t="shared" si="8"/>
        <v>0</v>
      </c>
    </row>
    <row r="29" spans="1:84" s="20" customFormat="1" ht="75" customHeight="1" x14ac:dyDescent="0.5">
      <c r="A29" s="61" t="s">
        <v>53</v>
      </c>
      <c r="B29" s="36" t="s">
        <v>54</v>
      </c>
      <c r="C29" s="38"/>
      <c r="D29" s="38"/>
      <c r="E29" s="38"/>
      <c r="F29" s="38"/>
      <c r="G29" s="38">
        <f t="shared" si="0"/>
        <v>0</v>
      </c>
      <c r="H29" s="60"/>
      <c r="I29" s="60"/>
      <c r="J29" s="38">
        <f t="shared" si="9"/>
        <v>0</v>
      </c>
      <c r="K29" s="60"/>
      <c r="L29" s="60"/>
      <c r="M29" s="38">
        <f t="shared" si="1"/>
        <v>0</v>
      </c>
      <c r="N29" s="60"/>
      <c r="O29" s="60"/>
      <c r="P29" s="60"/>
      <c r="Q29" s="60"/>
      <c r="R29" s="38">
        <f t="shared" si="2"/>
        <v>0</v>
      </c>
      <c r="S29" s="60"/>
      <c r="T29" s="60"/>
      <c r="U29" s="60"/>
      <c r="V29" s="60"/>
      <c r="W29" s="60">
        <f t="shared" si="3"/>
        <v>0</v>
      </c>
      <c r="X29" s="60"/>
      <c r="Y29" s="60"/>
      <c r="Z29" s="60"/>
      <c r="AA29" s="60"/>
      <c r="AB29" s="38">
        <f t="shared" si="4"/>
        <v>0</v>
      </c>
      <c r="AC29" s="60"/>
      <c r="AD29" s="60"/>
      <c r="AE29" s="60"/>
      <c r="AF29" s="60"/>
      <c r="AG29" s="38"/>
      <c r="AH29" s="38">
        <v>19210</v>
      </c>
      <c r="AI29" s="38">
        <f t="shared" si="10"/>
        <v>0</v>
      </c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38"/>
      <c r="AU29" s="38">
        <f t="shared" si="11"/>
        <v>0</v>
      </c>
      <c r="AV29" s="60"/>
      <c r="AW29" s="60"/>
      <c r="AX29" s="38">
        <f t="shared" si="12"/>
        <v>19210</v>
      </c>
      <c r="AY29" s="38">
        <f t="shared" si="13"/>
        <v>0</v>
      </c>
      <c r="AZ29" s="60"/>
      <c r="BA29" s="38"/>
      <c r="BB29" s="38">
        <f t="shared" si="14"/>
        <v>0</v>
      </c>
      <c r="BC29" s="38">
        <f t="shared" si="23"/>
        <v>19210</v>
      </c>
      <c r="BD29" s="60"/>
      <c r="BE29" s="38">
        <f t="shared" si="24"/>
        <v>0</v>
      </c>
      <c r="BF29" s="60"/>
      <c r="BG29" s="38">
        <f t="shared" si="15"/>
        <v>0</v>
      </c>
      <c r="BH29" s="60"/>
      <c r="BI29" s="60"/>
      <c r="BJ29" s="60"/>
      <c r="BK29" s="60"/>
      <c r="BL29" s="38">
        <f t="shared" si="16"/>
        <v>0</v>
      </c>
      <c r="BM29" s="60"/>
      <c r="BN29" s="60"/>
      <c r="BO29" s="60"/>
      <c r="BP29" s="60"/>
      <c r="BQ29" s="60"/>
      <c r="BR29" s="60"/>
      <c r="BS29" s="60"/>
      <c r="BT29" s="38">
        <f t="shared" si="6"/>
        <v>0</v>
      </c>
      <c r="BU29" s="38">
        <f t="shared" si="25"/>
        <v>0</v>
      </c>
      <c r="BV29" s="60"/>
      <c r="BW29" s="60"/>
      <c r="BX29" s="38">
        <f t="shared" si="17"/>
        <v>0</v>
      </c>
      <c r="BY29" s="60"/>
      <c r="BZ29" s="60"/>
      <c r="CA29" s="38">
        <f t="shared" si="7"/>
        <v>0</v>
      </c>
      <c r="CB29" s="38">
        <f t="shared" si="8"/>
        <v>0</v>
      </c>
    </row>
    <row r="30" spans="1:84" s="20" customFormat="1" ht="71.25" customHeight="1" x14ac:dyDescent="0.5">
      <c r="A30" s="61" t="s">
        <v>55</v>
      </c>
      <c r="B30" s="36" t="s">
        <v>56</v>
      </c>
      <c r="C30" s="38"/>
      <c r="D30" s="38"/>
      <c r="E30" s="38"/>
      <c r="F30" s="38"/>
      <c r="G30" s="38">
        <f t="shared" si="0"/>
        <v>0</v>
      </c>
      <c r="H30" s="60"/>
      <c r="I30" s="60"/>
      <c r="J30" s="38">
        <f t="shared" si="9"/>
        <v>0</v>
      </c>
      <c r="K30" s="60"/>
      <c r="L30" s="60"/>
      <c r="M30" s="38">
        <f t="shared" si="1"/>
        <v>0</v>
      </c>
      <c r="N30" s="60"/>
      <c r="O30" s="60"/>
      <c r="P30" s="60"/>
      <c r="Q30" s="60"/>
      <c r="R30" s="38">
        <f t="shared" si="2"/>
        <v>0</v>
      </c>
      <c r="S30" s="60"/>
      <c r="T30" s="60"/>
      <c r="U30" s="60"/>
      <c r="V30" s="60"/>
      <c r="W30" s="60">
        <f t="shared" si="3"/>
        <v>0</v>
      </c>
      <c r="X30" s="60"/>
      <c r="Y30" s="60"/>
      <c r="Z30" s="60"/>
      <c r="AA30" s="60"/>
      <c r="AB30" s="38">
        <f t="shared" si="4"/>
        <v>0</v>
      </c>
      <c r="AC30" s="60"/>
      <c r="AD30" s="60"/>
      <c r="AE30" s="60"/>
      <c r="AF30" s="60"/>
      <c r="AG30" s="38"/>
      <c r="AH30" s="38">
        <v>29000</v>
      </c>
      <c r="AI30" s="38">
        <f t="shared" si="10"/>
        <v>0</v>
      </c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38"/>
      <c r="AU30" s="38">
        <f t="shared" si="11"/>
        <v>0</v>
      </c>
      <c r="AV30" s="60"/>
      <c r="AW30" s="60"/>
      <c r="AX30" s="38">
        <f t="shared" si="12"/>
        <v>29000</v>
      </c>
      <c r="AY30" s="38">
        <f t="shared" si="13"/>
        <v>0</v>
      </c>
      <c r="AZ30" s="60"/>
      <c r="BA30" s="38"/>
      <c r="BB30" s="38">
        <f t="shared" si="14"/>
        <v>0</v>
      </c>
      <c r="BC30" s="38">
        <f t="shared" si="23"/>
        <v>29000</v>
      </c>
      <c r="BD30" s="60"/>
      <c r="BE30" s="38">
        <f t="shared" si="24"/>
        <v>0</v>
      </c>
      <c r="BF30" s="60"/>
      <c r="BG30" s="38">
        <f t="shared" si="15"/>
        <v>0</v>
      </c>
      <c r="BH30" s="60"/>
      <c r="BI30" s="60"/>
      <c r="BJ30" s="60"/>
      <c r="BK30" s="60"/>
      <c r="BL30" s="38">
        <f t="shared" si="16"/>
        <v>0</v>
      </c>
      <c r="BM30" s="60"/>
      <c r="BN30" s="60"/>
      <c r="BO30" s="60"/>
      <c r="BP30" s="60"/>
      <c r="BQ30" s="60"/>
      <c r="BR30" s="60"/>
      <c r="BS30" s="60"/>
      <c r="BT30" s="38">
        <f t="shared" si="6"/>
        <v>0</v>
      </c>
      <c r="BU30" s="38">
        <f t="shared" si="25"/>
        <v>0</v>
      </c>
      <c r="BV30" s="60"/>
      <c r="BW30" s="60"/>
      <c r="BX30" s="38">
        <f t="shared" si="17"/>
        <v>0</v>
      </c>
      <c r="BY30" s="60"/>
      <c r="BZ30" s="60"/>
      <c r="CA30" s="38">
        <f t="shared" si="7"/>
        <v>0</v>
      </c>
      <c r="CB30" s="38">
        <f t="shared" si="8"/>
        <v>0</v>
      </c>
    </row>
    <row r="31" spans="1:84" s="20" customFormat="1" ht="73.5" customHeight="1" x14ac:dyDescent="0.5">
      <c r="A31" s="61" t="s">
        <v>57</v>
      </c>
      <c r="B31" s="36" t="s">
        <v>58</v>
      </c>
      <c r="C31" s="38"/>
      <c r="D31" s="38"/>
      <c r="E31" s="38"/>
      <c r="F31" s="38"/>
      <c r="G31" s="38">
        <f t="shared" si="0"/>
        <v>0</v>
      </c>
      <c r="H31" s="60"/>
      <c r="I31" s="60"/>
      <c r="J31" s="38">
        <f t="shared" si="9"/>
        <v>0</v>
      </c>
      <c r="K31" s="60"/>
      <c r="L31" s="60"/>
      <c r="M31" s="38">
        <f t="shared" si="1"/>
        <v>0</v>
      </c>
      <c r="N31" s="60"/>
      <c r="O31" s="60"/>
      <c r="P31" s="60"/>
      <c r="Q31" s="60"/>
      <c r="R31" s="38">
        <f t="shared" si="2"/>
        <v>0</v>
      </c>
      <c r="S31" s="60"/>
      <c r="T31" s="60"/>
      <c r="U31" s="60"/>
      <c r="V31" s="60"/>
      <c r="W31" s="60">
        <f t="shared" si="3"/>
        <v>0</v>
      </c>
      <c r="X31" s="60"/>
      <c r="Y31" s="60"/>
      <c r="Z31" s="60"/>
      <c r="AA31" s="60"/>
      <c r="AB31" s="38">
        <f t="shared" si="4"/>
        <v>0</v>
      </c>
      <c r="AC31" s="60"/>
      <c r="AD31" s="60"/>
      <c r="AE31" s="60"/>
      <c r="AF31" s="60"/>
      <c r="AG31" s="38"/>
      <c r="AH31" s="38">
        <v>23480</v>
      </c>
      <c r="AI31" s="38">
        <f t="shared" si="10"/>
        <v>0</v>
      </c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38"/>
      <c r="AU31" s="38">
        <f t="shared" si="11"/>
        <v>0</v>
      </c>
      <c r="AV31" s="60"/>
      <c r="AW31" s="60"/>
      <c r="AX31" s="38">
        <f t="shared" si="12"/>
        <v>23480</v>
      </c>
      <c r="AY31" s="38">
        <f t="shared" si="13"/>
        <v>0</v>
      </c>
      <c r="AZ31" s="60"/>
      <c r="BA31" s="38"/>
      <c r="BB31" s="38">
        <f t="shared" si="14"/>
        <v>0</v>
      </c>
      <c r="BC31" s="38">
        <f t="shared" si="23"/>
        <v>23480</v>
      </c>
      <c r="BD31" s="60"/>
      <c r="BE31" s="38">
        <f t="shared" si="24"/>
        <v>0</v>
      </c>
      <c r="BF31" s="60"/>
      <c r="BG31" s="38">
        <f t="shared" si="15"/>
        <v>0</v>
      </c>
      <c r="BH31" s="60"/>
      <c r="BI31" s="60"/>
      <c r="BJ31" s="60"/>
      <c r="BK31" s="60"/>
      <c r="BL31" s="38">
        <f t="shared" si="16"/>
        <v>0</v>
      </c>
      <c r="BM31" s="60"/>
      <c r="BN31" s="60"/>
      <c r="BO31" s="60"/>
      <c r="BP31" s="60"/>
      <c r="BQ31" s="60"/>
      <c r="BR31" s="60"/>
      <c r="BS31" s="60"/>
      <c r="BT31" s="38">
        <f t="shared" si="6"/>
        <v>0</v>
      </c>
      <c r="BU31" s="38">
        <f t="shared" si="25"/>
        <v>0</v>
      </c>
      <c r="BV31" s="60"/>
      <c r="BW31" s="60"/>
      <c r="BX31" s="38">
        <f t="shared" si="17"/>
        <v>0</v>
      </c>
      <c r="BY31" s="60"/>
      <c r="BZ31" s="60"/>
      <c r="CA31" s="38">
        <f t="shared" si="7"/>
        <v>0</v>
      </c>
      <c r="CB31" s="38">
        <f t="shared" si="8"/>
        <v>0</v>
      </c>
    </row>
    <row r="32" spans="1:84" s="20" customFormat="1" ht="73.5" customHeight="1" x14ac:dyDescent="0.5">
      <c r="A32" s="61" t="s">
        <v>59</v>
      </c>
      <c r="B32" s="36" t="s">
        <v>60</v>
      </c>
      <c r="C32" s="38"/>
      <c r="D32" s="38"/>
      <c r="E32" s="38"/>
      <c r="F32" s="38"/>
      <c r="G32" s="38">
        <f t="shared" si="0"/>
        <v>0</v>
      </c>
      <c r="H32" s="60"/>
      <c r="I32" s="60"/>
      <c r="J32" s="38">
        <f t="shared" si="9"/>
        <v>0</v>
      </c>
      <c r="K32" s="60"/>
      <c r="L32" s="60"/>
      <c r="M32" s="38">
        <f t="shared" ref="M32:M35" si="31">N32+O32</f>
        <v>0</v>
      </c>
      <c r="N32" s="60"/>
      <c r="O32" s="60"/>
      <c r="P32" s="60"/>
      <c r="Q32" s="60"/>
      <c r="R32" s="38">
        <f t="shared" si="2"/>
        <v>0</v>
      </c>
      <c r="S32" s="60"/>
      <c r="T32" s="60"/>
      <c r="U32" s="60"/>
      <c r="V32" s="60"/>
      <c r="W32" s="60">
        <f t="shared" si="3"/>
        <v>0</v>
      </c>
      <c r="X32" s="60"/>
      <c r="Y32" s="60"/>
      <c r="Z32" s="60"/>
      <c r="AA32" s="60"/>
      <c r="AB32" s="38">
        <f t="shared" si="4"/>
        <v>147671</v>
      </c>
      <c r="AC32" s="60"/>
      <c r="AD32" s="60"/>
      <c r="AE32" s="60">
        <v>147671</v>
      </c>
      <c r="AF32" s="60"/>
      <c r="AG32" s="38"/>
      <c r="AH32" s="38">
        <v>32020</v>
      </c>
      <c r="AI32" s="38">
        <f t="shared" si="10"/>
        <v>60000</v>
      </c>
      <c r="AJ32" s="60"/>
      <c r="AK32" s="60"/>
      <c r="AL32" s="60"/>
      <c r="AM32" s="60"/>
      <c r="AN32" s="60"/>
      <c r="AO32" s="60"/>
      <c r="AP32" s="60"/>
      <c r="AQ32" s="60"/>
      <c r="AR32" s="60"/>
      <c r="AS32" s="60">
        <v>60000</v>
      </c>
      <c r="AT32" s="38"/>
      <c r="AU32" s="38">
        <f t="shared" si="11"/>
        <v>0</v>
      </c>
      <c r="AV32" s="60"/>
      <c r="AW32" s="60"/>
      <c r="AX32" s="38">
        <f t="shared" si="12"/>
        <v>239691</v>
      </c>
      <c r="AY32" s="38">
        <f t="shared" si="13"/>
        <v>0</v>
      </c>
      <c r="AZ32" s="60"/>
      <c r="BA32" s="38"/>
      <c r="BB32" s="38">
        <f t="shared" si="14"/>
        <v>0</v>
      </c>
      <c r="BC32" s="38">
        <f t="shared" si="23"/>
        <v>239691</v>
      </c>
      <c r="BD32" s="60"/>
      <c r="BE32" s="38">
        <f t="shared" si="24"/>
        <v>0</v>
      </c>
      <c r="BF32" s="60"/>
      <c r="BG32" s="38">
        <f t="shared" si="15"/>
        <v>0</v>
      </c>
      <c r="BH32" s="60"/>
      <c r="BI32" s="60"/>
      <c r="BJ32" s="60"/>
      <c r="BK32" s="60"/>
      <c r="BL32" s="38">
        <f t="shared" si="16"/>
        <v>0</v>
      </c>
      <c r="BM32" s="60"/>
      <c r="BN32" s="60"/>
      <c r="BO32" s="60"/>
      <c r="BP32" s="60"/>
      <c r="BQ32" s="60"/>
      <c r="BR32" s="60"/>
      <c r="BS32" s="60"/>
      <c r="BT32" s="38">
        <f t="shared" si="6"/>
        <v>0</v>
      </c>
      <c r="BU32" s="38">
        <f t="shared" si="25"/>
        <v>0</v>
      </c>
      <c r="BV32" s="60"/>
      <c r="BW32" s="60"/>
      <c r="BX32" s="38">
        <f t="shared" si="17"/>
        <v>0</v>
      </c>
      <c r="BY32" s="60"/>
      <c r="BZ32" s="60"/>
      <c r="CA32" s="38">
        <f t="shared" si="7"/>
        <v>0</v>
      </c>
      <c r="CB32" s="38">
        <f t="shared" si="8"/>
        <v>0</v>
      </c>
    </row>
    <row r="33" spans="1:84" s="20" customFormat="1" ht="72.75" customHeight="1" x14ac:dyDescent="0.5">
      <c r="A33" s="61" t="s">
        <v>61</v>
      </c>
      <c r="B33" s="36" t="s">
        <v>62</v>
      </c>
      <c r="C33" s="38"/>
      <c r="D33" s="38"/>
      <c r="E33" s="38"/>
      <c r="F33" s="38"/>
      <c r="G33" s="38">
        <f t="shared" si="0"/>
        <v>0</v>
      </c>
      <c r="H33" s="60"/>
      <c r="I33" s="60"/>
      <c r="J33" s="38">
        <f t="shared" si="9"/>
        <v>0</v>
      </c>
      <c r="K33" s="60"/>
      <c r="L33" s="60"/>
      <c r="M33" s="38">
        <f t="shared" si="31"/>
        <v>0</v>
      </c>
      <c r="N33" s="60"/>
      <c r="O33" s="60"/>
      <c r="P33" s="60"/>
      <c r="Q33" s="60"/>
      <c r="R33" s="38">
        <f t="shared" si="2"/>
        <v>0</v>
      </c>
      <c r="S33" s="60"/>
      <c r="T33" s="60"/>
      <c r="U33" s="60"/>
      <c r="V33" s="60"/>
      <c r="W33" s="60">
        <f t="shared" si="3"/>
        <v>0</v>
      </c>
      <c r="X33" s="60"/>
      <c r="Y33" s="60"/>
      <c r="Z33" s="60"/>
      <c r="AA33" s="60"/>
      <c r="AB33" s="38">
        <f t="shared" si="4"/>
        <v>0</v>
      </c>
      <c r="AC33" s="60"/>
      <c r="AD33" s="60"/>
      <c r="AE33" s="60"/>
      <c r="AF33" s="60"/>
      <c r="AG33" s="38"/>
      <c r="AH33" s="38">
        <v>40000</v>
      </c>
      <c r="AI33" s="38">
        <f t="shared" si="10"/>
        <v>0</v>
      </c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38"/>
      <c r="AU33" s="38">
        <f t="shared" si="11"/>
        <v>0</v>
      </c>
      <c r="AV33" s="60"/>
      <c r="AW33" s="60"/>
      <c r="AX33" s="38">
        <f t="shared" si="12"/>
        <v>40000</v>
      </c>
      <c r="AY33" s="38">
        <f t="shared" si="13"/>
        <v>0</v>
      </c>
      <c r="AZ33" s="60"/>
      <c r="BA33" s="38"/>
      <c r="BB33" s="38">
        <f t="shared" si="14"/>
        <v>0</v>
      </c>
      <c r="BC33" s="38">
        <f t="shared" si="23"/>
        <v>40000</v>
      </c>
      <c r="BD33" s="60"/>
      <c r="BE33" s="38">
        <f t="shared" si="24"/>
        <v>0</v>
      </c>
      <c r="BF33" s="60"/>
      <c r="BG33" s="38">
        <f t="shared" si="15"/>
        <v>0</v>
      </c>
      <c r="BH33" s="60"/>
      <c r="BI33" s="60"/>
      <c r="BJ33" s="60"/>
      <c r="BK33" s="60"/>
      <c r="BL33" s="38">
        <f t="shared" si="16"/>
        <v>0</v>
      </c>
      <c r="BM33" s="60"/>
      <c r="BN33" s="60"/>
      <c r="BO33" s="60"/>
      <c r="BP33" s="60"/>
      <c r="BQ33" s="60"/>
      <c r="BR33" s="60"/>
      <c r="BS33" s="60"/>
      <c r="BT33" s="38">
        <f t="shared" si="6"/>
        <v>0</v>
      </c>
      <c r="BU33" s="38">
        <f t="shared" si="25"/>
        <v>0</v>
      </c>
      <c r="BV33" s="60"/>
      <c r="BW33" s="60"/>
      <c r="BX33" s="38">
        <f t="shared" si="17"/>
        <v>0</v>
      </c>
      <c r="BY33" s="60"/>
      <c r="BZ33" s="60"/>
      <c r="CA33" s="38">
        <f t="shared" si="7"/>
        <v>0</v>
      </c>
      <c r="CB33" s="38">
        <f t="shared" si="8"/>
        <v>0</v>
      </c>
    </row>
    <row r="34" spans="1:84" s="20" customFormat="1" ht="72.75" customHeight="1" x14ac:dyDescent="0.5">
      <c r="A34" s="61" t="s">
        <v>63</v>
      </c>
      <c r="B34" s="36" t="s">
        <v>64</v>
      </c>
      <c r="C34" s="38"/>
      <c r="D34" s="38"/>
      <c r="E34" s="38"/>
      <c r="F34" s="38"/>
      <c r="G34" s="38">
        <f t="shared" si="0"/>
        <v>0</v>
      </c>
      <c r="H34" s="60"/>
      <c r="I34" s="60"/>
      <c r="J34" s="38">
        <f t="shared" si="9"/>
        <v>0</v>
      </c>
      <c r="K34" s="60"/>
      <c r="L34" s="60"/>
      <c r="M34" s="38">
        <f t="shared" si="31"/>
        <v>0</v>
      </c>
      <c r="N34" s="60"/>
      <c r="O34" s="60"/>
      <c r="P34" s="60"/>
      <c r="Q34" s="60"/>
      <c r="R34" s="38">
        <f t="shared" si="2"/>
        <v>0</v>
      </c>
      <c r="S34" s="60"/>
      <c r="T34" s="60"/>
      <c r="U34" s="60"/>
      <c r="V34" s="60"/>
      <c r="W34" s="60">
        <f t="shared" si="3"/>
        <v>0</v>
      </c>
      <c r="X34" s="60"/>
      <c r="Y34" s="60"/>
      <c r="Z34" s="60"/>
      <c r="AA34" s="60"/>
      <c r="AB34" s="38">
        <f t="shared" si="4"/>
        <v>0</v>
      </c>
      <c r="AC34" s="60"/>
      <c r="AD34" s="60"/>
      <c r="AE34" s="60"/>
      <c r="AF34" s="60"/>
      <c r="AG34" s="38"/>
      <c r="AH34" s="38">
        <v>38950</v>
      </c>
      <c r="AI34" s="38">
        <f t="shared" si="10"/>
        <v>0</v>
      </c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38"/>
      <c r="AU34" s="38">
        <f t="shared" si="11"/>
        <v>0</v>
      </c>
      <c r="AV34" s="60"/>
      <c r="AW34" s="60"/>
      <c r="AX34" s="38">
        <f t="shared" si="12"/>
        <v>38950</v>
      </c>
      <c r="AY34" s="38">
        <f t="shared" si="13"/>
        <v>0</v>
      </c>
      <c r="AZ34" s="60"/>
      <c r="BA34" s="38"/>
      <c r="BB34" s="38">
        <f t="shared" si="14"/>
        <v>0</v>
      </c>
      <c r="BC34" s="38">
        <f t="shared" si="23"/>
        <v>38950</v>
      </c>
      <c r="BD34" s="60"/>
      <c r="BE34" s="38">
        <f t="shared" si="24"/>
        <v>0</v>
      </c>
      <c r="BF34" s="60"/>
      <c r="BG34" s="38">
        <f t="shared" si="15"/>
        <v>0</v>
      </c>
      <c r="BH34" s="60"/>
      <c r="BI34" s="60"/>
      <c r="BJ34" s="60"/>
      <c r="BK34" s="60"/>
      <c r="BL34" s="38">
        <f t="shared" si="16"/>
        <v>0</v>
      </c>
      <c r="BM34" s="60"/>
      <c r="BN34" s="60"/>
      <c r="BO34" s="60"/>
      <c r="BP34" s="60"/>
      <c r="BQ34" s="60"/>
      <c r="BR34" s="60"/>
      <c r="BS34" s="60"/>
      <c r="BT34" s="38">
        <f t="shared" si="6"/>
        <v>0</v>
      </c>
      <c r="BU34" s="38">
        <f t="shared" si="25"/>
        <v>0</v>
      </c>
      <c r="BV34" s="60"/>
      <c r="BW34" s="60"/>
      <c r="BX34" s="38">
        <f t="shared" si="17"/>
        <v>0</v>
      </c>
      <c r="BY34" s="60"/>
      <c r="BZ34" s="60"/>
      <c r="CA34" s="38">
        <f t="shared" si="7"/>
        <v>0</v>
      </c>
      <c r="CB34" s="38">
        <f t="shared" si="8"/>
        <v>0</v>
      </c>
    </row>
    <row r="35" spans="1:84" s="20" customFormat="1" ht="72.75" customHeight="1" x14ac:dyDescent="0.5">
      <c r="A35" s="61" t="s">
        <v>65</v>
      </c>
      <c r="B35" s="36" t="s">
        <v>30</v>
      </c>
      <c r="C35" s="38"/>
      <c r="D35" s="38"/>
      <c r="E35" s="38"/>
      <c r="F35" s="38"/>
      <c r="G35" s="38">
        <f t="shared" si="0"/>
        <v>0</v>
      </c>
      <c r="H35" s="60"/>
      <c r="I35" s="60"/>
      <c r="J35" s="38">
        <f t="shared" si="9"/>
        <v>0</v>
      </c>
      <c r="K35" s="60"/>
      <c r="L35" s="60"/>
      <c r="M35" s="38">
        <f t="shared" si="31"/>
        <v>0</v>
      </c>
      <c r="N35" s="60"/>
      <c r="O35" s="60"/>
      <c r="P35" s="60"/>
      <c r="Q35" s="60"/>
      <c r="R35" s="38">
        <f t="shared" si="2"/>
        <v>0</v>
      </c>
      <c r="S35" s="60"/>
      <c r="T35" s="60"/>
      <c r="U35" s="60"/>
      <c r="V35" s="60"/>
      <c r="W35" s="60">
        <f t="shared" si="3"/>
        <v>0</v>
      </c>
      <c r="X35" s="60"/>
      <c r="Y35" s="60"/>
      <c r="Z35" s="60"/>
      <c r="AA35" s="60"/>
      <c r="AB35" s="38">
        <f t="shared" si="4"/>
        <v>0</v>
      </c>
      <c r="AC35" s="60"/>
      <c r="AD35" s="60"/>
      <c r="AE35" s="60"/>
      <c r="AF35" s="60"/>
      <c r="AG35" s="38"/>
      <c r="AH35" s="38">
        <v>33620</v>
      </c>
      <c r="AI35" s="38">
        <f t="shared" si="10"/>
        <v>0</v>
      </c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38"/>
      <c r="AU35" s="38">
        <f t="shared" si="11"/>
        <v>0</v>
      </c>
      <c r="AV35" s="60"/>
      <c r="AW35" s="60"/>
      <c r="AX35" s="38">
        <f t="shared" si="12"/>
        <v>33620</v>
      </c>
      <c r="AY35" s="38">
        <f t="shared" si="13"/>
        <v>0</v>
      </c>
      <c r="AZ35" s="60"/>
      <c r="BA35" s="38"/>
      <c r="BB35" s="38">
        <f t="shared" si="14"/>
        <v>0</v>
      </c>
      <c r="BC35" s="38">
        <f t="shared" si="23"/>
        <v>33620</v>
      </c>
      <c r="BD35" s="60"/>
      <c r="BE35" s="38">
        <f t="shared" si="24"/>
        <v>0</v>
      </c>
      <c r="BF35" s="60"/>
      <c r="BG35" s="38">
        <f t="shared" si="15"/>
        <v>368000</v>
      </c>
      <c r="BH35" s="60"/>
      <c r="BI35" s="60">
        <v>368000</v>
      </c>
      <c r="BJ35" s="60"/>
      <c r="BK35" s="60"/>
      <c r="BL35" s="38">
        <f t="shared" si="16"/>
        <v>0</v>
      </c>
      <c r="BM35" s="60"/>
      <c r="BN35" s="60"/>
      <c r="BO35" s="60"/>
      <c r="BP35" s="60"/>
      <c r="BQ35" s="60"/>
      <c r="BR35" s="60"/>
      <c r="BS35" s="60"/>
      <c r="BT35" s="38">
        <f t="shared" si="6"/>
        <v>368000</v>
      </c>
      <c r="BU35" s="38">
        <f t="shared" si="25"/>
        <v>7632000</v>
      </c>
      <c r="BV35" s="60">
        <v>7632000</v>
      </c>
      <c r="BW35" s="60"/>
      <c r="BX35" s="38">
        <f t="shared" si="17"/>
        <v>0</v>
      </c>
      <c r="BY35" s="60"/>
      <c r="BZ35" s="60"/>
      <c r="CA35" s="38">
        <f t="shared" si="7"/>
        <v>7632000</v>
      </c>
      <c r="CB35" s="38">
        <f t="shared" si="8"/>
        <v>8000000</v>
      </c>
    </row>
    <row r="36" spans="1:84" s="24" customFormat="1" ht="40.5" customHeight="1" x14ac:dyDescent="0.55000000000000004">
      <c r="A36" s="58" t="s">
        <v>2</v>
      </c>
      <c r="B36" s="58" t="s">
        <v>3</v>
      </c>
      <c r="C36" s="37">
        <f>C20+C21+C22+C23+C24+C25+C26+C27+C29+C30+C31+C32+C33+C34+C35+C28</f>
        <v>2739700</v>
      </c>
      <c r="D36" s="37">
        <f t="shared" ref="D36:BT36" si="32">D20+D21+D22+D23+D24+D25+D26+D27+D29+D30+D31+D32+D33+D34+D35+D28</f>
        <v>1151941.01</v>
      </c>
      <c r="E36" s="37">
        <f t="shared" si="32"/>
        <v>1084710.31</v>
      </c>
      <c r="F36" s="37">
        <f t="shared" si="32"/>
        <v>2652000</v>
      </c>
      <c r="G36" s="37">
        <f t="shared" si="32"/>
        <v>3303370</v>
      </c>
      <c r="H36" s="37">
        <f t="shared" si="32"/>
        <v>2067000</v>
      </c>
      <c r="I36" s="37">
        <f t="shared" si="32"/>
        <v>1236370</v>
      </c>
      <c r="J36" s="37">
        <f t="shared" si="32"/>
        <v>1139200</v>
      </c>
      <c r="K36" s="37">
        <f t="shared" si="32"/>
        <v>804200</v>
      </c>
      <c r="L36" s="37">
        <f t="shared" si="32"/>
        <v>335000</v>
      </c>
      <c r="M36" s="37">
        <f t="shared" si="32"/>
        <v>2511879</v>
      </c>
      <c r="N36" s="37">
        <f t="shared" si="32"/>
        <v>1605000</v>
      </c>
      <c r="O36" s="37">
        <f t="shared" si="32"/>
        <v>162879</v>
      </c>
      <c r="P36" s="37">
        <f t="shared" si="32"/>
        <v>663400</v>
      </c>
      <c r="Q36" s="37">
        <f t="shared" si="32"/>
        <v>80600</v>
      </c>
      <c r="R36" s="37">
        <f t="shared" si="32"/>
        <v>5550536</v>
      </c>
      <c r="S36" s="37">
        <f t="shared" si="32"/>
        <v>0</v>
      </c>
      <c r="T36" s="37">
        <f t="shared" si="32"/>
        <v>0</v>
      </c>
      <c r="U36" s="37">
        <f t="shared" si="32"/>
        <v>0</v>
      </c>
      <c r="V36" s="37">
        <f t="shared" si="32"/>
        <v>0</v>
      </c>
      <c r="W36" s="37">
        <f t="shared" si="32"/>
        <v>5375711</v>
      </c>
      <c r="X36" s="37">
        <f t="shared" si="32"/>
        <v>1396008</v>
      </c>
      <c r="Y36" s="37">
        <f t="shared" si="32"/>
        <v>3237164</v>
      </c>
      <c r="Z36" s="37">
        <f t="shared" si="32"/>
        <v>742539</v>
      </c>
      <c r="AA36" s="37">
        <f t="shared" si="32"/>
        <v>174825</v>
      </c>
      <c r="AB36" s="37">
        <f t="shared" si="32"/>
        <v>4468078.6099999994</v>
      </c>
      <c r="AC36" s="37">
        <f t="shared" si="32"/>
        <v>2680267.61</v>
      </c>
      <c r="AD36" s="37">
        <f t="shared" si="32"/>
        <v>1490140</v>
      </c>
      <c r="AE36" s="37">
        <f t="shared" si="32"/>
        <v>147671</v>
      </c>
      <c r="AF36" s="37">
        <f t="shared" si="32"/>
        <v>150000</v>
      </c>
      <c r="AG36" s="37">
        <f t="shared" si="32"/>
        <v>7443300</v>
      </c>
      <c r="AH36" s="37">
        <f t="shared" si="32"/>
        <v>443550</v>
      </c>
      <c r="AI36" s="37">
        <f t="shared" si="32"/>
        <v>4078766.9</v>
      </c>
      <c r="AJ36" s="37">
        <f t="shared" si="32"/>
        <v>1956075.13</v>
      </c>
      <c r="AK36" s="37">
        <f t="shared" si="32"/>
        <v>404306.77</v>
      </c>
      <c r="AL36" s="37">
        <f t="shared" si="32"/>
        <v>0</v>
      </c>
      <c r="AM36" s="37">
        <f t="shared" si="32"/>
        <v>316800</v>
      </c>
      <c r="AN36" s="37">
        <f t="shared" si="32"/>
        <v>90</v>
      </c>
      <c r="AO36" s="37">
        <f t="shared" si="32"/>
        <v>853000</v>
      </c>
      <c r="AP36" s="37">
        <f t="shared" si="32"/>
        <v>228400</v>
      </c>
      <c r="AQ36" s="37">
        <f t="shared" si="32"/>
        <v>228095</v>
      </c>
      <c r="AR36" s="37">
        <f t="shared" si="32"/>
        <v>32000</v>
      </c>
      <c r="AS36" s="37">
        <f t="shared" si="32"/>
        <v>60000</v>
      </c>
      <c r="AT36" s="37">
        <f t="shared" si="32"/>
        <v>1180956</v>
      </c>
      <c r="AU36" s="37">
        <f t="shared" si="32"/>
        <v>6612087</v>
      </c>
      <c r="AV36" s="37">
        <f t="shared" si="32"/>
        <v>6609619</v>
      </c>
      <c r="AW36" s="37">
        <f t="shared" si="32"/>
        <v>2468</v>
      </c>
      <c r="AX36" s="38">
        <f t="shared" si="12"/>
        <v>44360074.829999998</v>
      </c>
      <c r="AY36" s="37">
        <f t="shared" si="32"/>
        <v>304000</v>
      </c>
      <c r="AZ36" s="37">
        <f t="shared" si="32"/>
        <v>304000</v>
      </c>
      <c r="BA36" s="37">
        <f t="shared" si="32"/>
        <v>80000000</v>
      </c>
      <c r="BB36" s="37">
        <f t="shared" si="32"/>
        <v>80304000</v>
      </c>
      <c r="BC36" s="37">
        <f t="shared" si="32"/>
        <v>124664074.83</v>
      </c>
      <c r="BD36" s="37">
        <f t="shared" si="32"/>
        <v>108116600</v>
      </c>
      <c r="BE36" s="37">
        <f t="shared" si="32"/>
        <v>10138184</v>
      </c>
      <c r="BF36" s="37">
        <f t="shared" si="32"/>
        <v>10138184</v>
      </c>
      <c r="BG36" s="37">
        <f t="shared" si="32"/>
        <v>17512000</v>
      </c>
      <c r="BH36" s="37">
        <f t="shared" si="32"/>
        <v>1070000</v>
      </c>
      <c r="BI36" s="37">
        <f t="shared" si="32"/>
        <v>368000</v>
      </c>
      <c r="BJ36" s="37">
        <f t="shared" si="32"/>
        <v>16024000</v>
      </c>
      <c r="BK36" s="37">
        <f t="shared" si="32"/>
        <v>50000</v>
      </c>
      <c r="BL36" s="38">
        <f t="shared" si="16"/>
        <v>2154765</v>
      </c>
      <c r="BM36" s="37">
        <f t="shared" si="32"/>
        <v>84885</v>
      </c>
      <c r="BN36" s="37">
        <f t="shared" si="32"/>
        <v>330000</v>
      </c>
      <c r="BO36" s="37">
        <f t="shared" si="32"/>
        <v>300000</v>
      </c>
      <c r="BP36" s="37">
        <f t="shared" si="32"/>
        <v>500000</v>
      </c>
      <c r="BQ36" s="37">
        <f t="shared" si="32"/>
        <v>395000</v>
      </c>
      <c r="BR36" s="37">
        <f t="shared" si="32"/>
        <v>233120</v>
      </c>
      <c r="BS36" s="37">
        <f t="shared" si="32"/>
        <v>311760</v>
      </c>
      <c r="BT36" s="37">
        <f t="shared" si="32"/>
        <v>137921549</v>
      </c>
      <c r="BU36" s="37">
        <f t="shared" ref="BU36:CB36" si="33">BU20+BU21+BU22+BU23+BU24+BU25+BU26+BU27+BU29+BU30+BU31+BU32+BU33+BU34+BU35+BU28</f>
        <v>8763941</v>
      </c>
      <c r="BV36" s="37">
        <f t="shared" si="33"/>
        <v>7964241</v>
      </c>
      <c r="BW36" s="37">
        <f t="shared" si="33"/>
        <v>799700</v>
      </c>
      <c r="BX36" s="38">
        <f t="shared" si="17"/>
        <v>380000</v>
      </c>
      <c r="BY36" s="37">
        <f t="shared" si="33"/>
        <v>130000</v>
      </c>
      <c r="BZ36" s="37">
        <f t="shared" si="33"/>
        <v>250000</v>
      </c>
      <c r="CA36" s="37">
        <f t="shared" si="33"/>
        <v>9143941</v>
      </c>
      <c r="CB36" s="37">
        <f t="shared" si="33"/>
        <v>147065490</v>
      </c>
      <c r="CC36" s="23"/>
      <c r="CD36" s="23"/>
      <c r="CE36" s="23"/>
      <c r="CF36" s="23"/>
    </row>
    <row r="38" spans="1:84" s="29" customFormat="1" ht="60.75" x14ac:dyDescent="0.85">
      <c r="A38" s="27"/>
      <c r="B38" s="4"/>
      <c r="C38" s="27"/>
      <c r="D38" s="27"/>
      <c r="E38" s="27"/>
      <c r="F38" s="27"/>
      <c r="G38" s="27"/>
      <c r="H38" s="27"/>
      <c r="I38" s="27"/>
      <c r="J38" s="28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8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8"/>
      <c r="AU38" s="27"/>
      <c r="AV38" s="27"/>
      <c r="AW38" s="27"/>
      <c r="AX38" s="28"/>
      <c r="AY38" s="28"/>
      <c r="AZ38" s="28"/>
      <c r="BA38" s="28"/>
      <c r="BB38" s="28"/>
      <c r="BC38" s="27"/>
      <c r="BE38" s="40"/>
      <c r="BF38" s="39"/>
      <c r="BG38" s="40"/>
      <c r="BH38" s="39"/>
      <c r="BI38" s="39"/>
      <c r="BJ38" s="39"/>
      <c r="BK38" s="39"/>
      <c r="BL38" s="39"/>
      <c r="BM38" s="39"/>
      <c r="BN38" s="39"/>
      <c r="BO38" s="39"/>
      <c r="BP38" s="39"/>
      <c r="CC38" s="27"/>
      <c r="CD38" s="27"/>
      <c r="CE38" s="27"/>
      <c r="CF38" s="27"/>
    </row>
    <row r="39" spans="1:84" s="32" customFormat="1" ht="60.75" x14ac:dyDescent="0.85">
      <c r="A39" s="30"/>
      <c r="B39" s="4"/>
      <c r="C39" s="30"/>
      <c r="D39" s="30"/>
      <c r="E39" s="30"/>
      <c r="F39" s="30"/>
      <c r="G39" s="30"/>
      <c r="H39" s="30"/>
      <c r="I39" s="30"/>
      <c r="J39" s="31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1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1"/>
      <c r="AU39" s="30"/>
      <c r="AV39" s="30"/>
      <c r="AW39" s="30"/>
      <c r="AX39" s="31"/>
      <c r="AY39" s="31"/>
      <c r="AZ39" s="31"/>
      <c r="BA39" s="31"/>
      <c r="BB39" s="31"/>
      <c r="BC39" s="30"/>
      <c r="BE39" s="42"/>
      <c r="BF39" s="41"/>
      <c r="BG39" s="42"/>
      <c r="BH39" s="30"/>
      <c r="BI39" s="30"/>
      <c r="BJ39" s="30"/>
      <c r="BK39" s="30"/>
      <c r="BL39" s="30"/>
      <c r="BM39" s="30"/>
      <c r="BN39" s="30"/>
      <c r="BO39" s="39"/>
      <c r="BP39" s="39"/>
      <c r="BQ39" s="39"/>
      <c r="BR39" s="39"/>
      <c r="BS39" s="39"/>
      <c r="BT39" s="78" t="s">
        <v>114</v>
      </c>
      <c r="BU39" s="79"/>
      <c r="BV39" s="80"/>
      <c r="BW39" s="80"/>
      <c r="BX39" s="80"/>
      <c r="BY39" s="80"/>
      <c r="BZ39" s="80"/>
      <c r="CA39" s="80" t="s">
        <v>113</v>
      </c>
      <c r="CB39" s="28"/>
      <c r="CC39" s="30"/>
      <c r="CD39" s="30"/>
      <c r="CE39" s="30"/>
      <c r="CF39" s="30"/>
    </row>
    <row r="40" spans="1:84" x14ac:dyDescent="0.5">
      <c r="BO40" s="18"/>
      <c r="BQ40" s="18"/>
      <c r="BR40" s="18"/>
      <c r="BS40" s="18"/>
      <c r="BT40" s="1"/>
      <c r="BU40" s="18"/>
      <c r="BV40" s="18"/>
      <c r="BW40" s="18"/>
      <c r="BX40" s="18"/>
      <c r="BY40" s="76"/>
      <c r="BZ40" s="18"/>
      <c r="CA40" s="18"/>
      <c r="CB40" s="19"/>
    </row>
    <row r="41" spans="1:84" ht="50.25" x14ac:dyDescent="0.7">
      <c r="BO41" s="41"/>
      <c r="BP41" s="41"/>
      <c r="BQ41" s="41"/>
      <c r="BR41" s="41"/>
      <c r="BS41" s="41"/>
      <c r="BT41" s="41" t="s">
        <v>109</v>
      </c>
      <c r="BU41" s="30"/>
      <c r="BV41" s="30"/>
      <c r="BW41" s="30"/>
      <c r="BX41" s="31"/>
      <c r="BY41" s="30"/>
      <c r="BZ41" s="30"/>
      <c r="CA41" s="31"/>
      <c r="CB41" s="31"/>
    </row>
  </sheetData>
  <mergeCells count="129">
    <mergeCell ref="CB14:CB18"/>
    <mergeCell ref="BT15:BT18"/>
    <mergeCell ref="CA15:CA18"/>
    <mergeCell ref="BU15:BU18"/>
    <mergeCell ref="BV16:BV18"/>
    <mergeCell ref="BV15:BW15"/>
    <mergeCell ref="BW16:BW18"/>
    <mergeCell ref="BR16:BR18"/>
    <mergeCell ref="BS16:BS18"/>
    <mergeCell ref="BL14:BS14"/>
    <mergeCell ref="BM16:BM18"/>
    <mergeCell ref="BY15:BZ15"/>
    <mergeCell ref="BY16:BY18"/>
    <mergeCell ref="BQ16:BQ18"/>
    <mergeCell ref="BX15:BX18"/>
    <mergeCell ref="BZ16:BZ18"/>
    <mergeCell ref="BP16:BP18"/>
    <mergeCell ref="BH15:BK15"/>
    <mergeCell ref="BK16:BK18"/>
    <mergeCell ref="BM15:BS15"/>
    <mergeCell ref="N13:Z13"/>
    <mergeCell ref="N14:Z14"/>
    <mergeCell ref="W15:Z15"/>
    <mergeCell ref="AR16:AR18"/>
    <mergeCell ref="AM16:AM18"/>
    <mergeCell ref="AN16:AN18"/>
    <mergeCell ref="AO16:AO18"/>
    <mergeCell ref="AP16:AP18"/>
    <mergeCell ref="AQ16:AQ18"/>
    <mergeCell ref="AU15:AU18"/>
    <mergeCell ref="AG15:AG18"/>
    <mergeCell ref="AJ15:AM15"/>
    <mergeCell ref="AN15:AS15"/>
    <mergeCell ref="BH16:BH18"/>
    <mergeCell ref="BL15:BL18"/>
    <mergeCell ref="AL16:AL18"/>
    <mergeCell ref="BD13:BK13"/>
    <mergeCell ref="BO16:BO18"/>
    <mergeCell ref="BN16:BN18"/>
    <mergeCell ref="BD17:BD18"/>
    <mergeCell ref="BF16:BF18"/>
    <mergeCell ref="A13:A18"/>
    <mergeCell ref="D15:D18"/>
    <mergeCell ref="E15:E18"/>
    <mergeCell ref="B13:B18"/>
    <mergeCell ref="G15:G18"/>
    <mergeCell ref="AF16:AF18"/>
    <mergeCell ref="AD16:AD18"/>
    <mergeCell ref="S16:V16"/>
    <mergeCell ref="S17:S18"/>
    <mergeCell ref="T17:V17"/>
    <mergeCell ref="J15:J18"/>
    <mergeCell ref="K16:K18"/>
    <mergeCell ref="X17:Z17"/>
    <mergeCell ref="AA16:AA18"/>
    <mergeCell ref="AB15:AB18"/>
    <mergeCell ref="W16:Z16"/>
    <mergeCell ref="W17:W18"/>
    <mergeCell ref="H15:I15"/>
    <mergeCell ref="H16:H18"/>
    <mergeCell ref="I16:I18"/>
    <mergeCell ref="M15:M18"/>
    <mergeCell ref="K15:L15"/>
    <mergeCell ref="L16:L18"/>
    <mergeCell ref="AE16:AE18"/>
    <mergeCell ref="AC16:AC18"/>
    <mergeCell ref="P1:R1"/>
    <mergeCell ref="P2:R2"/>
    <mergeCell ref="P3:R3"/>
    <mergeCell ref="AO12:AP12"/>
    <mergeCell ref="P4:R4"/>
    <mergeCell ref="P5:R5"/>
    <mergeCell ref="P6:R6"/>
    <mergeCell ref="P7:R7"/>
    <mergeCell ref="P8:R8"/>
    <mergeCell ref="P9:R9"/>
    <mergeCell ref="AI1:AK1"/>
    <mergeCell ref="AI2:AK2"/>
    <mergeCell ref="AI3:AK3"/>
    <mergeCell ref="AI6:AK6"/>
    <mergeCell ref="AI7:AK7"/>
    <mergeCell ref="N15:O15"/>
    <mergeCell ref="A10:E10"/>
    <mergeCell ref="BL13:BS13"/>
    <mergeCell ref="BT13:CB13"/>
    <mergeCell ref="BT14:CA14"/>
    <mergeCell ref="BJ16:BJ18"/>
    <mergeCell ref="BI16:BI18"/>
    <mergeCell ref="AZ16:AZ18"/>
    <mergeCell ref="AY15:AY18"/>
    <mergeCell ref="AT15:AT18"/>
    <mergeCell ref="AV15:AW15"/>
    <mergeCell ref="AV16:AV18"/>
    <mergeCell ref="BD14:BD16"/>
    <mergeCell ref="BC13:BC18"/>
    <mergeCell ref="AY14:BA14"/>
    <mergeCell ref="AS16:AS18"/>
    <mergeCell ref="AX14:AX18"/>
    <mergeCell ref="BB14:BB18"/>
    <mergeCell ref="BE15:BE18"/>
    <mergeCell ref="C15:C18"/>
    <mergeCell ref="Q16:Q18"/>
    <mergeCell ref="F15:F18"/>
    <mergeCell ref="R15:R18"/>
    <mergeCell ref="AC15:AF15"/>
    <mergeCell ref="P15:Q15"/>
    <mergeCell ref="AN13:AU13"/>
    <mergeCell ref="AN14:AU14"/>
    <mergeCell ref="AV14:AW14"/>
    <mergeCell ref="AV13:BB13"/>
    <mergeCell ref="BE14:BK14"/>
    <mergeCell ref="AW16:AW18"/>
    <mergeCell ref="BG15:BG18"/>
    <mergeCell ref="C13:E13"/>
    <mergeCell ref="D14:E14"/>
    <mergeCell ref="F13:M13"/>
    <mergeCell ref="F14:M14"/>
    <mergeCell ref="AA13:AF13"/>
    <mergeCell ref="AA14:AF14"/>
    <mergeCell ref="AG13:AM13"/>
    <mergeCell ref="AG14:AM14"/>
    <mergeCell ref="BA15:BA18"/>
    <mergeCell ref="AH15:AH18"/>
    <mergeCell ref="AJ16:AJ18"/>
    <mergeCell ref="AK16:AK18"/>
    <mergeCell ref="AI15:AI18"/>
    <mergeCell ref="N16:N18"/>
    <mergeCell ref="O16:O18"/>
    <mergeCell ref="P16:P18"/>
  </mergeCells>
  <pageMargins left="0.39370078740157483" right="0.39370078740157483" top="0.39370078740157483" bottom="0.19685039370078741" header="0" footer="0"/>
  <pageSetup paperSize="9" scale="20" fitToWidth="10" orientation="landscape" verticalDpi="300" r:id="rId1"/>
  <headerFooter>
    <oddFooter>&amp;R&amp;"Times New Roman,обычный"&amp;20Сторінка &amp;P</oddFooter>
  </headerFooter>
  <colBreaks count="3" manualBreakCount="3">
    <brk id="47" max="40" man="1"/>
    <brk id="54" max="40" man="1"/>
    <brk id="7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5</vt:lpstr>
      <vt:lpstr>'дод 5'!Заголовки_для_печати</vt:lpstr>
      <vt:lpstr>'дод 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Марина Анатоліївна</dc:creator>
  <cp:lastModifiedBy>Кравченко Марина Анатоліївна</cp:lastModifiedBy>
  <cp:lastPrinted>2020-10-20T13:53:58Z</cp:lastPrinted>
  <dcterms:created xsi:type="dcterms:W3CDTF">2018-11-15T08:41:33Z</dcterms:created>
  <dcterms:modified xsi:type="dcterms:W3CDTF">2020-10-22T05:30:51Z</dcterms:modified>
</cp:coreProperties>
</file>