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2021_Програма_3\лютий березень\Доопрацьоване рішення СМР\друк\замена фмх\"/>
    </mc:Choice>
  </mc:AlternateContent>
  <xr:revisionPtr revIDLastSave="0" documentId="13_ncr:1_{C39FE853-CA47-4116-8E8B-1D98D38E467F}" xr6:coauthVersionLast="46" xr6:coauthVersionMax="46" xr10:uidLastSave="{00000000-0000-0000-0000-000000000000}"/>
  <bookViews>
    <workbookView xWindow="-120" yWindow="-120" windowWidth="29040" windowHeight="15840" tabRatio="605" xr2:uid="{00000000-000D-0000-FFFF-FFFF00000000}"/>
  </bookViews>
  <sheets>
    <sheet name="дод (с ) " sheetId="19" r:id="rId1"/>
  </sheets>
  <definedNames>
    <definedName name="_xlnm.Print_Titles" localSheetId="0">'дод (с ) '!$13:$15</definedName>
    <definedName name="_xlnm.Print_Area" localSheetId="0">'дод (с ) '!$A$1:$G$309</definedName>
  </definedNames>
  <calcPr calcId="181029"/>
</workbook>
</file>

<file path=xl/calcChain.xml><?xml version="1.0" encoding="utf-8"?>
<calcChain xmlns="http://schemas.openxmlformats.org/spreadsheetml/2006/main">
  <c r="F220" i="19" l="1"/>
  <c r="F278" i="19"/>
  <c r="F251" i="19"/>
  <c r="F181" i="19"/>
  <c r="F177" i="19" s="1"/>
  <c r="F290" i="19"/>
  <c r="F288" i="19"/>
  <c r="F281" i="19"/>
  <c r="F277" i="19"/>
  <c r="F245" i="19" s="1"/>
  <c r="F284" i="19"/>
  <c r="F283" i="19" s="1"/>
  <c r="F271" i="19"/>
  <c r="F269" i="19"/>
  <c r="F264" i="19"/>
  <c r="F254" i="19"/>
  <c r="F249" i="19"/>
  <c r="F247" i="19"/>
  <c r="F242" i="19"/>
  <c r="F237" i="19"/>
  <c r="F188" i="19" s="1"/>
  <c r="F236" i="19"/>
  <c r="F233" i="19"/>
  <c r="F231" i="19"/>
  <c r="F226" i="19"/>
  <c r="F217" i="19"/>
  <c r="F209" i="19"/>
  <c r="F206" i="19"/>
  <c r="F197" i="19"/>
  <c r="F190" i="19"/>
  <c r="F174" i="19"/>
  <c r="F171" i="19"/>
  <c r="F157" i="19"/>
  <c r="F156" i="19"/>
  <c r="F34" i="19"/>
  <c r="F33" i="19"/>
  <c r="F152" i="19"/>
  <c r="F146" i="19"/>
  <c r="F90" i="19"/>
  <c r="F47" i="19"/>
  <c r="F23" i="19"/>
  <c r="F276" i="19" l="1"/>
  <c r="F275" i="19"/>
  <c r="F253" i="19"/>
  <c r="F196" i="19"/>
  <c r="F219" i="19"/>
  <c r="F150" i="19"/>
  <c r="F167" i="19"/>
  <c r="F46" i="19"/>
  <c r="F16" i="19"/>
  <c r="F295" i="19"/>
  <c r="F244" i="19" l="1"/>
  <c r="F187" i="19"/>
  <c r="F32" i="19"/>
  <c r="F296" i="19"/>
  <c r="F294" i="19" l="1"/>
  <c r="F297" i="19"/>
</calcChain>
</file>

<file path=xl/sharedStrings.xml><?xml version="1.0" encoding="utf-8"?>
<sst xmlns="http://schemas.openxmlformats.org/spreadsheetml/2006/main" count="493" uniqueCount="289">
  <si>
    <t>Будівництво об'єктів житлово-комунального господарства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</si>
  <si>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</si>
  <si>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</si>
  <si>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</si>
  <si>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</si>
  <si>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</si>
  <si>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</si>
  <si>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</si>
  <si>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</si>
  <si>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</si>
  <si>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</si>
  <si>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</si>
  <si>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</si>
  <si>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</si>
  <si>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</si>
  <si>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</si>
  <si>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</si>
  <si>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</si>
  <si>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</si>
  <si>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</si>
  <si>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</si>
  <si>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</si>
  <si>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</si>
  <si>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</si>
  <si>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</si>
  <si>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</si>
  <si>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</si>
  <si>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</si>
  <si>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</si>
  <si>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Забезпечення діяльності інших закладів в галузі культури і мистецтва</t>
  </si>
  <si>
    <t>Внески до статутного капіталу суб’єктів господарювання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</si>
  <si>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</si>
  <si>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</si>
  <si>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</si>
  <si>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 xml:space="preserve">Департамент соціального захисту населення Сумської міської ради 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</si>
  <si>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</si>
  <si>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</si>
  <si>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</si>
  <si>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</si>
  <si>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</si>
  <si>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</si>
  <si>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</si>
  <si>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</si>
  <si>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</si>
  <si>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</si>
  <si>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</si>
  <si>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</si>
  <si>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</si>
  <si>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</si>
  <si>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</si>
  <si>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</si>
  <si>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Капітальний ремонт житлового фонду (приміщень)</t>
  </si>
  <si>
    <t>Дослідження і розробки, окремі заходи розвитку по реалізації державних (регіональних) програм</t>
  </si>
  <si>
    <t>Нове будівництво тротуару вздовж дороги в селі Верхнє Піщане по вул. Парнянській (з обох сторін проїзної частини)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</si>
  <si>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</si>
  <si>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</si>
  <si>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</si>
  <si>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палаців i будинків культури, клубів, центрів дозвілля та iнших клубних закладів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</si>
  <si>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</si>
  <si>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</si>
  <si>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</si>
  <si>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Інші програми та заходи у сфері охорони здоров’я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</si>
  <si>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</si>
  <si>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</si>
  <si>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інших об`єктів, у т.ч. за рахунок:</t>
  </si>
  <si>
    <t>місцевого запозичення</t>
  </si>
  <si>
    <t>Всього видатків, у т.ч. за рахунок: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</si>
  <si>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</si>
  <si>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</si>
  <si>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</si>
  <si>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</si>
  <si>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</si>
  <si>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2021-2023</t>
  </si>
  <si>
    <t>Реконструкція спортивного майданчика з влаштуванням штучного покриття в районі житлового будинку №51 В по вул. Іллінська</t>
  </si>
  <si>
    <t>Будівля Реального училища (школа № 4), м.Суми – реставрація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</si>
  <si>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</si>
  <si>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</si>
  <si>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 xml:space="preserve">Реконструкція  підпірної гідроспоруди під Шевченківським мостом </t>
  </si>
  <si>
    <t>КП «Центр догляду за тваринами» Сумської міської ради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</si>
  <si>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</si>
  <si>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</si>
  <si>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</si>
  <si>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</si>
  <si>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</si>
  <si>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>Управління архітектури та містобудування Сумської міської ради</t>
  </si>
  <si>
    <t>Розроблення схем планування та забудови територій (містобудівної документації)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</si>
  <si>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</si>
  <si>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</si>
  <si>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</si>
  <si>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</si>
  <si>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Реконструкція теплових мереж з підключенням навантаження від КППК до ТЕЦ ТОВ «Сумитеплоенерго» м. Суми</t>
  </si>
  <si>
    <t>Капітальний ремонт по заміні системи опалення та встановленню вентиляційної системи у спортивних залах по вулиці Праці, 5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</si>
  <si>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</si>
  <si>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</si>
  <si>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</si>
  <si>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</si>
  <si>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</si>
  <si>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</si>
  <si>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</si>
  <si>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</si>
  <si>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</si>
  <si>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</si>
  <si>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</si>
  <si>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</si>
  <si>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</si>
  <si>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</si>
  <si>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приміщення  харчоблоку  Комунальної установи Сумська загальноосвітня школа І-ІІІ ступенів № 20, м.Суми, Сумської області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</si>
  <si>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</si>
  <si>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>Капітальний ремонт з улаштування тротуарної плитки 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</si>
  <si>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</si>
  <si>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</si>
  <si>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інженерних  мереж Комунальної установи  Піщанська загальноосвітня школа I-II ступенів м. 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</si>
  <si>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</si>
  <si>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</si>
  <si>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</si>
  <si>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пральні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</si>
  <si>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харчоблоку Сумського дошкільного навчального закладу (центр розвитку дитини) № 28 «Ювілейний»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</si>
  <si>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</si>
  <si>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 xml:space="preserve">Капітальний ремонт туалетних кімнат Сумського дошкільного навчального закладу (ясла - садок) № 33 «Маринка» м.Суми, Сумської області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</si>
  <si>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</si>
  <si>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даху  Сумського дошкільного навчального закладу (центр розвитку дитини) № 36 «Червоненька квіточка» Сумської міської ради</t>
  </si>
  <si>
    <t>Капітальний асфальтового покриття  Сумського дошкільного навчального закладу (центр розвитку дитини) № 36 «Червоненька квіточка» Сумської міської ради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</si>
  <si>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</si>
  <si>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</si>
  <si>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>Капітальний ремонт пральні  закладу дошкільної освіти (ясла -садок) № 43 «Казка» Сумської міської ради</t>
  </si>
  <si>
    <t>Капітальний ремонт туалетних кімнат закладу дошкільної освіти (ясла -садок) № 37 «Веселі зайчата» Сумської міської ради</t>
  </si>
  <si>
    <t xml:space="preserve">Капітальний ремонт системи водовідведення Сумського дошкільного навчального закладу (ясла - садок) № 1 «Ромашка»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</si>
  <si>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</si>
  <si>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 xml:space="preserve">Капітальний ремонт покрівлі  Сумського дошкільного навчального закладу (ясла - садок) № 6 «Метелик»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</si>
  <si>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</si>
  <si>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даху Сумського дошкільного навчального закладу (ясла - садок) № 8 «Космічний» м.Суми, Сумської області, проспект Михайла Лушпи, 34 </t>
  </si>
  <si>
    <t xml:space="preserve">Капітальний ремонт харчоблоку Сумського дошкільного навчального закладу (ясла - садок) № 12 «Олімпійський» м.Суми, Сумської області </t>
  </si>
  <si>
    <t xml:space="preserve">Капітальний ремонт покрівлі Сумського дошкільного навчального закладу (ясла - садок) № 16 «Сонечко» м.Суми, Сумської області  </t>
  </si>
  <si>
    <t xml:space="preserve">Капітальний ремонт двух ганків Сумського дошкільного навчального закладу (ясла - садок) № 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</si>
  <si>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</si>
  <si>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 19 «Рум'янек» м.Суми, Сумської області   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</si>
  <si>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</si>
  <si>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асфальтового покриття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</si>
  <si>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</si>
  <si>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</si>
  <si>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павільйонів Сумського дошкільного навчального закладу (ясла - садок) № 23 «Золотий ключик» м.Суми, Сумської області </t>
  </si>
  <si>
    <t xml:space="preserve">Капітальний асфальтового покриття Сумського санаторного дошкільного навчального закладу (ясла - садок) № 24 «Оленка»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</si>
  <si>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</si>
  <si>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</si>
  <si>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групових приміщень Сумського дошкільного навчального закладу (ясла - садок) № 27 «Світанок» м.Суми, Сумської області 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</si>
  <si>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</si>
  <si>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 туалету Сумського дошкільного навчального закладу (ясла - садок) № 30 «Чебурашка» м.Суми, Сумської області 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</si>
  <si>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</si>
  <si>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</si>
  <si>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</si>
  <si>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</si>
  <si>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>Капітальний ремонт санітарно-гігієнічних кімнат Комунальної установи Сумська спеціалізована  школа І-ІІІ ступенів № 29, м.Суми, Сумської області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</si>
  <si>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</si>
  <si>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</si>
  <si>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</si>
  <si>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</si>
  <si>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</si>
  <si>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дитячо-юнацького клубу «Мрія» Сумського міського центру науково-технічної творчості молоді 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</si>
  <si>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</si>
  <si>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</si>
  <si>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</si>
  <si>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</si>
  <si>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</si>
  <si>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</si>
  <si>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</si>
  <si>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субвенцій з місцевих бюджетів іншим місцевим бюджетам </t>
  </si>
  <si>
    <t>Придбання обладнання і предметів довгострокового користування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</si>
  <si>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</si>
  <si>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</si>
  <si>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</si>
  <si>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</si>
  <si>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</si>
  <si>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</si>
  <si>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</si>
  <si>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</si>
  <si>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>Капітальний ремонт харчоблоку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</si>
  <si>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>Капітальний ремонт покрівлі Великочернеччинського будинку культури за адресою: с. В.Чернеччина, вул. Центральна, 3</t>
  </si>
  <si>
    <t xml:space="preserve">місцевого запозичення </t>
  </si>
  <si>
    <t xml:space="preserve">Внески до статутного капіталу суб’єктів господарювання, в т. ч. за рахунок:                          </t>
  </si>
  <si>
    <t>КП «Міськводоканал» Сумської міської ради, в тому числі за рахунок: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</si>
  <si>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</si>
  <si>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</si>
  <si>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О.М. Лисенко</t>
  </si>
  <si>
    <t>Капітальний ремонт діючого каналізаційного колектора Д-500 мм по вул. Ремісничій в м. Суми</t>
  </si>
  <si>
    <t>Капітальний ремонт інших об'єктів - заміна насосного обладнання с.Стецьківка</t>
  </si>
  <si>
    <t>Капітальний ремонт інших об'єктів - заміна насосного обладнання с.В. Чернеччина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</si>
  <si>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</si>
  <si>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</si>
  <si>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покрівлі Сумського дошкільного навчального закладу (ясла - садок) № 21 «Волошка»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</si>
  <si>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</si>
  <si>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</si>
  <si>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</si>
  <si>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</si>
  <si>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t xml:space="preserve">КП СМР «Електроавтотранс»                                        </t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</si>
  <si>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</si>
  <si>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Фінансова підтримка дитячо-юнацьких спортивних шкіл фізкультурно-спортивних товариств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</si>
  <si>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</si>
  <si>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центрів професійного розвитку педагогічних працівників</t>
  </si>
  <si>
    <t>Виконавець: Липова С.А.</t>
  </si>
  <si>
    <t>Капітальний ремонт закладів загальної середньої освіти (у тому числі дошкільні підрозділи НВК), у т.ч.:</t>
  </si>
  <si>
    <t>Капітальний ремонт навчальних кабінетів Стецьківського закладу загальної середньої освіти І-ІІІ ступенів Сумської міської ради</t>
  </si>
  <si>
    <t>Капітальний ремонт навчальних кабінетів Великочернеччинського закладу загальної середньої освіти І-ІІІ ступенів Сумської міської ради</t>
  </si>
  <si>
    <t xml:space="preserve">Капітальний ремонт коридорів Сумського дошкільного навчального закладу (ясла - садок) № 21 «Волошка». Суми, Сумської області  </t>
  </si>
  <si>
    <t>Нове будівництво дитячого майданчика в районі житлового будинку № 89 по вул. Роменській</t>
  </si>
  <si>
    <t>Надання загальної середньої освіти закладами загальної середньої освіти</t>
  </si>
  <si>
    <t>Надання дошкільної освіти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</si>
  <si>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</si>
  <si>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будівлі із заміною вікон Комунальної установи Сумський навчально - виховний комплекс «дошкільний навчальний заклад - загальноосвітня школа І ступеня № 41 «Райдуга» м.Суми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</si>
  <si>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</si>
  <si>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</si>
  <si>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</si>
  <si>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</si>
  <si>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</si>
  <si>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</si>
  <si>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</si>
  <si>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</si>
  <si>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</si>
  <si>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</si>
  <si>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</si>
  <si>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</si>
  <si>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</si>
  <si>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</si>
  <si>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</si>
  <si>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</si>
  <si>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</si>
  <si>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</si>
  <si>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</si>
  <si>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</si>
  <si>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</si>
  <si>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Капітальний ремонт будівлі КНП «Дитяча клінічна лікарня Святої Зінаїди» Сумської міської рада за адресою: м. Суми, вул. Троїцька, 28 (стаціонар, 2-х поверхова будівля)</t>
  </si>
  <si>
    <t>Капітальне будівництво (придбання) інших об'єктів</t>
  </si>
  <si>
    <t>Реконструкція житлового фонду (приміщень)</t>
  </si>
  <si>
    <t>Реконструкція зовнішніх теплових мереж та мереж водовідведення на площі Незалежності в м. Суми</t>
  </si>
  <si>
    <t>Утримання та навчально-тренувальна робота комунальних дитячо-юнацьких спортивних шкіл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</si>
  <si>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</si>
  <si>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</si>
  <si>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</si>
  <si>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Субвенція з місцевого бюджету на співфінансування інвестиційних проектів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</si>
  <si>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</si>
  <si>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</si>
  <si>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</si>
  <si>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</si>
  <si>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 xml:space="preserve">Нове будівництво об'єкту благоустрою-скверу «Лікаря Олександра Ємця» в м. Суми </t>
  </si>
  <si>
    <t>Реконструкція 1-го поверху КУ «ССШ № 3» по вул. 20 років Перемоги, 9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</si>
  <si>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</si>
  <si>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</si>
  <si>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</si>
  <si>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</si>
  <si>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Монтаж системи автоматичної пожежної сигналізації, оповіщення людей та передавання тривожних сповіщень Сумського міського центру еколого - натуралістичної творчості учнівської молоді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</si>
  <si>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</si>
  <si>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</si>
  <si>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</si>
  <si>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</si>
  <si>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Будівництво  освітніх установ та закладів</t>
  </si>
  <si>
    <t>субвенцій з державного бюджету місцевим бюджетам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</si>
  <si>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</si>
  <si>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2020-2022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</si>
  <si>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</si>
  <si>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</si>
  <si>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Надання позашкільної освіти закладами позашкільної освіти, заходи із позашкільної роботи з дітьми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</si>
  <si>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</si>
  <si>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29,2</t>
  </si>
  <si>
    <t>Будівництво кладовища в районі 40-ї підстанції в м. Суми</t>
  </si>
  <si>
    <t>Будівництво скверу по вул. Петропавлівська, 94 в м. Суми</t>
  </si>
  <si>
    <t xml:space="preserve">                                Додаток </t>
  </si>
  <si>
    <t xml:space="preserve">Перелік об’єктів будівництва, реконструкції, реставрації та капітального ремонту за рахунок коштів бюджету розвитку бюджету Сумської міської територіальної громади у 2021 році </t>
  </si>
  <si>
    <t>Разом видатків на поточний рік, гривень</t>
  </si>
  <si>
    <t>Сумський міський голова</t>
  </si>
  <si>
    <t>__________________</t>
  </si>
  <si>
    <t xml:space="preserve">до рішення  Сумської міської ради «Про внесення змін до рішення   </t>
  </si>
  <si>
    <t>від  24  березня  2021  року  № 790 - МР</t>
  </si>
  <si>
    <t xml:space="preserve">Сумської   міської   ради  від  24   грудня   2020   року   №  63 - МР </t>
  </si>
  <si>
    <t xml:space="preserve">«Про  Програму  економічного  і  соціального  розвитку  Сумської </t>
  </si>
  <si>
    <t xml:space="preserve">міської  територіальної  громади  на  2021  рік  та основні напрями </t>
  </si>
  <si>
    <t>розвитку  на  2022 - 2023  роки»</t>
  </si>
  <si>
    <t>Управління  освіти і науки Сумської міської ради, в т.ч. за рахунок:</t>
  </si>
  <si>
    <t>Надання загальної середньої освіти закладами загальної середньої освіти, в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</si>
  <si>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в т.ч. за рахунок:</t>
  </si>
  <si>
    <t>Капітальний ремонт закладів дошкільної освіти, в т.ч.:</t>
  </si>
  <si>
    <t>Капітальний ремонт закладів позашкільної освіти, в т.ч.:</t>
  </si>
  <si>
    <t xml:space="preserve">Управління охорони здоров’я Сумської міської ради, в т.ч. за рахунок:  </t>
  </si>
  <si>
    <r>
      <t xml:space="preserve">Заходи з енергозбереження, в т.ч. за рахунок: </t>
    </r>
    <r>
      <rPr>
        <sz val="14"/>
        <color rgb="FFFF0000"/>
        <rFont val="Times New Roman"/>
        <family val="1"/>
        <charset val="204"/>
      </rPr>
      <t/>
    </r>
  </si>
  <si>
    <t xml:space="preserve">Департамент інфраструктури міста Сумської міської ради, в т.ч. за рахунок: </t>
  </si>
  <si>
    <t>Управління капітального будівництва та дорожнього господарства Сумської міської ради, в т.ч. за рахунок:</t>
  </si>
  <si>
    <t xml:space="preserve">Капітальний ремонт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</si>
  <si>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 19 ім. М.С.Нестеровського Сумської міської ради </t>
  </si>
  <si>
    <t>Капітальний ремонт робочих приміщень харчоблоку Комунальної установи Сумська загальноосвітня школа І-ІІІ ступенів № 27, м.Суми, Сумської області</t>
  </si>
  <si>
    <t>Капітальний ремонт приміщення Комунальної установи Сумського навчально-виховного комплексу «Загальноосвітня школа I ступеня - дошкільний навчальний заклад № 11 «Журавонька»  м.Суми, Сумської області</t>
  </si>
  <si>
    <t>Нове будівництво стадіону з хокею на траві по вул. Героїв Крут, 1/1, 1/2 в м. Суми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</si>
</sst>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7" fillId="2" borderId="0" xfId="0" applyFont="1" applyFill="1"/>
    <xf numFmtId="0" fontId="3" fillId="2" borderId="0" xfId="0" applyNumberFormat="1" applyFont="1" applyFill="1" applyAlignment="1" applyProtection="1"/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/>
    <xf numFmtId="3" fontId="6" fillId="2" borderId="0" xfId="0" applyNumberFormat="1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NumberFormat="1" applyFont="1" applyFill="1" applyAlignment="1" applyProtection="1"/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7" fillId="2" borderId="1" xfId="0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0" xfId="0" applyFont="1" applyFill="1"/>
    <xf numFmtId="165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6" fillId="3" borderId="0" xfId="0" applyFont="1" applyFill="1"/>
    <xf numFmtId="3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left" vertical="center" wrapText="1"/>
    </xf>
    <xf numFmtId="3" fontId="18" fillId="2" borderId="1" xfId="0" applyNumberFormat="1" applyFont="1" applyFill="1" applyBorder="1" applyAlignment="1" applyProtection="1">
      <alignment horizontal="lef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3" fontId="15" fillId="2" borderId="1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3" fontId="18" fillId="2" borderId="1" xfId="2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11" fillId="2" borderId="0" xfId="0" applyNumberFormat="1" applyFont="1" applyFill="1" applyAlignment="1" applyProtection="1"/>
    <xf numFmtId="0" fontId="8" fillId="0" borderId="0" xfId="0" applyNumberFormat="1" applyFont="1" applyFill="1" applyAlignment="1" applyProtection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/>
    <xf numFmtId="0" fontId="14" fillId="2" borderId="1" xfId="0" applyFont="1" applyFill="1" applyBorder="1"/>
    <xf numFmtId="0" fontId="2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4" fillId="3" borderId="0" xfId="0" applyFont="1" applyFill="1"/>
    <xf numFmtId="3" fontId="12" fillId="2" borderId="1" xfId="0" applyNumberFormat="1" applyFont="1" applyFill="1" applyBorder="1" applyAlignment="1">
      <alignment horizontal="left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/>
    </xf>
    <xf numFmtId="0" fontId="24" fillId="2" borderId="0" xfId="0" applyFont="1" applyFill="1" applyBorder="1"/>
    <xf numFmtId="0" fontId="25" fillId="2" borderId="0" xfId="0" applyNumberFormat="1" applyFont="1" applyFill="1" applyAlignment="1" applyProtection="1"/>
    <xf numFmtId="0" fontId="25" fillId="2" borderId="0" xfId="0" applyFont="1" applyFill="1"/>
    <xf numFmtId="0" fontId="25" fillId="2" borderId="0" xfId="0" applyFont="1" applyFill="1" applyBorder="1" applyAlignment="1">
      <alignment horizontal="center" vertical="distributed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vertical="center"/>
    </xf>
    <xf numFmtId="165" fontId="24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left"/>
    </xf>
    <xf numFmtId="0" fontId="1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5" xfId="3" xr:uid="{00000000-0005-0000-0000-000003000000}"/>
  </cellStyles>
  <dxfs count="0"/>
  <tableStyles count="0" defaultTableStyle="TableStyleMedium2" defaultPivotStyle="PivotStyleLight16"/>
  <colors>
    <mruColors>
      <color rgb="FF00FF00"/>
      <color rgb="FFFF99FF"/>
      <color rgb="FFCCCCFF"/>
      <color rgb="FFCC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6"/>
  <sheetViews>
    <sheetView showZeros="0" tabSelected="1" view="pageBreakPreview" zoomScale="65" zoomScaleNormal="100" zoomScaleSheetLayoutView="65" workbookViewId="0">
      <selection activeCell="F225" sqref="F225"/>
    </sheetView>
  </sheetViews>
  <sheetFormatPr defaultColWidth="8.85546875" defaultRowHeight="12.75" x14ac:dyDescent="0.2"/>
  <cols>
    <col min="1" max="1" width="101.85546875" style="1" customWidth="1"/>
    <col min="2" max="2" width="108" style="1" customWidth="1"/>
    <col min="3" max="3" width="28" style="1" customWidth="1"/>
    <col min="4" max="4" width="27.7109375" style="1" customWidth="1"/>
    <col min="5" max="5" width="26.42578125" style="1" customWidth="1"/>
    <col min="6" max="6" width="34.7109375" style="1" customWidth="1"/>
    <col min="7" max="7" width="26.5703125" style="1" customWidth="1"/>
    <col min="8" max="16384" width="8.85546875" style="1"/>
  </cols>
  <sheetData>
    <row r="1" spans="1:7" ht="26.25" x14ac:dyDescent="0.4">
      <c r="D1" s="92" t="s">
        <v>264</v>
      </c>
      <c r="E1" s="92"/>
      <c r="F1" s="92"/>
      <c r="G1" s="92"/>
    </row>
    <row r="2" spans="1:7" ht="26.25" x14ac:dyDescent="0.4">
      <c r="D2" s="92" t="s">
        <v>269</v>
      </c>
      <c r="E2" s="92"/>
      <c r="F2" s="92"/>
      <c r="G2" s="92"/>
    </row>
    <row r="3" spans="1:7" ht="26.25" x14ac:dyDescent="0.4">
      <c r="D3" s="92" t="s">
        <v>271</v>
      </c>
      <c r="E3" s="92"/>
      <c r="F3" s="92"/>
      <c r="G3" s="92"/>
    </row>
    <row r="4" spans="1:7" ht="26.25" x14ac:dyDescent="0.4">
      <c r="D4" s="92" t="s">
        <v>272</v>
      </c>
      <c r="E4" s="92"/>
      <c r="F4" s="92"/>
      <c r="G4" s="92"/>
    </row>
    <row r="5" spans="1:7" ht="26.25" x14ac:dyDescent="0.4">
      <c r="D5" s="92" t="s">
        <v>273</v>
      </c>
      <c r="E5" s="92"/>
      <c r="F5" s="92"/>
      <c r="G5" s="92"/>
    </row>
    <row r="6" spans="1:7" ht="26.25" x14ac:dyDescent="0.4">
      <c r="D6" s="58" t="s">
        <v>274</v>
      </c>
      <c r="E6" s="58"/>
      <c r="F6" s="58"/>
      <c r="G6" s="58"/>
    </row>
    <row r="7" spans="1:7" ht="26.25" x14ac:dyDescent="0.4">
      <c r="D7" s="92" t="s">
        <v>270</v>
      </c>
      <c r="E7" s="92"/>
      <c r="F7" s="92"/>
      <c r="G7" s="92"/>
    </row>
    <row r="10" spans="1:7" ht="31.15" customHeight="1" x14ac:dyDescent="0.3">
      <c r="D10" s="2"/>
      <c r="E10" s="2"/>
      <c r="F10" s="2"/>
      <c r="G10" s="2"/>
    </row>
    <row r="11" spans="1:7" ht="115.5" customHeight="1" x14ac:dyDescent="0.2">
      <c r="A11" s="91" t="s">
        <v>265</v>
      </c>
      <c r="B11" s="91"/>
      <c r="C11" s="91"/>
      <c r="D11" s="91"/>
      <c r="E11" s="91"/>
      <c r="F11" s="91"/>
      <c r="G11" s="91"/>
    </row>
    <row r="12" spans="1:7" ht="24" customHeight="1" x14ac:dyDescent="0.25">
      <c r="A12" s="3"/>
      <c r="B12" s="3"/>
      <c r="C12" s="3"/>
      <c r="D12" s="3"/>
      <c r="E12" s="3"/>
      <c r="F12" s="3"/>
      <c r="G12" s="4"/>
    </row>
    <row r="13" spans="1:7" s="10" customFormat="1" ht="31.5" customHeight="1" x14ac:dyDescent="0.35">
      <c r="A13" s="93" t="s">
        <v>6</v>
      </c>
      <c r="B13" s="93" t="s">
        <v>7</v>
      </c>
      <c r="C13" s="93" t="s">
        <v>8</v>
      </c>
      <c r="D13" s="93" t="s">
        <v>9</v>
      </c>
      <c r="E13" s="93" t="s">
        <v>10</v>
      </c>
      <c r="F13" s="93" t="s">
        <v>266</v>
      </c>
      <c r="G13" s="93" t="s">
        <v>11</v>
      </c>
    </row>
    <row r="14" spans="1:7" s="10" customFormat="1" ht="114" customHeight="1" x14ac:dyDescent="0.35">
      <c r="A14" s="93"/>
      <c r="B14" s="93"/>
      <c r="C14" s="93"/>
      <c r="D14" s="93"/>
      <c r="E14" s="93"/>
      <c r="F14" s="93"/>
      <c r="G14" s="93"/>
    </row>
    <row r="15" spans="1:7" s="14" customFormat="1" ht="24" customHeight="1" x14ac:dyDescent="0.3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</row>
    <row r="16" spans="1:7" s="61" customFormat="1" ht="33" customHeight="1" x14ac:dyDescent="0.35">
      <c r="A16" s="62" t="s">
        <v>4</v>
      </c>
      <c r="B16" s="59"/>
      <c r="C16" s="59"/>
      <c r="D16" s="59"/>
      <c r="E16" s="59"/>
      <c r="F16" s="63">
        <f>SUM(F17:F23)+F29+F30+F31</f>
        <v>32915352</v>
      </c>
      <c r="G16" s="74"/>
    </row>
    <row r="17" spans="1:7" s="14" customFormat="1" ht="60.75" customHeight="1" x14ac:dyDescent="0.35">
      <c r="A17" s="12" t="s">
        <v>196</v>
      </c>
      <c r="B17" s="29" t="s">
        <v>166</v>
      </c>
      <c r="C17" s="90"/>
      <c r="D17" s="90"/>
      <c r="E17" s="90"/>
      <c r="F17" s="13">
        <v>150000</v>
      </c>
      <c r="G17" s="42"/>
    </row>
    <row r="18" spans="1:7" s="14" customFormat="1" ht="51.75" customHeight="1" x14ac:dyDescent="0.35">
      <c r="A18" s="12" t="s">
        <v>56</v>
      </c>
      <c r="B18" s="29" t="s">
        <v>166</v>
      </c>
      <c r="C18" s="90"/>
      <c r="D18" s="90"/>
      <c r="E18" s="90"/>
      <c r="F18" s="13">
        <v>100000</v>
      </c>
      <c r="G18" s="42"/>
    </row>
    <row r="19" spans="1:7" s="14" customFormat="1" ht="50.25" customHeight="1" x14ac:dyDescent="0.35">
      <c r="A19" s="12" t="s">
        <v>29</v>
      </c>
      <c r="B19" s="29" t="s">
        <v>166</v>
      </c>
      <c r="C19" s="90"/>
      <c r="D19" s="90"/>
      <c r="E19" s="90"/>
      <c r="F19" s="13">
        <v>65000</v>
      </c>
      <c r="G19" s="42"/>
    </row>
    <row r="20" spans="1:7" s="14" customFormat="1" ht="53.25" customHeight="1" x14ac:dyDescent="0.35">
      <c r="A20" s="12" t="s">
        <v>233</v>
      </c>
      <c r="B20" s="29" t="s">
        <v>166</v>
      </c>
      <c r="C20" s="90"/>
      <c r="D20" s="90"/>
      <c r="E20" s="90"/>
      <c r="F20" s="13">
        <v>110700</v>
      </c>
      <c r="G20" s="42"/>
    </row>
    <row r="21" spans="1:7" s="14" customFormat="1" ht="55.5" customHeight="1" x14ac:dyDescent="0.35">
      <c r="A21" s="12" t="s">
        <v>195</v>
      </c>
      <c r="B21" s="29" t="s">
        <v>166</v>
      </c>
      <c r="C21" s="90"/>
      <c r="D21" s="90"/>
      <c r="E21" s="90"/>
      <c r="F21" s="13">
        <v>311700</v>
      </c>
      <c r="G21" s="42"/>
    </row>
    <row r="22" spans="1:7" s="14" customFormat="1" ht="78" customHeight="1" x14ac:dyDescent="0.35">
      <c r="A22" s="12" t="s">
        <v>71</v>
      </c>
      <c r="B22" s="29" t="s">
        <v>166</v>
      </c>
      <c r="C22" s="35"/>
      <c r="D22" s="47"/>
      <c r="E22" s="90"/>
      <c r="F22" s="13">
        <v>1560000</v>
      </c>
      <c r="G22" s="42"/>
    </row>
    <row r="23" spans="1:7" s="14" customFormat="1" ht="48.75" customHeight="1" x14ac:dyDescent="0.35">
      <c r="A23" s="37" t="s">
        <v>58</v>
      </c>
      <c r="B23" s="29" t="s">
        <v>50</v>
      </c>
      <c r="C23" s="90"/>
      <c r="D23" s="90"/>
      <c r="E23" s="90"/>
      <c r="F23" s="13">
        <f>SUM(F24:F28)</f>
        <v>9790000</v>
      </c>
      <c r="G23" s="42"/>
    </row>
    <row r="24" spans="1:7" s="26" customFormat="1" ht="49.5" customHeight="1" x14ac:dyDescent="0.35">
      <c r="A24" s="22"/>
      <c r="B24" s="22" t="s">
        <v>93</v>
      </c>
      <c r="C24" s="21">
        <v>2021</v>
      </c>
      <c r="D24" s="23">
        <v>840000</v>
      </c>
      <c r="E24" s="23">
        <v>0</v>
      </c>
      <c r="F24" s="24">
        <v>840000</v>
      </c>
      <c r="G24" s="36">
        <v>100</v>
      </c>
    </row>
    <row r="25" spans="1:7" s="26" customFormat="1" ht="49.5" customHeight="1" x14ac:dyDescent="0.35">
      <c r="A25" s="22"/>
      <c r="B25" s="22" t="s">
        <v>180</v>
      </c>
      <c r="C25" s="21">
        <v>2021</v>
      </c>
      <c r="D25" s="23">
        <v>3000000</v>
      </c>
      <c r="E25" s="23">
        <v>0</v>
      </c>
      <c r="F25" s="24">
        <v>3000000</v>
      </c>
      <c r="G25" s="36">
        <v>100</v>
      </c>
    </row>
    <row r="26" spans="1:7" s="26" customFormat="1" ht="49.5" customHeight="1" x14ac:dyDescent="0.35">
      <c r="A26" s="22"/>
      <c r="B26" s="22" t="s">
        <v>181</v>
      </c>
      <c r="C26" s="21">
        <v>2021</v>
      </c>
      <c r="D26" s="23">
        <v>2000000</v>
      </c>
      <c r="E26" s="23">
        <v>0</v>
      </c>
      <c r="F26" s="24">
        <v>2000000</v>
      </c>
      <c r="G26" s="36">
        <v>100</v>
      </c>
    </row>
    <row r="27" spans="1:7" s="26" customFormat="1" ht="49.5" customHeight="1" x14ac:dyDescent="0.35">
      <c r="A27" s="22"/>
      <c r="B27" s="22" t="s">
        <v>91</v>
      </c>
      <c r="C27" s="21">
        <v>2021</v>
      </c>
      <c r="D27" s="23">
        <v>2000000</v>
      </c>
      <c r="E27" s="23">
        <v>0</v>
      </c>
      <c r="F27" s="24">
        <v>2000000</v>
      </c>
      <c r="G27" s="36">
        <v>100</v>
      </c>
    </row>
    <row r="28" spans="1:7" s="26" customFormat="1" ht="49.5" customHeight="1" x14ac:dyDescent="0.35">
      <c r="A28" s="22"/>
      <c r="B28" s="22" t="s">
        <v>92</v>
      </c>
      <c r="C28" s="21">
        <v>2021</v>
      </c>
      <c r="D28" s="23">
        <v>1950000</v>
      </c>
      <c r="E28" s="23">
        <v>0</v>
      </c>
      <c r="F28" s="24">
        <v>1950000</v>
      </c>
      <c r="G28" s="36">
        <v>100</v>
      </c>
    </row>
    <row r="29" spans="1:7" s="14" customFormat="1" ht="52.5" customHeight="1" x14ac:dyDescent="0.35">
      <c r="A29" s="12" t="s">
        <v>12</v>
      </c>
      <c r="B29" s="18" t="s">
        <v>94</v>
      </c>
      <c r="C29" s="17" t="s">
        <v>23</v>
      </c>
      <c r="D29" s="20">
        <v>1493136</v>
      </c>
      <c r="E29" s="17" t="s">
        <v>261</v>
      </c>
      <c r="F29" s="13">
        <v>400000</v>
      </c>
      <c r="G29" s="27">
        <v>56</v>
      </c>
    </row>
    <row r="30" spans="1:7" s="10" customFormat="1" ht="39.75" customHeight="1" x14ac:dyDescent="0.35">
      <c r="A30" s="12" t="s">
        <v>30</v>
      </c>
      <c r="B30" s="18" t="s">
        <v>193</v>
      </c>
      <c r="C30" s="90"/>
      <c r="D30" s="90"/>
      <c r="E30" s="90"/>
      <c r="F30" s="13">
        <v>18997900</v>
      </c>
      <c r="G30" s="42"/>
    </row>
    <row r="31" spans="1:7" s="10" customFormat="1" ht="61.5" customHeight="1" x14ac:dyDescent="0.35">
      <c r="A31" s="12" t="s">
        <v>5</v>
      </c>
      <c r="B31" s="18" t="s">
        <v>81</v>
      </c>
      <c r="C31" s="11" t="s">
        <v>20</v>
      </c>
      <c r="D31" s="20">
        <v>4174146.72</v>
      </c>
      <c r="E31" s="11">
        <v>65.7</v>
      </c>
      <c r="F31" s="13">
        <v>1430052</v>
      </c>
      <c r="G31" s="27">
        <v>100</v>
      </c>
    </row>
    <row r="32" spans="1:7" s="61" customFormat="1" ht="60" customHeight="1" x14ac:dyDescent="0.35">
      <c r="A32" s="69" t="s">
        <v>275</v>
      </c>
      <c r="B32" s="67"/>
      <c r="C32" s="59"/>
      <c r="D32" s="68"/>
      <c r="E32" s="59"/>
      <c r="F32" s="63">
        <f>F35+F36+F37+F38+F39+F41+F42+F43+F44+F46+F150</f>
        <v>38231010</v>
      </c>
      <c r="G32" s="85"/>
    </row>
    <row r="33" spans="1:7" s="14" customFormat="1" ht="69.75" customHeight="1" x14ac:dyDescent="0.35">
      <c r="A33" s="30" t="s">
        <v>164</v>
      </c>
      <c r="B33" s="18"/>
      <c r="C33" s="11"/>
      <c r="D33" s="19"/>
      <c r="E33" s="11"/>
      <c r="F33" s="16">
        <f>F45</f>
        <v>903840</v>
      </c>
      <c r="G33" s="42"/>
    </row>
    <row r="34" spans="1:7" s="14" customFormat="1" ht="49.5" customHeight="1" x14ac:dyDescent="0.35">
      <c r="A34" s="30" t="s">
        <v>247</v>
      </c>
      <c r="B34" s="18"/>
      <c r="C34" s="11"/>
      <c r="D34" s="19"/>
      <c r="E34" s="11"/>
      <c r="F34" s="16">
        <f>F40</f>
        <v>377160</v>
      </c>
      <c r="G34" s="42"/>
    </row>
    <row r="35" spans="1:7" s="14" customFormat="1" ht="47.25" customHeight="1" x14ac:dyDescent="0.35">
      <c r="A35" s="12" t="s">
        <v>196</v>
      </c>
      <c r="B35" s="29" t="s">
        <v>166</v>
      </c>
      <c r="C35" s="90"/>
      <c r="D35" s="90"/>
      <c r="E35" s="90"/>
      <c r="F35" s="13">
        <v>20000</v>
      </c>
      <c r="G35" s="42"/>
    </row>
    <row r="36" spans="1:7" s="14" customFormat="1" ht="36" customHeight="1" x14ac:dyDescent="0.35">
      <c r="A36" s="12" t="s">
        <v>205</v>
      </c>
      <c r="B36" s="29" t="s">
        <v>166</v>
      </c>
      <c r="C36" s="90"/>
      <c r="D36" s="90"/>
      <c r="E36" s="90"/>
      <c r="F36" s="13">
        <v>370000</v>
      </c>
      <c r="G36" s="42"/>
    </row>
    <row r="37" spans="1:7" s="14" customFormat="1" ht="47.25" customHeight="1" x14ac:dyDescent="0.35">
      <c r="A37" s="12" t="s">
        <v>204</v>
      </c>
      <c r="B37" s="29" t="s">
        <v>166</v>
      </c>
      <c r="C37" s="90"/>
      <c r="D37" s="90"/>
      <c r="E37" s="90"/>
      <c r="F37" s="13">
        <v>325400</v>
      </c>
      <c r="G37" s="42"/>
    </row>
    <row r="38" spans="1:7" s="14" customFormat="1" ht="73.5" customHeight="1" x14ac:dyDescent="0.35">
      <c r="A38" s="12" t="s">
        <v>86</v>
      </c>
      <c r="B38" s="29" t="s">
        <v>166</v>
      </c>
      <c r="C38" s="90"/>
      <c r="D38" s="90"/>
      <c r="E38" s="90"/>
      <c r="F38" s="13">
        <v>250000</v>
      </c>
      <c r="G38" s="42"/>
    </row>
    <row r="39" spans="1:7" s="14" customFormat="1" ht="93" customHeight="1" x14ac:dyDescent="0.35">
      <c r="A39" s="12" t="s">
        <v>276</v>
      </c>
      <c r="B39" s="18" t="s">
        <v>221</v>
      </c>
      <c r="C39" s="90"/>
      <c r="D39" s="90"/>
      <c r="E39" s="90"/>
      <c r="F39" s="13">
        <v>377160</v>
      </c>
      <c r="G39" s="42"/>
    </row>
    <row r="40" spans="1:7" s="26" customFormat="1" ht="49.9" customHeight="1" x14ac:dyDescent="0.35">
      <c r="A40" s="31" t="s">
        <v>247</v>
      </c>
      <c r="B40" s="22"/>
      <c r="C40" s="25"/>
      <c r="D40" s="25"/>
      <c r="E40" s="25"/>
      <c r="F40" s="24">
        <v>377160</v>
      </c>
      <c r="G40" s="36"/>
    </row>
    <row r="41" spans="1:7" s="26" customFormat="1" ht="87" customHeight="1" x14ac:dyDescent="0.35">
      <c r="A41" s="12" t="s">
        <v>259</v>
      </c>
      <c r="B41" s="29" t="s">
        <v>166</v>
      </c>
      <c r="C41" s="28"/>
      <c r="D41" s="28"/>
      <c r="E41" s="28"/>
      <c r="F41" s="13">
        <v>112500</v>
      </c>
      <c r="G41" s="86"/>
    </row>
    <row r="42" spans="1:7" s="14" customFormat="1" ht="40.5" customHeight="1" x14ac:dyDescent="0.35">
      <c r="A42" s="12" t="s">
        <v>31</v>
      </c>
      <c r="B42" s="29" t="s">
        <v>166</v>
      </c>
      <c r="C42" s="90"/>
      <c r="D42" s="13"/>
      <c r="E42" s="90"/>
      <c r="F42" s="13">
        <v>100000</v>
      </c>
      <c r="G42" s="42"/>
    </row>
    <row r="43" spans="1:7" s="14" customFormat="1" ht="49.5" customHeight="1" x14ac:dyDescent="0.35">
      <c r="A43" s="12" t="s">
        <v>197</v>
      </c>
      <c r="B43" s="29" t="s">
        <v>166</v>
      </c>
      <c r="C43" s="28"/>
      <c r="D43" s="16"/>
      <c r="E43" s="28"/>
      <c r="F43" s="13">
        <v>50000</v>
      </c>
      <c r="G43" s="42"/>
    </row>
    <row r="44" spans="1:7" s="14" customFormat="1" ht="107.65" customHeight="1" x14ac:dyDescent="0.35">
      <c r="A44" s="12" t="s">
        <v>277</v>
      </c>
      <c r="B44" s="29" t="s">
        <v>166</v>
      </c>
      <c r="C44" s="28"/>
      <c r="D44" s="16"/>
      <c r="E44" s="28"/>
      <c r="F44" s="13">
        <v>903840</v>
      </c>
      <c r="G44" s="42"/>
    </row>
    <row r="45" spans="1:7" s="14" customFormat="1" ht="85.15" customHeight="1" x14ac:dyDescent="0.35">
      <c r="A45" s="31" t="s">
        <v>164</v>
      </c>
      <c r="B45" s="18"/>
      <c r="C45" s="11"/>
      <c r="D45" s="11"/>
      <c r="E45" s="11"/>
      <c r="F45" s="24">
        <v>903840</v>
      </c>
      <c r="G45" s="27"/>
    </row>
    <row r="46" spans="1:7" s="10" customFormat="1" ht="43.5" customHeight="1" x14ac:dyDescent="0.35">
      <c r="A46" s="12" t="s">
        <v>62</v>
      </c>
      <c r="B46" s="12"/>
      <c r="C46" s="90"/>
      <c r="D46" s="13"/>
      <c r="E46" s="90"/>
      <c r="F46" s="13">
        <f>F47+F90+F146</f>
        <v>24482110</v>
      </c>
      <c r="G46" s="42"/>
    </row>
    <row r="47" spans="1:7" s="10" customFormat="1" ht="39" customHeight="1" x14ac:dyDescent="0.35">
      <c r="A47" s="29"/>
      <c r="B47" s="29" t="s">
        <v>278</v>
      </c>
      <c r="C47" s="90"/>
      <c r="D47" s="13"/>
      <c r="E47" s="90"/>
      <c r="F47" s="16">
        <f>SUM(F48:F89)</f>
        <v>7298385</v>
      </c>
      <c r="G47" s="42"/>
    </row>
    <row r="48" spans="1:7" s="14" customFormat="1" ht="55.5" customHeight="1" x14ac:dyDescent="0.35">
      <c r="A48" s="22"/>
      <c r="B48" s="18" t="s">
        <v>126</v>
      </c>
      <c r="C48" s="17" t="s">
        <v>95</v>
      </c>
      <c r="D48" s="20"/>
      <c r="E48" s="11"/>
      <c r="F48" s="19">
        <v>100000</v>
      </c>
      <c r="G48" s="27"/>
    </row>
    <row r="49" spans="1:7" s="14" customFormat="1" ht="53.25" customHeight="1" x14ac:dyDescent="0.35">
      <c r="A49" s="22"/>
      <c r="B49" s="18" t="s">
        <v>127</v>
      </c>
      <c r="C49" s="17" t="s">
        <v>95</v>
      </c>
      <c r="D49" s="20"/>
      <c r="E49" s="11"/>
      <c r="F49" s="19">
        <v>100000</v>
      </c>
      <c r="G49" s="27"/>
    </row>
    <row r="50" spans="1:7" s="14" customFormat="1" ht="61.5" customHeight="1" x14ac:dyDescent="0.35">
      <c r="A50" s="22"/>
      <c r="B50" s="18" t="s">
        <v>128</v>
      </c>
      <c r="C50" s="17" t="s">
        <v>95</v>
      </c>
      <c r="D50" s="20"/>
      <c r="E50" s="11"/>
      <c r="F50" s="19">
        <v>100000</v>
      </c>
      <c r="G50" s="27"/>
    </row>
    <row r="51" spans="1:7" s="14" customFormat="1" ht="102" customHeight="1" x14ac:dyDescent="0.35">
      <c r="A51" s="22"/>
      <c r="B51" s="18" t="s">
        <v>216</v>
      </c>
      <c r="C51" s="17" t="s">
        <v>95</v>
      </c>
      <c r="D51" s="20"/>
      <c r="E51" s="11"/>
      <c r="F51" s="19">
        <v>46465</v>
      </c>
      <c r="G51" s="27"/>
    </row>
    <row r="52" spans="1:7" s="14" customFormat="1" ht="99" customHeight="1" x14ac:dyDescent="0.35">
      <c r="A52" s="22"/>
      <c r="B52" s="18" t="s">
        <v>129</v>
      </c>
      <c r="C52" s="17" t="s">
        <v>95</v>
      </c>
      <c r="D52" s="20"/>
      <c r="E52" s="11"/>
      <c r="F52" s="19">
        <v>500000</v>
      </c>
      <c r="G52" s="27"/>
    </row>
    <row r="53" spans="1:7" s="14" customFormat="1" ht="72.75" customHeight="1" x14ac:dyDescent="0.35">
      <c r="A53" s="90"/>
      <c r="B53" s="18" t="s">
        <v>130</v>
      </c>
      <c r="C53" s="17" t="s">
        <v>95</v>
      </c>
      <c r="D53" s="20"/>
      <c r="E53" s="11"/>
      <c r="F53" s="19">
        <v>80000</v>
      </c>
      <c r="G53" s="27"/>
    </row>
    <row r="54" spans="1:7" s="14" customFormat="1" ht="55.5" customHeight="1" x14ac:dyDescent="0.35">
      <c r="A54" s="22"/>
      <c r="B54" s="18" t="s">
        <v>131</v>
      </c>
      <c r="C54" s="17" t="s">
        <v>95</v>
      </c>
      <c r="D54" s="20"/>
      <c r="E54" s="11"/>
      <c r="F54" s="19">
        <v>100000</v>
      </c>
      <c r="G54" s="27"/>
    </row>
    <row r="55" spans="1:7" s="14" customFormat="1" ht="65.25" customHeight="1" x14ac:dyDescent="0.35">
      <c r="A55" s="22"/>
      <c r="B55" s="18" t="s">
        <v>113</v>
      </c>
      <c r="C55" s="17" t="s">
        <v>95</v>
      </c>
      <c r="D55" s="20"/>
      <c r="E55" s="11"/>
      <c r="F55" s="19">
        <v>100000</v>
      </c>
      <c r="G55" s="27"/>
    </row>
    <row r="56" spans="1:7" s="14" customFormat="1" ht="97.5" customHeight="1" x14ac:dyDescent="0.35">
      <c r="A56" s="22"/>
      <c r="B56" s="18" t="s">
        <v>217</v>
      </c>
      <c r="C56" s="17" t="s">
        <v>95</v>
      </c>
      <c r="D56" s="20"/>
      <c r="E56" s="11"/>
      <c r="F56" s="19">
        <v>46460</v>
      </c>
      <c r="G56" s="27"/>
    </row>
    <row r="57" spans="1:7" s="14" customFormat="1" ht="75" customHeight="1" x14ac:dyDescent="0.35">
      <c r="A57" s="90"/>
      <c r="B57" s="18" t="s">
        <v>114</v>
      </c>
      <c r="C57" s="17" t="s">
        <v>95</v>
      </c>
      <c r="D57" s="20"/>
      <c r="E57" s="11"/>
      <c r="F57" s="19">
        <v>100000</v>
      </c>
      <c r="G57" s="27"/>
    </row>
    <row r="58" spans="1:7" s="14" customFormat="1" ht="48" customHeight="1" x14ac:dyDescent="0.35">
      <c r="A58" s="22"/>
      <c r="B58" s="18" t="s">
        <v>132</v>
      </c>
      <c r="C58" s="17" t="s">
        <v>95</v>
      </c>
      <c r="D58" s="20"/>
      <c r="E58" s="11"/>
      <c r="F58" s="19">
        <v>100000</v>
      </c>
      <c r="G58" s="27"/>
    </row>
    <row r="59" spans="1:7" s="14" customFormat="1" ht="51" customHeight="1" x14ac:dyDescent="0.35">
      <c r="A59" s="22"/>
      <c r="B59" s="18" t="s">
        <v>133</v>
      </c>
      <c r="C59" s="17" t="s">
        <v>95</v>
      </c>
      <c r="D59" s="20"/>
      <c r="E59" s="11"/>
      <c r="F59" s="19">
        <v>100000</v>
      </c>
      <c r="G59" s="27"/>
    </row>
    <row r="60" spans="1:7" s="14" customFormat="1" ht="70.5" customHeight="1" x14ac:dyDescent="0.35">
      <c r="A60" s="22"/>
      <c r="B60" s="18" t="s">
        <v>134</v>
      </c>
      <c r="C60" s="17" t="s">
        <v>95</v>
      </c>
      <c r="D60" s="20"/>
      <c r="E60" s="11"/>
      <c r="F60" s="19">
        <v>100000</v>
      </c>
      <c r="G60" s="27"/>
    </row>
    <row r="61" spans="1:7" s="14" customFormat="1" ht="50.25" customHeight="1" x14ac:dyDescent="0.35">
      <c r="A61" s="22"/>
      <c r="B61" s="18" t="s">
        <v>135</v>
      </c>
      <c r="C61" s="17" t="s">
        <v>95</v>
      </c>
      <c r="D61" s="20"/>
      <c r="E61" s="11"/>
      <c r="F61" s="19">
        <v>100000</v>
      </c>
      <c r="G61" s="27"/>
    </row>
    <row r="62" spans="1:7" s="14" customFormat="1" ht="96" customHeight="1" x14ac:dyDescent="0.35">
      <c r="A62" s="22"/>
      <c r="B62" s="18" t="s">
        <v>218</v>
      </c>
      <c r="C62" s="17" t="s">
        <v>95</v>
      </c>
      <c r="D62" s="20"/>
      <c r="E62" s="11"/>
      <c r="F62" s="19">
        <v>46460</v>
      </c>
      <c r="G62" s="27"/>
    </row>
    <row r="63" spans="1:7" s="14" customFormat="1" ht="66" customHeight="1" x14ac:dyDescent="0.35">
      <c r="A63" s="22"/>
      <c r="B63" s="18" t="s">
        <v>136</v>
      </c>
      <c r="C63" s="17" t="s">
        <v>95</v>
      </c>
      <c r="D63" s="20"/>
      <c r="E63" s="11"/>
      <c r="F63" s="19">
        <v>100000</v>
      </c>
      <c r="G63" s="27"/>
    </row>
    <row r="64" spans="1:7" s="14" customFormat="1" ht="60.75" x14ac:dyDescent="0.35">
      <c r="A64" s="22"/>
      <c r="B64" s="18" t="s">
        <v>137</v>
      </c>
      <c r="C64" s="17" t="s">
        <v>95</v>
      </c>
      <c r="D64" s="20"/>
      <c r="E64" s="11"/>
      <c r="F64" s="19">
        <v>500000</v>
      </c>
      <c r="G64" s="27"/>
    </row>
    <row r="65" spans="1:7" s="14" customFormat="1" ht="51" customHeight="1" x14ac:dyDescent="0.35">
      <c r="A65" s="22"/>
      <c r="B65" s="18" t="s">
        <v>202</v>
      </c>
      <c r="C65" s="17" t="s">
        <v>95</v>
      </c>
      <c r="D65" s="20"/>
      <c r="E65" s="11"/>
      <c r="F65" s="19">
        <v>100000</v>
      </c>
      <c r="G65" s="27"/>
    </row>
    <row r="66" spans="1:7" s="14" customFormat="1" ht="55.5" customHeight="1" x14ac:dyDescent="0.35">
      <c r="A66" s="22"/>
      <c r="B66" s="18" t="s">
        <v>188</v>
      </c>
      <c r="C66" s="17" t="s">
        <v>95</v>
      </c>
      <c r="D66" s="20"/>
      <c r="E66" s="11"/>
      <c r="F66" s="19">
        <v>1500000</v>
      </c>
      <c r="G66" s="27"/>
    </row>
    <row r="67" spans="1:7" s="14" customFormat="1" ht="48" customHeight="1" x14ac:dyDescent="0.35">
      <c r="A67" s="22"/>
      <c r="B67" s="18" t="s">
        <v>138</v>
      </c>
      <c r="C67" s="17" t="s">
        <v>95</v>
      </c>
      <c r="D67" s="20"/>
      <c r="E67" s="11"/>
      <c r="F67" s="19">
        <v>100000</v>
      </c>
      <c r="G67" s="27"/>
    </row>
    <row r="68" spans="1:7" s="14" customFormat="1" ht="97.5" customHeight="1" x14ac:dyDescent="0.35">
      <c r="A68" s="22"/>
      <c r="B68" s="18" t="s">
        <v>139</v>
      </c>
      <c r="C68" s="17" t="s">
        <v>95</v>
      </c>
      <c r="D68" s="20"/>
      <c r="E68" s="11"/>
      <c r="F68" s="19">
        <v>500000</v>
      </c>
      <c r="G68" s="27"/>
    </row>
    <row r="69" spans="1:7" s="14" customFormat="1" ht="48.75" customHeight="1" x14ac:dyDescent="0.35">
      <c r="A69" s="22"/>
      <c r="B69" s="18" t="s">
        <v>140</v>
      </c>
      <c r="C69" s="17" t="s">
        <v>95</v>
      </c>
      <c r="D69" s="20"/>
      <c r="E69" s="11"/>
      <c r="F69" s="19">
        <v>100000</v>
      </c>
      <c r="G69" s="27"/>
    </row>
    <row r="70" spans="1:7" s="14" customFormat="1" ht="52.5" customHeight="1" x14ac:dyDescent="0.35">
      <c r="A70" s="22"/>
      <c r="B70" s="18" t="s">
        <v>141</v>
      </c>
      <c r="C70" s="17" t="s">
        <v>95</v>
      </c>
      <c r="D70" s="20"/>
      <c r="E70" s="11"/>
      <c r="F70" s="19">
        <v>100000</v>
      </c>
      <c r="G70" s="27"/>
    </row>
    <row r="71" spans="1:7" s="14" customFormat="1" ht="69.75" customHeight="1" x14ac:dyDescent="0.35">
      <c r="A71" s="22"/>
      <c r="B71" s="18" t="s">
        <v>142</v>
      </c>
      <c r="C71" s="17" t="s">
        <v>95</v>
      </c>
      <c r="D71" s="20"/>
      <c r="E71" s="11"/>
      <c r="F71" s="19">
        <v>100000</v>
      </c>
      <c r="G71" s="27"/>
    </row>
    <row r="72" spans="1:7" s="14" customFormat="1" ht="91.5" customHeight="1" x14ac:dyDescent="0.35">
      <c r="A72" s="22"/>
      <c r="B72" s="18" t="s">
        <v>143</v>
      </c>
      <c r="C72" s="17" t="s">
        <v>95</v>
      </c>
      <c r="D72" s="20"/>
      <c r="E72" s="11"/>
      <c r="F72" s="19">
        <v>500000</v>
      </c>
      <c r="G72" s="27"/>
    </row>
    <row r="73" spans="1:7" s="14" customFormat="1" ht="48.75" customHeight="1" x14ac:dyDescent="0.35">
      <c r="A73" s="22"/>
      <c r="B73" s="18" t="s">
        <v>115</v>
      </c>
      <c r="C73" s="17" t="s">
        <v>95</v>
      </c>
      <c r="D73" s="20"/>
      <c r="E73" s="11"/>
      <c r="F73" s="19">
        <v>100000</v>
      </c>
      <c r="G73" s="27"/>
    </row>
    <row r="74" spans="1:7" s="14" customFormat="1" ht="61.5" customHeight="1" x14ac:dyDescent="0.35">
      <c r="A74" s="22"/>
      <c r="B74" s="18" t="s">
        <v>144</v>
      </c>
      <c r="C74" s="17" t="s">
        <v>95</v>
      </c>
      <c r="D74" s="20"/>
      <c r="E74" s="11"/>
      <c r="F74" s="19">
        <v>100000</v>
      </c>
      <c r="G74" s="27"/>
    </row>
    <row r="75" spans="1:7" s="14" customFormat="1" ht="68.25" customHeight="1" x14ac:dyDescent="0.35">
      <c r="A75" s="22"/>
      <c r="B75" s="18" t="s">
        <v>116</v>
      </c>
      <c r="C75" s="17" t="s">
        <v>95</v>
      </c>
      <c r="D75" s="20"/>
      <c r="E75" s="11"/>
      <c r="F75" s="19">
        <v>100000</v>
      </c>
      <c r="G75" s="27"/>
    </row>
    <row r="76" spans="1:7" s="14" customFormat="1" ht="57" customHeight="1" x14ac:dyDescent="0.35">
      <c r="A76" s="22"/>
      <c r="B76" s="18" t="s">
        <v>145</v>
      </c>
      <c r="C76" s="17" t="s">
        <v>95</v>
      </c>
      <c r="D76" s="20"/>
      <c r="E76" s="11"/>
      <c r="F76" s="19">
        <v>100000</v>
      </c>
      <c r="G76" s="27"/>
    </row>
    <row r="77" spans="1:7" s="14" customFormat="1" ht="61.5" customHeight="1" x14ac:dyDescent="0.35">
      <c r="A77" s="22"/>
      <c r="B77" s="18" t="s">
        <v>146</v>
      </c>
      <c r="C77" s="17" t="s">
        <v>95</v>
      </c>
      <c r="D77" s="20"/>
      <c r="E77" s="11"/>
      <c r="F77" s="19">
        <v>100000</v>
      </c>
      <c r="G77" s="27"/>
    </row>
    <row r="78" spans="1:7" s="14" customFormat="1" ht="55.5" customHeight="1" x14ac:dyDescent="0.35">
      <c r="A78" s="22"/>
      <c r="B78" s="18" t="s">
        <v>147</v>
      </c>
      <c r="C78" s="17" t="s">
        <v>95</v>
      </c>
      <c r="D78" s="20"/>
      <c r="E78" s="11"/>
      <c r="F78" s="19">
        <v>139000</v>
      </c>
      <c r="G78" s="27"/>
    </row>
    <row r="79" spans="1:7" s="14" customFormat="1" ht="51" customHeight="1" x14ac:dyDescent="0.35">
      <c r="A79" s="22"/>
      <c r="B79" s="18" t="s">
        <v>206</v>
      </c>
      <c r="C79" s="17" t="s">
        <v>95</v>
      </c>
      <c r="D79" s="20"/>
      <c r="E79" s="11"/>
      <c r="F79" s="19">
        <v>15000</v>
      </c>
      <c r="G79" s="27"/>
    </row>
    <row r="80" spans="1:7" s="14" customFormat="1" ht="57.75" customHeight="1" x14ac:dyDescent="0.35">
      <c r="A80" s="22"/>
      <c r="B80" s="18" t="s">
        <v>117</v>
      </c>
      <c r="C80" s="17" t="s">
        <v>95</v>
      </c>
      <c r="D80" s="20"/>
      <c r="E80" s="11"/>
      <c r="F80" s="19">
        <v>100000</v>
      </c>
      <c r="G80" s="27"/>
    </row>
    <row r="81" spans="1:7" s="14" customFormat="1" ht="50.25" customHeight="1" x14ac:dyDescent="0.35">
      <c r="A81" s="22"/>
      <c r="B81" s="18" t="s">
        <v>118</v>
      </c>
      <c r="C81" s="17" t="s">
        <v>95</v>
      </c>
      <c r="D81" s="20"/>
      <c r="E81" s="11"/>
      <c r="F81" s="19">
        <v>100000</v>
      </c>
      <c r="G81" s="27"/>
    </row>
    <row r="82" spans="1:7" s="14" customFormat="1" ht="72.75" customHeight="1" x14ac:dyDescent="0.35">
      <c r="A82" s="22"/>
      <c r="B82" s="18" t="s">
        <v>119</v>
      </c>
      <c r="C82" s="17" t="s">
        <v>95</v>
      </c>
      <c r="D82" s="20"/>
      <c r="E82" s="11"/>
      <c r="F82" s="19">
        <v>100000</v>
      </c>
      <c r="G82" s="27"/>
    </row>
    <row r="83" spans="1:7" s="14" customFormat="1" ht="57.75" customHeight="1" x14ac:dyDescent="0.35">
      <c r="A83" s="22"/>
      <c r="B83" s="18" t="s">
        <v>120</v>
      </c>
      <c r="C83" s="17" t="s">
        <v>95</v>
      </c>
      <c r="D83" s="20"/>
      <c r="E83" s="11"/>
      <c r="F83" s="19">
        <v>100000</v>
      </c>
      <c r="G83" s="27"/>
    </row>
    <row r="84" spans="1:7" s="14" customFormat="1" ht="75.75" customHeight="1" x14ac:dyDescent="0.35">
      <c r="A84" s="22"/>
      <c r="B84" s="18" t="s">
        <v>121</v>
      </c>
      <c r="C84" s="17" t="s">
        <v>95</v>
      </c>
      <c r="D84" s="20"/>
      <c r="E84" s="11"/>
      <c r="F84" s="19">
        <v>500000</v>
      </c>
      <c r="G84" s="27"/>
    </row>
    <row r="85" spans="1:7" s="14" customFormat="1" ht="55.5" customHeight="1" x14ac:dyDescent="0.35">
      <c r="A85" s="90"/>
      <c r="B85" s="18" t="s">
        <v>125</v>
      </c>
      <c r="C85" s="17" t="s">
        <v>95</v>
      </c>
      <c r="D85" s="20"/>
      <c r="E85" s="11"/>
      <c r="F85" s="19">
        <v>68000</v>
      </c>
      <c r="G85" s="27"/>
    </row>
    <row r="86" spans="1:7" s="10" customFormat="1" ht="54" customHeight="1" x14ac:dyDescent="0.35">
      <c r="A86" s="12"/>
      <c r="B86" s="18" t="s">
        <v>122</v>
      </c>
      <c r="C86" s="17" t="s">
        <v>95</v>
      </c>
      <c r="D86" s="13"/>
      <c r="E86" s="90"/>
      <c r="F86" s="19">
        <v>100000</v>
      </c>
      <c r="G86" s="42"/>
    </row>
    <row r="87" spans="1:7" s="10" customFormat="1" ht="66.75" customHeight="1" x14ac:dyDescent="0.35">
      <c r="A87" s="29"/>
      <c r="B87" s="18" t="s">
        <v>123</v>
      </c>
      <c r="C87" s="17" t="s">
        <v>95</v>
      </c>
      <c r="D87" s="13"/>
      <c r="E87" s="90"/>
      <c r="F87" s="19">
        <v>100000</v>
      </c>
      <c r="G87" s="42"/>
    </row>
    <row r="88" spans="1:7" s="14" customFormat="1" ht="62.25" customHeight="1" x14ac:dyDescent="0.35">
      <c r="A88" s="22"/>
      <c r="B88" s="18" t="s">
        <v>215</v>
      </c>
      <c r="C88" s="17" t="s">
        <v>95</v>
      </c>
      <c r="D88" s="20"/>
      <c r="E88" s="11"/>
      <c r="F88" s="19">
        <v>100000</v>
      </c>
      <c r="G88" s="27"/>
    </row>
    <row r="89" spans="1:7" s="14" customFormat="1" ht="52.5" customHeight="1" x14ac:dyDescent="0.35">
      <c r="A89" s="90"/>
      <c r="B89" s="18" t="s">
        <v>124</v>
      </c>
      <c r="C89" s="17" t="s">
        <v>95</v>
      </c>
      <c r="D89" s="20"/>
      <c r="E89" s="11"/>
      <c r="F89" s="19">
        <v>57000</v>
      </c>
      <c r="G89" s="27"/>
    </row>
    <row r="90" spans="1:7" s="14" customFormat="1" ht="48" customHeight="1" x14ac:dyDescent="0.35">
      <c r="A90" s="90"/>
      <c r="B90" s="29" t="s">
        <v>199</v>
      </c>
      <c r="C90" s="11"/>
      <c r="D90" s="20"/>
      <c r="E90" s="11"/>
      <c r="F90" s="16">
        <f>SUM(F91:F145)</f>
        <v>15883725</v>
      </c>
      <c r="G90" s="27"/>
    </row>
    <row r="91" spans="1:7" s="14" customFormat="1" ht="96" customHeight="1" x14ac:dyDescent="0.35">
      <c r="A91" s="90"/>
      <c r="B91" s="18" t="s">
        <v>96</v>
      </c>
      <c r="C91" s="17" t="s">
        <v>95</v>
      </c>
      <c r="D91" s="20"/>
      <c r="E91" s="11"/>
      <c r="F91" s="19">
        <v>200000</v>
      </c>
      <c r="G91" s="27"/>
    </row>
    <row r="92" spans="1:7" s="14" customFormat="1" ht="95.25" customHeight="1" x14ac:dyDescent="0.35">
      <c r="A92" s="90"/>
      <c r="B92" s="18" t="s">
        <v>222</v>
      </c>
      <c r="C92" s="17" t="s">
        <v>95</v>
      </c>
      <c r="D92" s="20"/>
      <c r="E92" s="11"/>
      <c r="F92" s="19">
        <v>53880</v>
      </c>
      <c r="G92" s="27"/>
    </row>
    <row r="93" spans="1:7" s="14" customFormat="1" ht="77.25" customHeight="1" x14ac:dyDescent="0.35">
      <c r="A93" s="22"/>
      <c r="B93" s="18" t="s">
        <v>97</v>
      </c>
      <c r="C93" s="17" t="s">
        <v>95</v>
      </c>
      <c r="D93" s="20"/>
      <c r="E93" s="11"/>
      <c r="F93" s="19">
        <v>200000</v>
      </c>
      <c r="G93" s="27"/>
    </row>
    <row r="94" spans="1:7" s="14" customFormat="1" ht="74.25" customHeight="1" x14ac:dyDescent="0.35">
      <c r="A94" s="22"/>
      <c r="B94" s="18" t="s">
        <v>98</v>
      </c>
      <c r="C94" s="17" t="s">
        <v>95</v>
      </c>
      <c r="D94" s="20"/>
      <c r="E94" s="11"/>
      <c r="F94" s="19">
        <v>400000</v>
      </c>
      <c r="G94" s="27"/>
    </row>
    <row r="95" spans="1:7" s="14" customFormat="1" ht="66" customHeight="1" x14ac:dyDescent="0.35">
      <c r="A95" s="22"/>
      <c r="B95" s="18" t="s">
        <v>99</v>
      </c>
      <c r="C95" s="17" t="s">
        <v>95</v>
      </c>
      <c r="D95" s="20"/>
      <c r="E95" s="11"/>
      <c r="F95" s="19">
        <v>400000</v>
      </c>
      <c r="G95" s="27"/>
    </row>
    <row r="96" spans="1:7" s="14" customFormat="1" ht="49.5" customHeight="1" x14ac:dyDescent="0.35">
      <c r="A96" s="22"/>
      <c r="B96" s="18" t="s">
        <v>100</v>
      </c>
      <c r="C96" s="17" t="s">
        <v>95</v>
      </c>
      <c r="D96" s="20"/>
      <c r="E96" s="11"/>
      <c r="F96" s="19">
        <v>500000</v>
      </c>
      <c r="G96" s="27"/>
    </row>
    <row r="97" spans="1:7" s="14" customFormat="1" ht="93" customHeight="1" x14ac:dyDescent="0.35">
      <c r="A97" s="22"/>
      <c r="B97" s="18" t="s">
        <v>235</v>
      </c>
      <c r="C97" s="17" t="s">
        <v>95</v>
      </c>
      <c r="D97" s="20"/>
      <c r="E97" s="11"/>
      <c r="F97" s="19">
        <v>53880</v>
      </c>
      <c r="G97" s="27"/>
    </row>
    <row r="98" spans="1:7" s="14" customFormat="1" ht="50.25" customHeight="1" x14ac:dyDescent="0.35">
      <c r="A98" s="22"/>
      <c r="B98" s="18" t="s">
        <v>208</v>
      </c>
      <c r="C98" s="17" t="s">
        <v>95</v>
      </c>
      <c r="D98" s="20"/>
      <c r="E98" s="11"/>
      <c r="F98" s="19">
        <v>200000</v>
      </c>
      <c r="G98" s="27"/>
    </row>
    <row r="99" spans="1:7" s="14" customFormat="1" ht="47.25" customHeight="1" x14ac:dyDescent="0.35">
      <c r="A99" s="22"/>
      <c r="B99" s="18" t="s">
        <v>209</v>
      </c>
      <c r="C99" s="17" t="s">
        <v>23</v>
      </c>
      <c r="D99" s="20">
        <v>4205484</v>
      </c>
      <c r="E99" s="11">
        <v>80.400000000000006</v>
      </c>
      <c r="F99" s="19">
        <v>320000</v>
      </c>
      <c r="G99" s="27">
        <v>88</v>
      </c>
    </row>
    <row r="100" spans="1:7" s="14" customFormat="1" ht="53.25" customHeight="1" x14ac:dyDescent="0.35">
      <c r="A100" s="22"/>
      <c r="B100" s="18" t="s">
        <v>101</v>
      </c>
      <c r="C100" s="17" t="s">
        <v>95</v>
      </c>
      <c r="D100" s="20"/>
      <c r="E100" s="11"/>
      <c r="F100" s="19">
        <v>200000</v>
      </c>
      <c r="G100" s="27"/>
    </row>
    <row r="101" spans="1:7" s="14" customFormat="1" ht="48.75" customHeight="1" x14ac:dyDescent="0.35">
      <c r="A101" s="22"/>
      <c r="B101" s="18" t="s">
        <v>102</v>
      </c>
      <c r="C101" s="17" t="s">
        <v>95</v>
      </c>
      <c r="D101" s="20"/>
      <c r="E101" s="11"/>
      <c r="F101" s="19">
        <v>200000</v>
      </c>
      <c r="G101" s="27"/>
    </row>
    <row r="102" spans="1:7" s="14" customFormat="1" ht="59.25" customHeight="1" x14ac:dyDescent="0.35">
      <c r="A102" s="22"/>
      <c r="B102" s="18" t="s">
        <v>103</v>
      </c>
      <c r="C102" s="17" t="s">
        <v>95</v>
      </c>
      <c r="D102" s="20"/>
      <c r="E102" s="11"/>
      <c r="F102" s="19">
        <v>200000</v>
      </c>
      <c r="G102" s="27"/>
    </row>
    <row r="103" spans="1:7" s="14" customFormat="1" ht="90.75" customHeight="1" x14ac:dyDescent="0.35">
      <c r="A103" s="22"/>
      <c r="B103" s="18" t="s">
        <v>223</v>
      </c>
      <c r="C103" s="17" t="s">
        <v>95</v>
      </c>
      <c r="D103" s="20"/>
      <c r="E103" s="11"/>
      <c r="F103" s="19">
        <v>53880</v>
      </c>
      <c r="G103" s="27"/>
    </row>
    <row r="104" spans="1:7" s="14" customFormat="1" ht="67.5" customHeight="1" x14ac:dyDescent="0.35">
      <c r="A104" s="22"/>
      <c r="B104" s="18" t="s">
        <v>104</v>
      </c>
      <c r="C104" s="17" t="s">
        <v>95</v>
      </c>
      <c r="D104" s="20"/>
      <c r="E104" s="11"/>
      <c r="F104" s="19">
        <v>200000</v>
      </c>
      <c r="G104" s="27"/>
    </row>
    <row r="105" spans="1:7" s="14" customFormat="1" ht="93.75" customHeight="1" x14ac:dyDescent="0.35">
      <c r="A105" s="22"/>
      <c r="B105" s="18" t="s">
        <v>224</v>
      </c>
      <c r="C105" s="17" t="s">
        <v>95</v>
      </c>
      <c r="D105" s="20"/>
      <c r="E105" s="11"/>
      <c r="F105" s="19">
        <v>53880</v>
      </c>
      <c r="G105" s="27"/>
    </row>
    <row r="106" spans="1:7" s="14" customFormat="1" ht="111" customHeight="1" x14ac:dyDescent="0.35">
      <c r="A106" s="22"/>
      <c r="B106" s="18" t="s">
        <v>225</v>
      </c>
      <c r="C106" s="17" t="s">
        <v>95</v>
      </c>
      <c r="D106" s="20"/>
      <c r="E106" s="11"/>
      <c r="F106" s="19">
        <v>53880</v>
      </c>
      <c r="G106" s="27"/>
    </row>
    <row r="107" spans="1:7" s="14" customFormat="1" ht="70.5" customHeight="1" x14ac:dyDescent="0.35">
      <c r="A107" s="22"/>
      <c r="B107" s="18" t="s">
        <v>212</v>
      </c>
      <c r="C107" s="17" t="s">
        <v>28</v>
      </c>
      <c r="D107" s="20">
        <v>1269917</v>
      </c>
      <c r="E107" s="11">
        <v>38.1</v>
      </c>
      <c r="F107" s="19">
        <v>784918</v>
      </c>
      <c r="G107" s="27">
        <v>100</v>
      </c>
    </row>
    <row r="108" spans="1:7" s="14" customFormat="1" ht="91.5" customHeight="1" x14ac:dyDescent="0.35">
      <c r="A108" s="18"/>
      <c r="B108" s="18" t="s">
        <v>220</v>
      </c>
      <c r="C108" s="17" t="s">
        <v>95</v>
      </c>
      <c r="D108" s="20"/>
      <c r="E108" s="11"/>
      <c r="F108" s="19">
        <v>400000</v>
      </c>
      <c r="G108" s="27"/>
    </row>
    <row r="109" spans="1:7" s="14" customFormat="1" ht="69" customHeight="1" x14ac:dyDescent="0.35">
      <c r="A109" s="18"/>
      <c r="B109" s="18" t="s">
        <v>284</v>
      </c>
      <c r="C109" s="17" t="s">
        <v>95</v>
      </c>
      <c r="D109" s="20"/>
      <c r="E109" s="11"/>
      <c r="F109" s="19">
        <v>200000</v>
      </c>
      <c r="G109" s="27"/>
    </row>
    <row r="110" spans="1:7" s="14" customFormat="1" ht="60.75" x14ac:dyDescent="0.35">
      <c r="A110" s="90"/>
      <c r="B110" s="18" t="s">
        <v>148</v>
      </c>
      <c r="C110" s="17" t="s">
        <v>95</v>
      </c>
      <c r="D110" s="20"/>
      <c r="E110" s="11"/>
      <c r="F110" s="19">
        <v>200000</v>
      </c>
      <c r="G110" s="27"/>
    </row>
    <row r="111" spans="1:7" s="14" customFormat="1" ht="51.75" customHeight="1" x14ac:dyDescent="0.35">
      <c r="A111" s="90"/>
      <c r="B111" s="18" t="s">
        <v>105</v>
      </c>
      <c r="C111" s="17" t="s">
        <v>95</v>
      </c>
      <c r="D111" s="20"/>
      <c r="E111" s="11"/>
      <c r="F111" s="19">
        <v>200000</v>
      </c>
      <c r="G111" s="27"/>
    </row>
    <row r="112" spans="1:7" s="14" customFormat="1" ht="60.75" x14ac:dyDescent="0.35">
      <c r="A112" s="90"/>
      <c r="B112" s="18" t="s">
        <v>234</v>
      </c>
      <c r="C112" s="17" t="s">
        <v>95</v>
      </c>
      <c r="D112" s="20"/>
      <c r="E112" s="11"/>
      <c r="F112" s="19">
        <v>2053880</v>
      </c>
      <c r="G112" s="87"/>
    </row>
    <row r="113" spans="1:7" s="14" customFormat="1" ht="51" customHeight="1" x14ac:dyDescent="0.35">
      <c r="A113" s="90"/>
      <c r="B113" s="18" t="s">
        <v>149</v>
      </c>
      <c r="C113" s="17" t="s">
        <v>95</v>
      </c>
      <c r="D113" s="20"/>
      <c r="E113" s="11"/>
      <c r="F113" s="19">
        <v>200000</v>
      </c>
      <c r="G113" s="27"/>
    </row>
    <row r="114" spans="1:7" s="14" customFormat="1" ht="75.75" customHeight="1" x14ac:dyDescent="0.35">
      <c r="A114" s="22"/>
      <c r="B114" s="18" t="s">
        <v>210</v>
      </c>
      <c r="C114" s="17" t="s">
        <v>23</v>
      </c>
      <c r="D114" s="20">
        <v>1743103</v>
      </c>
      <c r="E114" s="27">
        <v>80.400000000000006</v>
      </c>
      <c r="F114" s="19">
        <v>338237</v>
      </c>
      <c r="G114" s="27">
        <v>100</v>
      </c>
    </row>
    <row r="115" spans="1:7" s="14" customFormat="1" ht="57.75" customHeight="1" x14ac:dyDescent="0.35">
      <c r="A115" s="22"/>
      <c r="B115" s="18" t="s">
        <v>285</v>
      </c>
      <c r="C115" s="17" t="s">
        <v>28</v>
      </c>
      <c r="D115" s="20">
        <v>512028</v>
      </c>
      <c r="E115" s="27">
        <v>39</v>
      </c>
      <c r="F115" s="19">
        <v>312177</v>
      </c>
      <c r="G115" s="27">
        <v>100</v>
      </c>
    </row>
    <row r="116" spans="1:7" s="14" customFormat="1" ht="117" customHeight="1" x14ac:dyDescent="0.35">
      <c r="A116" s="22"/>
      <c r="B116" s="18" t="s">
        <v>226</v>
      </c>
      <c r="C116" s="17" t="s">
        <v>95</v>
      </c>
      <c r="D116" s="20"/>
      <c r="E116" s="27"/>
      <c r="F116" s="19">
        <v>53880</v>
      </c>
      <c r="G116" s="27"/>
    </row>
    <row r="117" spans="1:7" s="14" customFormat="1" ht="53.25" customHeight="1" x14ac:dyDescent="0.35">
      <c r="A117" s="90"/>
      <c r="B117" s="18" t="s">
        <v>106</v>
      </c>
      <c r="C117" s="17" t="s">
        <v>95</v>
      </c>
      <c r="D117" s="20"/>
      <c r="E117" s="11"/>
      <c r="F117" s="19">
        <v>200000</v>
      </c>
      <c r="G117" s="27"/>
    </row>
    <row r="118" spans="1:7" s="14" customFormat="1" ht="51" customHeight="1" x14ac:dyDescent="0.35">
      <c r="A118" s="22"/>
      <c r="B118" s="18" t="s">
        <v>213</v>
      </c>
      <c r="C118" s="17" t="s">
        <v>28</v>
      </c>
      <c r="D118" s="20">
        <v>1192191</v>
      </c>
      <c r="E118" s="11">
        <v>89.2</v>
      </c>
      <c r="F118" s="19">
        <v>129249</v>
      </c>
      <c r="G118" s="27">
        <v>100</v>
      </c>
    </row>
    <row r="119" spans="1:7" s="14" customFormat="1" ht="55.5" customHeight="1" x14ac:dyDescent="0.35">
      <c r="A119" s="22"/>
      <c r="B119" s="18" t="s">
        <v>214</v>
      </c>
      <c r="C119" s="17" t="s">
        <v>95</v>
      </c>
      <c r="D119" s="20"/>
      <c r="E119" s="11"/>
      <c r="F119" s="19">
        <v>145709</v>
      </c>
      <c r="G119" s="27"/>
    </row>
    <row r="120" spans="1:7" s="14" customFormat="1" ht="90" customHeight="1" x14ac:dyDescent="0.35">
      <c r="A120" s="22"/>
      <c r="B120" s="18" t="s">
        <v>236</v>
      </c>
      <c r="C120" s="17" t="s">
        <v>28</v>
      </c>
      <c r="D120" s="20">
        <v>793064</v>
      </c>
      <c r="E120" s="11">
        <v>8.6</v>
      </c>
      <c r="F120" s="19">
        <v>725042</v>
      </c>
      <c r="G120" s="27">
        <v>100</v>
      </c>
    </row>
    <row r="121" spans="1:7" s="14" customFormat="1" ht="75" customHeight="1" x14ac:dyDescent="0.35">
      <c r="A121" s="90"/>
      <c r="B121" s="18" t="s">
        <v>107</v>
      </c>
      <c r="C121" s="17" t="s">
        <v>95</v>
      </c>
      <c r="D121" s="20"/>
      <c r="E121" s="11"/>
      <c r="F121" s="19">
        <v>1100000</v>
      </c>
      <c r="G121" s="27"/>
    </row>
    <row r="122" spans="1:7" s="14" customFormat="1" ht="78" customHeight="1" x14ac:dyDescent="0.35">
      <c r="A122" s="90"/>
      <c r="B122" s="18" t="s">
        <v>108</v>
      </c>
      <c r="C122" s="17" t="s">
        <v>95</v>
      </c>
      <c r="D122" s="20"/>
      <c r="E122" s="27"/>
      <c r="F122" s="19">
        <v>350000</v>
      </c>
      <c r="G122" s="27"/>
    </row>
    <row r="123" spans="1:7" s="14" customFormat="1" ht="56.25" customHeight="1" x14ac:dyDescent="0.35">
      <c r="A123" s="22"/>
      <c r="B123" s="18" t="s">
        <v>109</v>
      </c>
      <c r="C123" s="17" t="s">
        <v>95</v>
      </c>
      <c r="D123" s="20"/>
      <c r="E123" s="11"/>
      <c r="F123" s="19">
        <v>200000</v>
      </c>
      <c r="G123" s="27"/>
    </row>
    <row r="124" spans="1:7" s="14" customFormat="1" ht="54" customHeight="1" x14ac:dyDescent="0.35">
      <c r="A124" s="22"/>
      <c r="B124" s="18" t="s">
        <v>211</v>
      </c>
      <c r="C124" s="17" t="s">
        <v>23</v>
      </c>
      <c r="D124" s="20">
        <v>4051404</v>
      </c>
      <c r="E124" s="11">
        <v>91.5</v>
      </c>
      <c r="F124" s="19">
        <v>345283</v>
      </c>
      <c r="G124" s="27">
        <v>100</v>
      </c>
    </row>
    <row r="125" spans="1:7" s="14" customFormat="1" ht="48.75" customHeight="1" x14ac:dyDescent="0.35">
      <c r="A125" s="22"/>
      <c r="B125" s="18" t="s">
        <v>150</v>
      </c>
      <c r="C125" s="17" t="s">
        <v>95</v>
      </c>
      <c r="D125" s="20"/>
      <c r="E125" s="11"/>
      <c r="F125" s="19">
        <v>200000</v>
      </c>
      <c r="G125" s="27"/>
    </row>
    <row r="126" spans="1:7" s="14" customFormat="1" ht="52.5" customHeight="1" x14ac:dyDescent="0.35">
      <c r="A126" s="90"/>
      <c r="B126" s="18" t="s">
        <v>110</v>
      </c>
      <c r="C126" s="17" t="s">
        <v>95</v>
      </c>
      <c r="D126" s="20"/>
      <c r="E126" s="11"/>
      <c r="F126" s="19">
        <v>200000</v>
      </c>
      <c r="G126" s="27"/>
    </row>
    <row r="127" spans="1:7" s="14" customFormat="1" ht="60.75" x14ac:dyDescent="0.35">
      <c r="A127" s="22"/>
      <c r="B127" s="18" t="s">
        <v>227</v>
      </c>
      <c r="C127" s="17" t="s">
        <v>95</v>
      </c>
      <c r="D127" s="20"/>
      <c r="E127" s="11"/>
      <c r="F127" s="19">
        <v>200000</v>
      </c>
      <c r="G127" s="27"/>
    </row>
    <row r="128" spans="1:7" s="14" customFormat="1" ht="60.75" customHeight="1" x14ac:dyDescent="0.35">
      <c r="A128" s="90"/>
      <c r="B128" s="18" t="s">
        <v>286</v>
      </c>
      <c r="C128" s="17" t="s">
        <v>95</v>
      </c>
      <c r="D128" s="20"/>
      <c r="E128" s="11"/>
      <c r="F128" s="19">
        <v>200000</v>
      </c>
      <c r="G128" s="27"/>
    </row>
    <row r="129" spans="1:7" s="14" customFormat="1" ht="50.25" customHeight="1" x14ac:dyDescent="0.35">
      <c r="A129" s="90"/>
      <c r="B129" s="18" t="s">
        <v>151</v>
      </c>
      <c r="C129" s="17" t="s">
        <v>95</v>
      </c>
      <c r="D129" s="20"/>
      <c r="E129" s="11"/>
      <c r="F129" s="19">
        <v>160000</v>
      </c>
      <c r="G129" s="27"/>
    </row>
    <row r="130" spans="1:7" s="14" customFormat="1" ht="70.5" customHeight="1" x14ac:dyDescent="0.35">
      <c r="A130" s="90"/>
      <c r="B130" s="18" t="s">
        <v>228</v>
      </c>
      <c r="C130" s="17" t="s">
        <v>95</v>
      </c>
      <c r="D130" s="20"/>
      <c r="E130" s="11"/>
      <c r="F130" s="19">
        <v>53880</v>
      </c>
      <c r="G130" s="27"/>
    </row>
    <row r="131" spans="1:7" s="14" customFormat="1" ht="53.25" customHeight="1" x14ac:dyDescent="0.35">
      <c r="A131" s="22"/>
      <c r="B131" s="18" t="s">
        <v>152</v>
      </c>
      <c r="C131" s="17" t="s">
        <v>95</v>
      </c>
      <c r="D131" s="20"/>
      <c r="E131" s="11"/>
      <c r="F131" s="19">
        <v>200000</v>
      </c>
      <c r="G131" s="27"/>
    </row>
    <row r="132" spans="1:7" s="14" customFormat="1" ht="93.75" customHeight="1" x14ac:dyDescent="0.35">
      <c r="A132" s="22"/>
      <c r="B132" s="18" t="s">
        <v>258</v>
      </c>
      <c r="C132" s="17" t="s">
        <v>95</v>
      </c>
      <c r="D132" s="20"/>
      <c r="E132" s="11"/>
      <c r="F132" s="19">
        <v>53880</v>
      </c>
      <c r="G132" s="27"/>
    </row>
    <row r="133" spans="1:7" s="14" customFormat="1" ht="54.75" customHeight="1" x14ac:dyDescent="0.35">
      <c r="A133" s="90"/>
      <c r="B133" s="18" t="s">
        <v>153</v>
      </c>
      <c r="C133" s="17" t="s">
        <v>95</v>
      </c>
      <c r="D133" s="20"/>
      <c r="E133" s="11"/>
      <c r="F133" s="19">
        <v>200000</v>
      </c>
      <c r="G133" s="27"/>
    </row>
    <row r="134" spans="1:7" s="14" customFormat="1" ht="78.75" customHeight="1" x14ac:dyDescent="0.35">
      <c r="A134" s="90"/>
      <c r="B134" s="18" t="s">
        <v>221</v>
      </c>
      <c r="C134" s="17" t="s">
        <v>95</v>
      </c>
      <c r="D134" s="20"/>
      <c r="E134" s="11"/>
      <c r="F134" s="19">
        <v>222840</v>
      </c>
      <c r="G134" s="27"/>
    </row>
    <row r="135" spans="1:7" s="14" customFormat="1" ht="74.25" customHeight="1" x14ac:dyDescent="0.35">
      <c r="A135" s="90"/>
      <c r="B135" s="18" t="s">
        <v>189</v>
      </c>
      <c r="C135" s="17" t="s">
        <v>95</v>
      </c>
      <c r="D135" s="20"/>
      <c r="E135" s="11"/>
      <c r="F135" s="19">
        <v>1100000</v>
      </c>
      <c r="G135" s="27"/>
    </row>
    <row r="136" spans="1:7" s="14" customFormat="1" ht="53.25" customHeight="1" x14ac:dyDescent="0.35">
      <c r="A136" s="22"/>
      <c r="B136" s="18" t="s">
        <v>111</v>
      </c>
      <c r="C136" s="17" t="s">
        <v>95</v>
      </c>
      <c r="D136" s="20"/>
      <c r="E136" s="11"/>
      <c r="F136" s="19">
        <v>200000</v>
      </c>
      <c r="G136" s="27"/>
    </row>
    <row r="137" spans="1:7" s="14" customFormat="1" ht="69.75" customHeight="1" x14ac:dyDescent="0.35">
      <c r="A137" s="22"/>
      <c r="B137" s="18" t="s">
        <v>112</v>
      </c>
      <c r="C137" s="17" t="s">
        <v>95</v>
      </c>
      <c r="D137" s="20"/>
      <c r="E137" s="11"/>
      <c r="F137" s="19">
        <v>200000</v>
      </c>
      <c r="G137" s="27"/>
    </row>
    <row r="138" spans="1:7" s="14" customFormat="1" ht="72.75" customHeight="1" x14ac:dyDescent="0.35">
      <c r="A138" s="22"/>
      <c r="B138" s="18" t="s">
        <v>175</v>
      </c>
      <c r="C138" s="17" t="s">
        <v>95</v>
      </c>
      <c r="D138" s="20"/>
      <c r="E138" s="11"/>
      <c r="F138" s="19">
        <v>200000</v>
      </c>
      <c r="G138" s="27"/>
    </row>
    <row r="139" spans="1:7" s="14" customFormat="1" ht="70.5" customHeight="1" x14ac:dyDescent="0.35">
      <c r="A139" s="22"/>
      <c r="B139" s="18" t="s">
        <v>287</v>
      </c>
      <c r="C139" s="17" t="s">
        <v>95</v>
      </c>
      <c r="D139" s="20"/>
      <c r="E139" s="11"/>
      <c r="F139" s="19">
        <v>200000</v>
      </c>
      <c r="G139" s="27"/>
    </row>
    <row r="140" spans="1:7" s="14" customFormat="1" ht="71.25" customHeight="1" x14ac:dyDescent="0.35">
      <c r="A140" s="22"/>
      <c r="B140" s="18" t="s">
        <v>154</v>
      </c>
      <c r="C140" s="17" t="s">
        <v>95</v>
      </c>
      <c r="D140" s="20"/>
      <c r="E140" s="11"/>
      <c r="F140" s="19">
        <v>200000</v>
      </c>
      <c r="G140" s="27"/>
    </row>
    <row r="141" spans="1:7" s="14" customFormat="1" ht="81" x14ac:dyDescent="0.35">
      <c r="A141" s="22"/>
      <c r="B141" s="18" t="s">
        <v>155</v>
      </c>
      <c r="C141" s="17" t="s">
        <v>95</v>
      </c>
      <c r="D141" s="20"/>
      <c r="E141" s="11"/>
      <c r="F141" s="19">
        <v>200000</v>
      </c>
      <c r="G141" s="27"/>
    </row>
    <row r="142" spans="1:7" s="14" customFormat="1" ht="70.5" customHeight="1" x14ac:dyDescent="0.35">
      <c r="A142" s="22"/>
      <c r="B142" s="18" t="s">
        <v>207</v>
      </c>
      <c r="C142" s="17" t="s">
        <v>95</v>
      </c>
      <c r="D142" s="20"/>
      <c r="E142" s="11"/>
      <c r="F142" s="19">
        <v>185350</v>
      </c>
      <c r="G142" s="27"/>
    </row>
    <row r="143" spans="1:7" s="10" customFormat="1" ht="68.25" customHeight="1" x14ac:dyDescent="0.35">
      <c r="A143" s="12"/>
      <c r="B143" s="18" t="s">
        <v>156</v>
      </c>
      <c r="C143" s="17" t="s">
        <v>95</v>
      </c>
      <c r="D143" s="13"/>
      <c r="E143" s="90"/>
      <c r="F143" s="19">
        <v>200000</v>
      </c>
      <c r="G143" s="42"/>
    </row>
    <row r="144" spans="1:7" s="14" customFormat="1" ht="60" customHeight="1" x14ac:dyDescent="0.35">
      <c r="A144" s="18"/>
      <c r="B144" s="18" t="s">
        <v>200</v>
      </c>
      <c r="C144" s="17" t="s">
        <v>95</v>
      </c>
      <c r="D144" s="11"/>
      <c r="E144" s="11"/>
      <c r="F144" s="19">
        <v>150000</v>
      </c>
      <c r="G144" s="42"/>
    </row>
    <row r="145" spans="1:7" s="10" customFormat="1" ht="50.25" customHeight="1" x14ac:dyDescent="0.35">
      <c r="A145" s="12"/>
      <c r="B145" s="18" t="s">
        <v>201</v>
      </c>
      <c r="C145" s="17" t="s">
        <v>95</v>
      </c>
      <c r="D145" s="13"/>
      <c r="E145" s="90"/>
      <c r="F145" s="19">
        <v>130000</v>
      </c>
      <c r="G145" s="42"/>
    </row>
    <row r="146" spans="1:7" s="14" customFormat="1" ht="30.75" customHeight="1" x14ac:dyDescent="0.35">
      <c r="A146" s="18"/>
      <c r="B146" s="29" t="s">
        <v>279</v>
      </c>
      <c r="C146" s="11"/>
      <c r="D146" s="11"/>
      <c r="E146" s="11"/>
      <c r="F146" s="16">
        <f>SUM(F147:F149)</f>
        <v>1300000</v>
      </c>
      <c r="G146" s="42"/>
    </row>
    <row r="147" spans="1:7" s="14" customFormat="1" ht="47.25" customHeight="1" x14ac:dyDescent="0.35">
      <c r="A147" s="18"/>
      <c r="B147" s="18" t="s">
        <v>157</v>
      </c>
      <c r="C147" s="17" t="s">
        <v>95</v>
      </c>
      <c r="D147" s="11"/>
      <c r="E147" s="11"/>
      <c r="F147" s="19">
        <v>200000</v>
      </c>
      <c r="G147" s="42"/>
    </row>
    <row r="148" spans="1:7" s="14" customFormat="1" ht="53.25" customHeight="1" x14ac:dyDescent="0.35">
      <c r="A148" s="18"/>
      <c r="B148" s="18" t="s">
        <v>219</v>
      </c>
      <c r="C148" s="17" t="s">
        <v>95</v>
      </c>
      <c r="D148" s="11"/>
      <c r="E148" s="11"/>
      <c r="F148" s="19">
        <v>600000</v>
      </c>
      <c r="G148" s="42"/>
    </row>
    <row r="149" spans="1:7" s="14" customFormat="1" ht="76.5" customHeight="1" x14ac:dyDescent="0.35">
      <c r="A149" s="18"/>
      <c r="B149" s="18" t="s">
        <v>248</v>
      </c>
      <c r="C149" s="17" t="s">
        <v>95</v>
      </c>
      <c r="D149" s="11"/>
      <c r="E149" s="11"/>
      <c r="F149" s="19">
        <v>500000</v>
      </c>
      <c r="G149" s="42"/>
    </row>
    <row r="150" spans="1:7" s="10" customFormat="1" ht="35.25" customHeight="1" x14ac:dyDescent="0.35">
      <c r="A150" s="12" t="s">
        <v>3</v>
      </c>
      <c r="B150" s="12"/>
      <c r="C150" s="90"/>
      <c r="D150" s="13"/>
      <c r="E150" s="90"/>
      <c r="F150" s="13">
        <f>F151+F152</f>
        <v>11240000</v>
      </c>
      <c r="G150" s="42"/>
    </row>
    <row r="151" spans="1:7" s="14" customFormat="1" ht="31.5" customHeight="1" x14ac:dyDescent="0.35">
      <c r="A151" s="18"/>
      <c r="B151" s="29" t="s">
        <v>166</v>
      </c>
      <c r="C151" s="11"/>
      <c r="D151" s="19"/>
      <c r="E151" s="11"/>
      <c r="F151" s="16">
        <v>140000</v>
      </c>
      <c r="G151" s="27"/>
    </row>
    <row r="152" spans="1:7" s="14" customFormat="1" ht="31.5" customHeight="1" x14ac:dyDescent="0.35">
      <c r="A152" s="18"/>
      <c r="B152" s="29" t="s">
        <v>50</v>
      </c>
      <c r="C152" s="11"/>
      <c r="D152" s="19"/>
      <c r="E152" s="11"/>
      <c r="F152" s="16">
        <f>SUM(F153:F155)</f>
        <v>11100000</v>
      </c>
      <c r="G152" s="27"/>
    </row>
    <row r="153" spans="1:7" s="14" customFormat="1" ht="72" customHeight="1" x14ac:dyDescent="0.35">
      <c r="A153" s="18"/>
      <c r="B153" s="18" t="s">
        <v>194</v>
      </c>
      <c r="C153" s="11">
        <v>2021</v>
      </c>
      <c r="D153" s="19"/>
      <c r="E153" s="11"/>
      <c r="F153" s="19">
        <v>1100000</v>
      </c>
      <c r="G153" s="27"/>
    </row>
    <row r="154" spans="1:7" s="14" customFormat="1" ht="69.75" customHeight="1" x14ac:dyDescent="0.35">
      <c r="A154" s="18"/>
      <c r="B154" s="18" t="s">
        <v>167</v>
      </c>
      <c r="C154" s="11">
        <v>2021</v>
      </c>
      <c r="D154" s="19"/>
      <c r="E154" s="11"/>
      <c r="F154" s="19">
        <v>5000000</v>
      </c>
      <c r="G154" s="27"/>
    </row>
    <row r="155" spans="1:7" s="14" customFormat="1" ht="55.5" customHeight="1" x14ac:dyDescent="0.35">
      <c r="A155" s="18"/>
      <c r="B155" s="18" t="s">
        <v>168</v>
      </c>
      <c r="C155" s="11">
        <v>2021</v>
      </c>
      <c r="D155" s="19"/>
      <c r="E155" s="11"/>
      <c r="F155" s="19">
        <v>5000000</v>
      </c>
      <c r="G155" s="27"/>
    </row>
    <row r="156" spans="1:7" s="61" customFormat="1" ht="55.5" customHeight="1" x14ac:dyDescent="0.35">
      <c r="A156" s="69" t="s">
        <v>280</v>
      </c>
      <c r="B156" s="67"/>
      <c r="C156" s="59"/>
      <c r="D156" s="68"/>
      <c r="E156" s="59"/>
      <c r="F156" s="63">
        <f>SUM(F158:F164)+F166</f>
        <v>107556781.12</v>
      </c>
      <c r="G156" s="85"/>
    </row>
    <row r="157" spans="1:7" s="10" customFormat="1" ht="37.5" customHeight="1" x14ac:dyDescent="0.35">
      <c r="A157" s="29" t="s">
        <v>65</v>
      </c>
      <c r="B157" s="29"/>
      <c r="C157" s="90"/>
      <c r="D157" s="13"/>
      <c r="E157" s="90"/>
      <c r="F157" s="16">
        <f>F165</f>
        <v>4662070.12</v>
      </c>
      <c r="G157" s="42"/>
    </row>
    <row r="158" spans="1:7" s="10" customFormat="1" ht="50.25" customHeight="1" x14ac:dyDescent="0.35">
      <c r="A158" s="12" t="s">
        <v>196</v>
      </c>
      <c r="B158" s="29" t="s">
        <v>166</v>
      </c>
      <c r="C158" s="90"/>
      <c r="D158" s="90"/>
      <c r="E158" s="90"/>
      <c r="F158" s="13">
        <v>600000</v>
      </c>
      <c r="G158" s="42"/>
    </row>
    <row r="159" spans="1:7" s="10" customFormat="1" ht="36" customHeight="1" x14ac:dyDescent="0.35">
      <c r="A159" s="12" t="s">
        <v>32</v>
      </c>
      <c r="B159" s="29" t="s">
        <v>169</v>
      </c>
      <c r="C159" s="90"/>
      <c r="D159" s="13"/>
      <c r="E159" s="90"/>
      <c r="F159" s="13">
        <v>39324000</v>
      </c>
      <c r="G159" s="42"/>
    </row>
    <row r="160" spans="1:7" s="10" customFormat="1" ht="51" customHeight="1" x14ac:dyDescent="0.35">
      <c r="A160" s="12" t="s">
        <v>33</v>
      </c>
      <c r="B160" s="29" t="s">
        <v>169</v>
      </c>
      <c r="C160" s="90"/>
      <c r="D160" s="13"/>
      <c r="E160" s="90"/>
      <c r="F160" s="13">
        <v>5100000</v>
      </c>
      <c r="G160" s="42"/>
    </row>
    <row r="161" spans="1:7" s="10" customFormat="1" ht="35.25" customHeight="1" x14ac:dyDescent="0.35">
      <c r="A161" s="12" t="s">
        <v>61</v>
      </c>
      <c r="B161" s="29" t="s">
        <v>169</v>
      </c>
      <c r="C161" s="90"/>
      <c r="D161" s="13"/>
      <c r="E161" s="90"/>
      <c r="F161" s="13">
        <v>21737500</v>
      </c>
      <c r="G161" s="42"/>
    </row>
    <row r="162" spans="1:7" s="10" customFormat="1" ht="41.25" customHeight="1" x14ac:dyDescent="0.35">
      <c r="A162" s="70" t="s">
        <v>1</v>
      </c>
      <c r="B162" s="29" t="s">
        <v>169</v>
      </c>
      <c r="C162" s="90"/>
      <c r="D162" s="13"/>
      <c r="E162" s="90"/>
      <c r="F162" s="13">
        <v>25978711</v>
      </c>
      <c r="G162" s="42"/>
    </row>
    <row r="163" spans="1:7" s="10" customFormat="1" ht="75.75" customHeight="1" x14ac:dyDescent="0.35">
      <c r="A163" s="70" t="s">
        <v>59</v>
      </c>
      <c r="B163" s="18" t="s">
        <v>229</v>
      </c>
      <c r="C163" s="11">
        <v>2021</v>
      </c>
      <c r="D163" s="20">
        <v>23374462</v>
      </c>
      <c r="E163" s="11">
        <v>2.1</v>
      </c>
      <c r="F163" s="13">
        <v>2289000</v>
      </c>
      <c r="G163" s="42"/>
    </row>
    <row r="164" spans="1:7" s="10" customFormat="1" ht="41.25" customHeight="1" x14ac:dyDescent="0.35">
      <c r="A164" s="12" t="s">
        <v>281</v>
      </c>
      <c r="B164" s="29" t="s">
        <v>169</v>
      </c>
      <c r="C164" s="90"/>
      <c r="D164" s="13"/>
      <c r="E164" s="90"/>
      <c r="F164" s="13">
        <v>10527570.120000001</v>
      </c>
      <c r="G164" s="42"/>
    </row>
    <row r="165" spans="1:7" s="14" customFormat="1" ht="36.75" customHeight="1" x14ac:dyDescent="0.35">
      <c r="A165" s="22" t="s">
        <v>177</v>
      </c>
      <c r="B165" s="18"/>
      <c r="C165" s="11"/>
      <c r="D165" s="19"/>
      <c r="E165" s="11"/>
      <c r="F165" s="24">
        <v>4662070.12</v>
      </c>
      <c r="G165" s="27"/>
    </row>
    <row r="166" spans="1:7" s="71" customFormat="1" ht="37.5" customHeight="1" x14ac:dyDescent="0.35">
      <c r="A166" s="12" t="s">
        <v>45</v>
      </c>
      <c r="B166" s="29" t="s">
        <v>170</v>
      </c>
      <c r="C166" s="90"/>
      <c r="D166" s="13"/>
      <c r="E166" s="90"/>
      <c r="F166" s="13">
        <v>2000000</v>
      </c>
      <c r="G166" s="42"/>
    </row>
    <row r="167" spans="1:7" s="61" customFormat="1" ht="57" customHeight="1" x14ac:dyDescent="0.35">
      <c r="A167" s="72" t="s">
        <v>34</v>
      </c>
      <c r="B167" s="67"/>
      <c r="C167" s="59"/>
      <c r="D167" s="68"/>
      <c r="E167" s="59"/>
      <c r="F167" s="63">
        <f>SUM(F168:F171)</f>
        <v>873000</v>
      </c>
      <c r="G167" s="85"/>
    </row>
    <row r="168" spans="1:7" s="10" customFormat="1" ht="48.75" customHeight="1" x14ac:dyDescent="0.35">
      <c r="A168" s="12" t="s">
        <v>196</v>
      </c>
      <c r="B168" s="29" t="s">
        <v>166</v>
      </c>
      <c r="C168" s="90"/>
      <c r="D168" s="90"/>
      <c r="E168" s="90"/>
      <c r="F168" s="13">
        <v>68000</v>
      </c>
      <c r="G168" s="42"/>
    </row>
    <row r="169" spans="1:7" s="10" customFormat="1" ht="48" customHeight="1" x14ac:dyDescent="0.35">
      <c r="A169" s="12" t="s">
        <v>35</v>
      </c>
      <c r="B169" s="29" t="s">
        <v>166</v>
      </c>
      <c r="C169" s="90"/>
      <c r="D169" s="13"/>
      <c r="E169" s="90"/>
      <c r="F169" s="13">
        <v>360000</v>
      </c>
      <c r="G169" s="42"/>
    </row>
    <row r="170" spans="1:7" s="10" customFormat="1" ht="40.5" customHeight="1" x14ac:dyDescent="0.35">
      <c r="A170" s="12" t="s">
        <v>36</v>
      </c>
      <c r="B170" s="29" t="s">
        <v>166</v>
      </c>
      <c r="C170" s="90"/>
      <c r="D170" s="13"/>
      <c r="E170" s="90"/>
      <c r="F170" s="13">
        <v>45000</v>
      </c>
      <c r="G170" s="42"/>
    </row>
    <row r="171" spans="1:7" s="10" customFormat="1" ht="37.5" customHeight="1" x14ac:dyDescent="0.35">
      <c r="A171" s="12" t="s">
        <v>68</v>
      </c>
      <c r="B171" s="29" t="s">
        <v>50</v>
      </c>
      <c r="C171" s="90"/>
      <c r="D171" s="47"/>
      <c r="E171" s="90"/>
      <c r="F171" s="13">
        <f>SUM(F172:F173)</f>
        <v>400000</v>
      </c>
      <c r="G171" s="42"/>
    </row>
    <row r="172" spans="1:7" s="26" customFormat="1" ht="106.5" customHeight="1" x14ac:dyDescent="0.35">
      <c r="A172" s="22"/>
      <c r="B172" s="22" t="s">
        <v>158</v>
      </c>
      <c r="C172" s="25" t="s">
        <v>256</v>
      </c>
      <c r="D172" s="23">
        <v>343879</v>
      </c>
      <c r="E172" s="25">
        <v>15.3</v>
      </c>
      <c r="F172" s="24">
        <v>200000</v>
      </c>
      <c r="G172" s="36">
        <v>73.400000000000006</v>
      </c>
    </row>
    <row r="173" spans="1:7" s="26" customFormat="1" ht="61.5" customHeight="1" x14ac:dyDescent="0.35">
      <c r="A173" s="22"/>
      <c r="B173" s="22" t="s">
        <v>190</v>
      </c>
      <c r="C173" s="25">
        <v>2021</v>
      </c>
      <c r="D173" s="23"/>
      <c r="E173" s="25"/>
      <c r="F173" s="24">
        <v>200000</v>
      </c>
      <c r="G173" s="36"/>
    </row>
    <row r="174" spans="1:7" s="61" customFormat="1" ht="40.5" customHeight="1" x14ac:dyDescent="0.35">
      <c r="A174" s="72" t="s">
        <v>37</v>
      </c>
      <c r="B174" s="67"/>
      <c r="C174" s="59"/>
      <c r="D174" s="68"/>
      <c r="E174" s="59"/>
      <c r="F174" s="63">
        <f>SUM(F175:F176)</f>
        <v>33140</v>
      </c>
      <c r="G174" s="74"/>
    </row>
    <row r="175" spans="1:7" s="10" customFormat="1" ht="54.75" customHeight="1" x14ac:dyDescent="0.35">
      <c r="A175" s="12" t="s">
        <v>196</v>
      </c>
      <c r="B175" s="29" t="s">
        <v>166</v>
      </c>
      <c r="C175" s="90"/>
      <c r="D175" s="90"/>
      <c r="E175" s="90"/>
      <c r="F175" s="13">
        <v>12000</v>
      </c>
      <c r="G175" s="42"/>
    </row>
    <row r="176" spans="1:7" s="10" customFormat="1" ht="93.75" customHeight="1" x14ac:dyDescent="0.35">
      <c r="A176" s="12" t="s">
        <v>38</v>
      </c>
      <c r="B176" s="29" t="s">
        <v>166</v>
      </c>
      <c r="C176" s="90"/>
      <c r="D176" s="13"/>
      <c r="E176" s="90"/>
      <c r="F176" s="13">
        <v>21140</v>
      </c>
      <c r="G176" s="42"/>
    </row>
    <row r="177" spans="1:7" s="61" customFormat="1" ht="37.5" customHeight="1" x14ac:dyDescent="0.35">
      <c r="A177" s="72" t="s">
        <v>39</v>
      </c>
      <c r="B177" s="67"/>
      <c r="C177" s="59"/>
      <c r="D177" s="68"/>
      <c r="E177" s="59"/>
      <c r="F177" s="63">
        <f>SUM(F178:F181)+F186</f>
        <v>2728000</v>
      </c>
      <c r="G177" s="74"/>
    </row>
    <row r="178" spans="1:7" s="10" customFormat="1" ht="37.5" customHeight="1" x14ac:dyDescent="0.35">
      <c r="A178" s="12" t="s">
        <v>40</v>
      </c>
      <c r="B178" s="29" t="s">
        <v>166</v>
      </c>
      <c r="C178" s="90"/>
      <c r="D178" s="13"/>
      <c r="E178" s="90"/>
      <c r="F178" s="13">
        <v>215000</v>
      </c>
      <c r="G178" s="42"/>
    </row>
    <row r="179" spans="1:7" s="10" customFormat="1" ht="64.5" customHeight="1" x14ac:dyDescent="0.35">
      <c r="A179" s="12" t="s">
        <v>57</v>
      </c>
      <c r="B179" s="29" t="s">
        <v>166</v>
      </c>
      <c r="C179" s="90"/>
      <c r="D179" s="13"/>
      <c r="E179" s="90"/>
      <c r="F179" s="13">
        <v>40000</v>
      </c>
      <c r="G179" s="42"/>
    </row>
    <row r="180" spans="1:7" s="10" customFormat="1" ht="39.75" customHeight="1" x14ac:dyDescent="0.35">
      <c r="A180" s="12" t="s">
        <v>29</v>
      </c>
      <c r="B180" s="29" t="s">
        <v>166</v>
      </c>
      <c r="C180" s="90"/>
      <c r="D180" s="13"/>
      <c r="E180" s="90"/>
      <c r="F180" s="13">
        <v>23000</v>
      </c>
      <c r="G180" s="42"/>
    </row>
    <row r="181" spans="1:7" s="10" customFormat="1" ht="39.75" customHeight="1" x14ac:dyDescent="0.35">
      <c r="A181" s="12" t="s">
        <v>87</v>
      </c>
      <c r="B181" s="29" t="s">
        <v>50</v>
      </c>
      <c r="C181" s="90"/>
      <c r="D181" s="13"/>
      <c r="E181" s="90"/>
      <c r="F181" s="13">
        <f>SUM(F182:F185)</f>
        <v>950000</v>
      </c>
      <c r="G181" s="42"/>
    </row>
    <row r="182" spans="1:7" s="26" customFormat="1" ht="61.5" customHeight="1" x14ac:dyDescent="0.35">
      <c r="A182" s="22"/>
      <c r="B182" s="22" t="s">
        <v>159</v>
      </c>
      <c r="C182" s="25">
        <v>2021</v>
      </c>
      <c r="D182" s="24"/>
      <c r="E182" s="25"/>
      <c r="F182" s="24">
        <v>50000</v>
      </c>
      <c r="G182" s="36"/>
    </row>
    <row r="183" spans="1:7" s="26" customFormat="1" ht="62.25" customHeight="1" x14ac:dyDescent="0.35">
      <c r="A183" s="22"/>
      <c r="B183" s="22" t="s">
        <v>162</v>
      </c>
      <c r="C183" s="25">
        <v>2021</v>
      </c>
      <c r="D183" s="24"/>
      <c r="E183" s="25"/>
      <c r="F183" s="24">
        <v>200000</v>
      </c>
      <c r="G183" s="36"/>
    </row>
    <row r="184" spans="1:7" s="26" customFormat="1" ht="54.75" customHeight="1" x14ac:dyDescent="0.35">
      <c r="A184" s="22"/>
      <c r="B184" s="22" t="s">
        <v>176</v>
      </c>
      <c r="C184" s="25">
        <v>2021</v>
      </c>
      <c r="D184" s="24"/>
      <c r="E184" s="25"/>
      <c r="F184" s="24">
        <v>400000</v>
      </c>
      <c r="G184" s="36"/>
    </row>
    <row r="185" spans="1:7" s="26" customFormat="1" ht="55.5" customHeight="1" x14ac:dyDescent="0.35">
      <c r="A185" s="22"/>
      <c r="B185" s="22" t="s">
        <v>160</v>
      </c>
      <c r="C185" s="25">
        <v>2021</v>
      </c>
      <c r="D185" s="24"/>
      <c r="E185" s="25"/>
      <c r="F185" s="24">
        <v>300000</v>
      </c>
      <c r="G185" s="36"/>
    </row>
    <row r="186" spans="1:7" s="14" customFormat="1" ht="82.15" customHeight="1" x14ac:dyDescent="0.35">
      <c r="A186" s="37" t="s">
        <v>3</v>
      </c>
      <c r="B186" s="18" t="s">
        <v>163</v>
      </c>
      <c r="C186" s="11">
        <v>2021</v>
      </c>
      <c r="D186" s="19"/>
      <c r="E186" s="11"/>
      <c r="F186" s="13">
        <v>1500000</v>
      </c>
      <c r="G186" s="27"/>
    </row>
    <row r="187" spans="1:7" s="61" customFormat="1" ht="54.75" customHeight="1" x14ac:dyDescent="0.35">
      <c r="A187" s="69" t="s">
        <v>282</v>
      </c>
      <c r="B187" s="59"/>
      <c r="C187" s="59"/>
      <c r="D187" s="59"/>
      <c r="E187" s="59"/>
      <c r="F187" s="63">
        <f>F189+F190+F194+F195+F196+F219+F233+F236+F241</f>
        <v>154942574.47</v>
      </c>
      <c r="G187" s="74"/>
    </row>
    <row r="188" spans="1:7" s="26" customFormat="1" ht="37.5" customHeight="1" x14ac:dyDescent="0.35">
      <c r="A188" s="29" t="s">
        <v>65</v>
      </c>
      <c r="B188" s="25"/>
      <c r="C188" s="25"/>
      <c r="D188" s="25"/>
      <c r="E188" s="25"/>
      <c r="F188" s="16">
        <f>F237</f>
        <v>26250000</v>
      </c>
      <c r="G188" s="36"/>
    </row>
    <row r="189" spans="1:7" s="10" customFormat="1" ht="37.5" customHeight="1" x14ac:dyDescent="0.35">
      <c r="A189" s="37" t="s">
        <v>41</v>
      </c>
      <c r="B189" s="29" t="s">
        <v>51</v>
      </c>
      <c r="C189" s="90"/>
      <c r="D189" s="90"/>
      <c r="E189" s="90"/>
      <c r="F189" s="13">
        <v>7420792</v>
      </c>
      <c r="G189" s="42"/>
    </row>
    <row r="190" spans="1:7" s="10" customFormat="1" ht="36" customHeight="1" x14ac:dyDescent="0.35">
      <c r="A190" s="12" t="s">
        <v>42</v>
      </c>
      <c r="B190" s="29" t="s">
        <v>50</v>
      </c>
      <c r="C190" s="90"/>
      <c r="D190" s="90"/>
      <c r="E190" s="90"/>
      <c r="F190" s="13">
        <f>SUM(F191:F193)</f>
        <v>230000</v>
      </c>
      <c r="G190" s="42"/>
    </row>
    <row r="191" spans="1:7" s="26" customFormat="1" ht="48" customHeight="1" x14ac:dyDescent="0.35">
      <c r="A191" s="38"/>
      <c r="B191" s="18" t="s">
        <v>183</v>
      </c>
      <c r="C191" s="11" t="s">
        <v>23</v>
      </c>
      <c r="D191" s="20">
        <v>4464760</v>
      </c>
      <c r="E191" s="27">
        <v>94</v>
      </c>
      <c r="F191" s="19">
        <v>200000</v>
      </c>
      <c r="G191" s="27">
        <v>100</v>
      </c>
    </row>
    <row r="192" spans="1:7" s="26" customFormat="1" ht="35.25" customHeight="1" x14ac:dyDescent="0.35">
      <c r="A192" s="38"/>
      <c r="B192" s="18" t="s">
        <v>184</v>
      </c>
      <c r="C192" s="11">
        <v>2021</v>
      </c>
      <c r="D192" s="20"/>
      <c r="E192" s="11"/>
      <c r="F192" s="19">
        <v>15000</v>
      </c>
      <c r="G192" s="27"/>
    </row>
    <row r="193" spans="1:7" s="26" customFormat="1" ht="40.5" x14ac:dyDescent="0.35">
      <c r="A193" s="38"/>
      <c r="B193" s="18" t="s">
        <v>185</v>
      </c>
      <c r="C193" s="11">
        <v>2021</v>
      </c>
      <c r="D193" s="20"/>
      <c r="E193" s="11"/>
      <c r="F193" s="19">
        <v>15000</v>
      </c>
      <c r="G193" s="27"/>
    </row>
    <row r="194" spans="1:7" s="10" customFormat="1" ht="38.25" customHeight="1" x14ac:dyDescent="0.35">
      <c r="A194" s="12" t="s">
        <v>43</v>
      </c>
      <c r="B194" s="29" t="s">
        <v>51</v>
      </c>
      <c r="C194" s="90"/>
      <c r="D194" s="90"/>
      <c r="E194" s="90"/>
      <c r="F194" s="13">
        <v>12489600</v>
      </c>
      <c r="G194" s="42"/>
    </row>
    <row r="195" spans="1:7" s="10" customFormat="1" ht="36" customHeight="1" x14ac:dyDescent="0.35">
      <c r="A195" s="12" t="s">
        <v>44</v>
      </c>
      <c r="B195" s="12" t="s">
        <v>50</v>
      </c>
      <c r="C195" s="65"/>
      <c r="D195" s="65"/>
      <c r="E195" s="65"/>
      <c r="F195" s="13">
        <v>35882610.890000001</v>
      </c>
      <c r="G195" s="42"/>
    </row>
    <row r="196" spans="1:7" s="10" customFormat="1" ht="35.25" customHeight="1" x14ac:dyDescent="0.35">
      <c r="A196" s="12" t="s">
        <v>0</v>
      </c>
      <c r="B196" s="90"/>
      <c r="C196" s="90"/>
      <c r="D196" s="90"/>
      <c r="E196" s="90"/>
      <c r="F196" s="13">
        <f>F197+F206+F209+F217</f>
        <v>20348463</v>
      </c>
      <c r="G196" s="42"/>
    </row>
    <row r="197" spans="1:7" s="26" customFormat="1" ht="31.5" customHeight="1" x14ac:dyDescent="0.35">
      <c r="A197" s="25"/>
      <c r="B197" s="29" t="s">
        <v>230</v>
      </c>
      <c r="C197" s="25"/>
      <c r="D197" s="25"/>
      <c r="E197" s="25"/>
      <c r="F197" s="16">
        <f>SUM(F198:F205)</f>
        <v>6210333</v>
      </c>
      <c r="G197" s="36"/>
    </row>
    <row r="198" spans="1:7" s="14" customFormat="1" ht="31.5" customHeight="1" x14ac:dyDescent="0.35">
      <c r="A198" s="11"/>
      <c r="B198" s="18" t="s">
        <v>88</v>
      </c>
      <c r="C198" s="11">
        <v>2021</v>
      </c>
      <c r="D198" s="20"/>
      <c r="E198" s="11"/>
      <c r="F198" s="19">
        <v>35000</v>
      </c>
      <c r="G198" s="27"/>
    </row>
    <row r="199" spans="1:7" s="14" customFormat="1" ht="31.5" customHeight="1" x14ac:dyDescent="0.35">
      <c r="A199" s="11"/>
      <c r="B199" s="18" t="s">
        <v>79</v>
      </c>
      <c r="C199" s="11">
        <v>2021</v>
      </c>
      <c r="D199" s="20"/>
      <c r="E199" s="11"/>
      <c r="F199" s="19">
        <v>36000</v>
      </c>
      <c r="G199" s="27"/>
    </row>
    <row r="200" spans="1:7" s="14" customFormat="1" ht="31.5" customHeight="1" x14ac:dyDescent="0.35">
      <c r="A200" s="11"/>
      <c r="B200" s="18" t="s">
        <v>186</v>
      </c>
      <c r="C200" s="11">
        <v>2021</v>
      </c>
      <c r="D200" s="20"/>
      <c r="E200" s="11"/>
      <c r="F200" s="19">
        <v>1000000</v>
      </c>
      <c r="G200" s="27"/>
    </row>
    <row r="201" spans="1:7" s="14" customFormat="1" ht="54.75" customHeight="1" x14ac:dyDescent="0.35">
      <c r="A201" s="11"/>
      <c r="B201" s="18" t="s">
        <v>249</v>
      </c>
      <c r="C201" s="11">
        <v>2021</v>
      </c>
      <c r="D201" s="20"/>
      <c r="E201" s="11"/>
      <c r="F201" s="19">
        <v>25000</v>
      </c>
      <c r="G201" s="27"/>
    </row>
    <row r="202" spans="1:7" s="14" customFormat="1" ht="48.75" customHeight="1" x14ac:dyDescent="0.35">
      <c r="A202" s="11"/>
      <c r="B202" s="18" t="s">
        <v>250</v>
      </c>
      <c r="C202" s="11">
        <v>2021</v>
      </c>
      <c r="D202" s="20"/>
      <c r="E202" s="11"/>
      <c r="F202" s="19">
        <v>25000</v>
      </c>
      <c r="G202" s="27"/>
    </row>
    <row r="203" spans="1:7" s="14" customFormat="1" ht="61.5" customHeight="1" x14ac:dyDescent="0.35">
      <c r="A203" s="37"/>
      <c r="B203" s="18" t="s">
        <v>89</v>
      </c>
      <c r="C203" s="11" t="s">
        <v>23</v>
      </c>
      <c r="D203" s="20">
        <v>14087743</v>
      </c>
      <c r="E203" s="27">
        <v>90</v>
      </c>
      <c r="F203" s="19">
        <v>461950</v>
      </c>
      <c r="G203" s="27">
        <v>100</v>
      </c>
    </row>
    <row r="204" spans="1:7" s="14" customFormat="1" ht="72.75" customHeight="1" x14ac:dyDescent="0.35">
      <c r="A204" s="11"/>
      <c r="B204" s="18" t="s">
        <v>55</v>
      </c>
      <c r="C204" s="11" t="s">
        <v>28</v>
      </c>
      <c r="D204" s="20">
        <v>2887898</v>
      </c>
      <c r="E204" s="27">
        <v>7.6</v>
      </c>
      <c r="F204" s="19">
        <v>2627383</v>
      </c>
      <c r="G204" s="27">
        <v>100</v>
      </c>
    </row>
    <row r="205" spans="1:7" s="14" customFormat="1" ht="48" customHeight="1" x14ac:dyDescent="0.35">
      <c r="A205" s="11"/>
      <c r="B205" s="18" t="s">
        <v>252</v>
      </c>
      <c r="C205" s="11">
        <v>2021</v>
      </c>
      <c r="D205" s="20"/>
      <c r="E205" s="11"/>
      <c r="F205" s="19">
        <v>2000000</v>
      </c>
      <c r="G205" s="27"/>
    </row>
    <row r="206" spans="1:7" s="26" customFormat="1" ht="30.75" customHeight="1" x14ac:dyDescent="0.35">
      <c r="A206" s="25"/>
      <c r="B206" s="29" t="s">
        <v>231</v>
      </c>
      <c r="C206" s="25"/>
      <c r="D206" s="25"/>
      <c r="E206" s="25"/>
      <c r="F206" s="16">
        <f>SUM(F207:F208)</f>
        <v>500000</v>
      </c>
      <c r="G206" s="36"/>
    </row>
    <row r="207" spans="1:7" s="14" customFormat="1" ht="47.25" customHeight="1" x14ac:dyDescent="0.35">
      <c r="A207" s="11"/>
      <c r="B207" s="18" t="s">
        <v>75</v>
      </c>
      <c r="C207" s="11">
        <v>2021</v>
      </c>
      <c r="D207" s="20"/>
      <c r="E207" s="11"/>
      <c r="F207" s="19">
        <v>250000</v>
      </c>
      <c r="G207" s="27"/>
    </row>
    <row r="208" spans="1:7" s="14" customFormat="1" ht="50.25" customHeight="1" x14ac:dyDescent="0.35">
      <c r="A208" s="11"/>
      <c r="B208" s="18" t="s">
        <v>76</v>
      </c>
      <c r="C208" s="11">
        <v>2021</v>
      </c>
      <c r="D208" s="20"/>
      <c r="E208" s="11"/>
      <c r="F208" s="19">
        <v>250000</v>
      </c>
      <c r="G208" s="27"/>
    </row>
    <row r="209" spans="1:7" s="26" customFormat="1" ht="39.75" customHeight="1" x14ac:dyDescent="0.35">
      <c r="A209" s="25"/>
      <c r="B209" s="29" t="s">
        <v>54</v>
      </c>
      <c r="C209" s="25"/>
      <c r="D209" s="25"/>
      <c r="E209" s="25"/>
      <c r="F209" s="16">
        <f>SUM(F210:F216)</f>
        <v>10038130</v>
      </c>
      <c r="G209" s="36"/>
    </row>
    <row r="210" spans="1:7" s="14" customFormat="1" ht="72" customHeight="1" x14ac:dyDescent="0.35">
      <c r="A210" s="37"/>
      <c r="B210" s="18" t="s">
        <v>239</v>
      </c>
      <c r="C210" s="11">
        <v>2021</v>
      </c>
      <c r="D210" s="20"/>
      <c r="E210" s="11"/>
      <c r="F210" s="19">
        <v>2350000</v>
      </c>
      <c r="G210" s="27"/>
    </row>
    <row r="211" spans="1:7" s="14" customFormat="1" ht="58.5" customHeight="1" x14ac:dyDescent="0.35">
      <c r="A211" s="11"/>
      <c r="B211" s="18" t="s">
        <v>90</v>
      </c>
      <c r="C211" s="11">
        <v>2021</v>
      </c>
      <c r="D211" s="20"/>
      <c r="E211" s="11"/>
      <c r="F211" s="19">
        <v>1200000</v>
      </c>
      <c r="G211" s="27"/>
    </row>
    <row r="212" spans="1:7" s="14" customFormat="1" ht="48" customHeight="1" x14ac:dyDescent="0.35">
      <c r="A212" s="11"/>
      <c r="B212" s="18" t="s">
        <v>232</v>
      </c>
      <c r="C212" s="11">
        <v>2021</v>
      </c>
      <c r="D212" s="20"/>
      <c r="E212" s="11"/>
      <c r="F212" s="19">
        <v>300000</v>
      </c>
      <c r="G212" s="27"/>
    </row>
    <row r="213" spans="1:7" s="14" customFormat="1" ht="48" customHeight="1" x14ac:dyDescent="0.35">
      <c r="A213" s="11"/>
      <c r="B213" s="18" t="s">
        <v>25</v>
      </c>
      <c r="C213" s="11" t="s">
        <v>27</v>
      </c>
      <c r="D213" s="20">
        <v>15888386</v>
      </c>
      <c r="E213" s="11">
        <v>49.4</v>
      </c>
      <c r="F213" s="19">
        <v>5488130</v>
      </c>
      <c r="G213" s="27">
        <v>100</v>
      </c>
    </row>
    <row r="214" spans="1:7" s="33" customFormat="1" ht="70.5" customHeight="1" x14ac:dyDescent="0.35">
      <c r="A214" s="11"/>
      <c r="B214" s="18" t="s">
        <v>257</v>
      </c>
      <c r="C214" s="11" t="s">
        <v>27</v>
      </c>
      <c r="D214" s="20">
        <v>10405066</v>
      </c>
      <c r="E214" s="11">
        <v>2.2000000000000002</v>
      </c>
      <c r="F214" s="19">
        <v>50000</v>
      </c>
      <c r="G214" s="27">
        <v>2.7</v>
      </c>
    </row>
    <row r="215" spans="1:7" s="33" customFormat="1" ht="69" customHeight="1" x14ac:dyDescent="0.35">
      <c r="A215" s="11"/>
      <c r="B215" s="18" t="s">
        <v>260</v>
      </c>
      <c r="C215" s="11">
        <v>2021</v>
      </c>
      <c r="D215" s="20"/>
      <c r="E215" s="11"/>
      <c r="F215" s="19">
        <v>250000</v>
      </c>
      <c r="G215" s="27"/>
    </row>
    <row r="216" spans="1:7" s="14" customFormat="1" ht="51" customHeight="1" x14ac:dyDescent="0.35">
      <c r="A216" s="11"/>
      <c r="B216" s="18" t="s">
        <v>238</v>
      </c>
      <c r="C216" s="11">
        <v>2021</v>
      </c>
      <c r="D216" s="20"/>
      <c r="E216" s="27"/>
      <c r="F216" s="19">
        <v>400000</v>
      </c>
      <c r="G216" s="27"/>
    </row>
    <row r="217" spans="1:7" s="26" customFormat="1" ht="36" customHeight="1" x14ac:dyDescent="0.35">
      <c r="A217" s="15"/>
      <c r="B217" s="29" t="s">
        <v>50</v>
      </c>
      <c r="C217" s="25"/>
      <c r="D217" s="25"/>
      <c r="E217" s="25"/>
      <c r="F217" s="16">
        <f>F218</f>
        <v>3600000</v>
      </c>
      <c r="G217" s="36"/>
    </row>
    <row r="218" spans="1:7" s="14" customFormat="1" ht="104.25" customHeight="1" x14ac:dyDescent="0.35">
      <c r="A218" s="11"/>
      <c r="B218" s="18" t="s">
        <v>80</v>
      </c>
      <c r="C218" s="11" t="s">
        <v>28</v>
      </c>
      <c r="D218" s="20">
        <v>3883446</v>
      </c>
      <c r="E218" s="27">
        <v>5.6</v>
      </c>
      <c r="F218" s="19">
        <v>3600000</v>
      </c>
      <c r="G218" s="27">
        <v>100</v>
      </c>
    </row>
    <row r="219" spans="1:7" s="10" customFormat="1" ht="35.25" customHeight="1" x14ac:dyDescent="0.35">
      <c r="A219" s="70" t="s">
        <v>12</v>
      </c>
      <c r="B219" s="12"/>
      <c r="C219" s="90"/>
      <c r="D219" s="90"/>
      <c r="E219" s="90"/>
      <c r="F219" s="13">
        <f>F220+F226+F231</f>
        <v>21531108.579999998</v>
      </c>
      <c r="G219" s="42"/>
    </row>
    <row r="220" spans="1:7" s="26" customFormat="1" ht="35.25" customHeight="1" x14ac:dyDescent="0.35">
      <c r="A220" s="15"/>
      <c r="B220" s="29" t="s">
        <v>230</v>
      </c>
      <c r="C220" s="25"/>
      <c r="D220" s="25"/>
      <c r="E220" s="25"/>
      <c r="F220" s="16">
        <f>SUM(F221:F225)</f>
        <v>2731108.58</v>
      </c>
      <c r="G220" s="36"/>
    </row>
    <row r="221" spans="1:7" s="14" customFormat="1" ht="35.25" customHeight="1" x14ac:dyDescent="0.35">
      <c r="A221" s="11"/>
      <c r="B221" s="18" t="s">
        <v>63</v>
      </c>
      <c r="C221" s="11" t="s">
        <v>28</v>
      </c>
      <c r="D221" s="11"/>
      <c r="E221" s="11"/>
      <c r="F221" s="19">
        <v>1092500.58</v>
      </c>
      <c r="G221" s="27"/>
    </row>
    <row r="222" spans="1:7" s="14" customFormat="1" ht="35.25" customHeight="1" x14ac:dyDescent="0.35">
      <c r="A222" s="11"/>
      <c r="B222" s="18" t="s">
        <v>191</v>
      </c>
      <c r="C222" s="11">
        <v>2021</v>
      </c>
      <c r="D222" s="11"/>
      <c r="E222" s="11"/>
      <c r="F222" s="19">
        <v>300000</v>
      </c>
      <c r="G222" s="27"/>
    </row>
    <row r="223" spans="1:7" s="14" customFormat="1" ht="40.5" x14ac:dyDescent="0.35">
      <c r="A223" s="11"/>
      <c r="B223" s="18" t="s">
        <v>242</v>
      </c>
      <c r="C223" s="11">
        <v>2021</v>
      </c>
      <c r="D223" s="11"/>
      <c r="E223" s="11"/>
      <c r="F223" s="19">
        <v>49900</v>
      </c>
      <c r="G223" s="27"/>
    </row>
    <row r="224" spans="1:7" s="14" customFormat="1" ht="48.75" customHeight="1" x14ac:dyDescent="0.35">
      <c r="A224" s="11"/>
      <c r="B224" s="18" t="s">
        <v>53</v>
      </c>
      <c r="C224" s="11" t="s">
        <v>28</v>
      </c>
      <c r="D224" s="20">
        <v>1800000</v>
      </c>
      <c r="E224" s="27">
        <v>4</v>
      </c>
      <c r="F224" s="19">
        <v>900000</v>
      </c>
      <c r="G224" s="27">
        <v>54</v>
      </c>
    </row>
    <row r="225" spans="1:7" s="14" customFormat="1" ht="47.25" customHeight="1" x14ac:dyDescent="0.35">
      <c r="A225" s="37"/>
      <c r="B225" s="18" t="s">
        <v>60</v>
      </c>
      <c r="C225" s="11" t="s">
        <v>28</v>
      </c>
      <c r="D225" s="20">
        <v>388708</v>
      </c>
      <c r="E225" s="27">
        <v>9</v>
      </c>
      <c r="F225" s="19">
        <v>388708</v>
      </c>
      <c r="G225" s="27">
        <v>100</v>
      </c>
    </row>
    <row r="226" spans="1:7" s="26" customFormat="1" ht="35.25" customHeight="1" x14ac:dyDescent="0.35">
      <c r="A226" s="25"/>
      <c r="B226" s="29" t="s">
        <v>54</v>
      </c>
      <c r="C226" s="25"/>
      <c r="D226" s="25"/>
      <c r="E226" s="25"/>
      <c r="F226" s="16">
        <f>SUM(F227:F230)</f>
        <v>18600000</v>
      </c>
      <c r="G226" s="36"/>
    </row>
    <row r="227" spans="1:7" s="14" customFormat="1" ht="37.5" customHeight="1" x14ac:dyDescent="0.35">
      <c r="A227" s="11"/>
      <c r="B227" s="18" t="s">
        <v>77</v>
      </c>
      <c r="C227" s="11" t="s">
        <v>28</v>
      </c>
      <c r="D227" s="20">
        <v>3564264</v>
      </c>
      <c r="E227" s="11">
        <v>7.4</v>
      </c>
      <c r="F227" s="19">
        <v>3300000</v>
      </c>
      <c r="G227" s="27">
        <v>100</v>
      </c>
    </row>
    <row r="228" spans="1:7" s="14" customFormat="1" ht="93.75" customHeight="1" x14ac:dyDescent="0.35">
      <c r="A228" s="11"/>
      <c r="B228" s="18" t="s">
        <v>67</v>
      </c>
      <c r="C228" s="11" t="s">
        <v>28</v>
      </c>
      <c r="D228" s="20">
        <v>4193515</v>
      </c>
      <c r="E228" s="27">
        <v>4.96</v>
      </c>
      <c r="F228" s="19">
        <v>3500000</v>
      </c>
      <c r="G228" s="27">
        <v>100</v>
      </c>
    </row>
    <row r="229" spans="1:7" s="14" customFormat="1" ht="28.5" customHeight="1" x14ac:dyDescent="0.35">
      <c r="A229" s="11"/>
      <c r="B229" s="18" t="s">
        <v>187</v>
      </c>
      <c r="C229" s="11" t="s">
        <v>28</v>
      </c>
      <c r="D229" s="20"/>
      <c r="E229" s="27"/>
      <c r="F229" s="19">
        <v>5000000</v>
      </c>
      <c r="G229" s="27"/>
    </row>
    <row r="230" spans="1:7" s="14" customFormat="1" ht="28.5" customHeight="1" x14ac:dyDescent="0.35">
      <c r="A230" s="11"/>
      <c r="B230" s="18" t="s">
        <v>19</v>
      </c>
      <c r="C230" s="11" t="s">
        <v>28</v>
      </c>
      <c r="D230" s="20">
        <v>26441501</v>
      </c>
      <c r="E230" s="11">
        <v>8.1999999999999993</v>
      </c>
      <c r="F230" s="19">
        <v>6800000</v>
      </c>
      <c r="G230" s="27">
        <v>33.9</v>
      </c>
    </row>
    <row r="231" spans="1:7" s="14" customFormat="1" ht="34.5" customHeight="1" x14ac:dyDescent="0.35">
      <c r="A231" s="11"/>
      <c r="B231" s="29" t="s">
        <v>50</v>
      </c>
      <c r="C231" s="11"/>
      <c r="D231" s="20"/>
      <c r="E231" s="11"/>
      <c r="F231" s="16">
        <f>SUM(F232)</f>
        <v>200000</v>
      </c>
      <c r="G231" s="27"/>
    </row>
    <row r="232" spans="1:7" s="14" customFormat="1" ht="46.5" customHeight="1" x14ac:dyDescent="0.35">
      <c r="A232" s="11"/>
      <c r="B232" s="18" t="s">
        <v>161</v>
      </c>
      <c r="C232" s="11">
        <v>2021</v>
      </c>
      <c r="D232" s="20">
        <v>200000</v>
      </c>
      <c r="E232" s="11">
        <v>0</v>
      </c>
      <c r="F232" s="19">
        <v>200000</v>
      </c>
      <c r="G232" s="27">
        <v>100</v>
      </c>
    </row>
    <row r="233" spans="1:7" s="10" customFormat="1" ht="40.5" customHeight="1" x14ac:dyDescent="0.35">
      <c r="A233" s="12" t="s">
        <v>2</v>
      </c>
      <c r="B233" s="12"/>
      <c r="C233" s="90"/>
      <c r="D233" s="90"/>
      <c r="E233" s="90"/>
      <c r="F233" s="13">
        <f>SUM(F234:F235)</f>
        <v>3250000</v>
      </c>
      <c r="G233" s="42"/>
    </row>
    <row r="234" spans="1:7" s="14" customFormat="1" ht="72" customHeight="1" x14ac:dyDescent="0.35">
      <c r="A234" s="11"/>
      <c r="B234" s="18" t="s">
        <v>241</v>
      </c>
      <c r="C234" s="11" t="s">
        <v>20</v>
      </c>
      <c r="D234" s="40">
        <v>13234370</v>
      </c>
      <c r="E234" s="27">
        <v>20</v>
      </c>
      <c r="F234" s="19">
        <v>3000000</v>
      </c>
      <c r="G234" s="27">
        <v>42.7</v>
      </c>
    </row>
    <row r="235" spans="1:7" s="14" customFormat="1" ht="60" customHeight="1" x14ac:dyDescent="0.35">
      <c r="A235" s="11"/>
      <c r="B235" s="18" t="s">
        <v>240</v>
      </c>
      <c r="C235" s="11">
        <v>2021</v>
      </c>
      <c r="D235" s="40"/>
      <c r="E235" s="27"/>
      <c r="F235" s="19">
        <v>250000</v>
      </c>
      <c r="G235" s="27"/>
    </row>
    <row r="236" spans="1:7" s="10" customFormat="1" ht="47.25" customHeight="1" x14ac:dyDescent="0.35">
      <c r="A236" s="12" t="s">
        <v>178</v>
      </c>
      <c r="B236" s="12"/>
      <c r="C236" s="90"/>
      <c r="D236" s="41"/>
      <c r="E236" s="42"/>
      <c r="F236" s="13">
        <f>F238+F240</f>
        <v>46790000</v>
      </c>
      <c r="G236" s="42"/>
    </row>
    <row r="237" spans="1:7" s="10" customFormat="1" ht="37.5" customHeight="1" x14ac:dyDescent="0.35">
      <c r="A237" s="22" t="s">
        <v>177</v>
      </c>
      <c r="B237" s="29"/>
      <c r="C237" s="90"/>
      <c r="D237" s="41"/>
      <c r="E237" s="42"/>
      <c r="F237" s="16">
        <f>F239</f>
        <v>26250000</v>
      </c>
      <c r="G237" s="42"/>
    </row>
    <row r="238" spans="1:7" s="14" customFormat="1" ht="33" customHeight="1" x14ac:dyDescent="0.35">
      <c r="A238" s="12"/>
      <c r="B238" s="18" t="s">
        <v>179</v>
      </c>
      <c r="C238" s="11"/>
      <c r="D238" s="40"/>
      <c r="E238" s="27"/>
      <c r="F238" s="19">
        <v>46250000</v>
      </c>
      <c r="G238" s="27"/>
    </row>
    <row r="239" spans="1:7" s="26" customFormat="1" ht="31.5" customHeight="1" x14ac:dyDescent="0.35">
      <c r="A239" s="22"/>
      <c r="B239" s="22" t="s">
        <v>65</v>
      </c>
      <c r="C239" s="25"/>
      <c r="D239" s="43"/>
      <c r="E239" s="36"/>
      <c r="F239" s="24">
        <v>26250000</v>
      </c>
      <c r="G239" s="36"/>
    </row>
    <row r="240" spans="1:7" s="14" customFormat="1" ht="31.5" customHeight="1" x14ac:dyDescent="0.35">
      <c r="A240" s="18"/>
      <c r="B240" s="18" t="s">
        <v>78</v>
      </c>
      <c r="C240" s="11"/>
      <c r="D240" s="40"/>
      <c r="E240" s="27"/>
      <c r="F240" s="19">
        <v>540000</v>
      </c>
      <c r="G240" s="27"/>
    </row>
    <row r="241" spans="1:7" s="10" customFormat="1" ht="31.5" customHeight="1" x14ac:dyDescent="0.35">
      <c r="A241" s="12" t="s">
        <v>45</v>
      </c>
      <c r="B241" s="29" t="s">
        <v>170</v>
      </c>
      <c r="C241" s="90"/>
      <c r="D241" s="41"/>
      <c r="E241" s="42"/>
      <c r="F241" s="13">
        <v>7000000</v>
      </c>
      <c r="G241" s="42"/>
    </row>
    <row r="242" spans="1:7" s="61" customFormat="1" ht="60.75" customHeight="1" x14ac:dyDescent="0.35">
      <c r="A242" s="72" t="s">
        <v>46</v>
      </c>
      <c r="B242" s="67"/>
      <c r="C242" s="59"/>
      <c r="D242" s="73"/>
      <c r="E242" s="74"/>
      <c r="F242" s="63">
        <f>F243</f>
        <v>8000</v>
      </c>
      <c r="G242" s="74"/>
    </row>
    <row r="243" spans="1:7" s="10" customFormat="1" ht="55.5" customHeight="1" x14ac:dyDescent="0.35">
      <c r="A243" s="12" t="s">
        <v>196</v>
      </c>
      <c r="B243" s="29" t="s">
        <v>166</v>
      </c>
      <c r="C243" s="90"/>
      <c r="D243" s="41"/>
      <c r="E243" s="42"/>
      <c r="F243" s="13">
        <v>8000</v>
      </c>
      <c r="G243" s="42"/>
    </row>
    <row r="244" spans="1:7" s="75" customFormat="1" ht="72" customHeight="1" x14ac:dyDescent="0.2">
      <c r="A244" s="69" t="s">
        <v>283</v>
      </c>
      <c r="B244" s="59"/>
      <c r="C244" s="68"/>
      <c r="D244" s="68"/>
      <c r="E244" s="68"/>
      <c r="F244" s="63">
        <f>F246+F247+F249+F251+F253+F271+F274+F275+F287</f>
        <v>234197735</v>
      </c>
      <c r="G244" s="85"/>
    </row>
    <row r="245" spans="1:7" s="46" customFormat="1" ht="40.5" customHeight="1" x14ac:dyDescent="0.2">
      <c r="A245" s="29" t="s">
        <v>65</v>
      </c>
      <c r="B245" s="29"/>
      <c r="C245" s="16"/>
      <c r="D245" s="16"/>
      <c r="E245" s="16"/>
      <c r="F245" s="16">
        <f>F277</f>
        <v>96859595</v>
      </c>
      <c r="G245" s="86"/>
    </row>
    <row r="246" spans="1:7" s="10" customFormat="1" ht="40.5" customHeight="1" x14ac:dyDescent="0.35">
      <c r="A246" s="37" t="s">
        <v>44</v>
      </c>
      <c r="B246" s="29" t="s">
        <v>50</v>
      </c>
      <c r="C246" s="90"/>
      <c r="D246" s="47"/>
      <c r="E246" s="90"/>
      <c r="F246" s="13">
        <v>50200000</v>
      </c>
      <c r="G246" s="42"/>
    </row>
    <row r="247" spans="1:7" s="76" customFormat="1" ht="43.15" customHeight="1" x14ac:dyDescent="0.2">
      <c r="A247" s="70" t="s">
        <v>253</v>
      </c>
      <c r="B247" s="29" t="s">
        <v>54</v>
      </c>
      <c r="C247" s="13"/>
      <c r="D247" s="13"/>
      <c r="E247" s="13"/>
      <c r="F247" s="13">
        <f>F248</f>
        <v>42471</v>
      </c>
      <c r="G247" s="42"/>
    </row>
    <row r="248" spans="1:7" s="44" customFormat="1" ht="35.25" customHeight="1" x14ac:dyDescent="0.2">
      <c r="A248" s="37"/>
      <c r="B248" s="18" t="s">
        <v>243</v>
      </c>
      <c r="C248" s="19" t="s">
        <v>20</v>
      </c>
      <c r="D248" s="48">
        <v>7491775</v>
      </c>
      <c r="E248" s="39">
        <v>31.4</v>
      </c>
      <c r="F248" s="19">
        <v>42471</v>
      </c>
      <c r="G248" s="49">
        <v>32</v>
      </c>
    </row>
    <row r="249" spans="1:7" s="76" customFormat="1" ht="43.9" customHeight="1" x14ac:dyDescent="0.2">
      <c r="A249" s="70" t="s">
        <v>1</v>
      </c>
      <c r="B249" s="29" t="s">
        <v>54</v>
      </c>
      <c r="C249" s="13"/>
      <c r="D249" s="13"/>
      <c r="E249" s="13"/>
      <c r="F249" s="13">
        <f>F250</f>
        <v>4800000</v>
      </c>
      <c r="G249" s="42"/>
    </row>
    <row r="250" spans="1:7" s="14" customFormat="1" ht="47.25" customHeight="1" x14ac:dyDescent="0.35">
      <c r="A250" s="11"/>
      <c r="B250" s="18" t="s">
        <v>14</v>
      </c>
      <c r="C250" s="11" t="s">
        <v>21</v>
      </c>
      <c r="D250" s="20">
        <v>32104361</v>
      </c>
      <c r="E250" s="11">
        <v>40.9</v>
      </c>
      <c r="F250" s="19">
        <v>4800000</v>
      </c>
      <c r="G250" s="27">
        <v>55.8</v>
      </c>
    </row>
    <row r="251" spans="1:7" s="10" customFormat="1" ht="40.15" customHeight="1" x14ac:dyDescent="0.35">
      <c r="A251" s="12" t="s">
        <v>58</v>
      </c>
      <c r="B251" s="29" t="s">
        <v>230</v>
      </c>
      <c r="C251" s="90"/>
      <c r="D251" s="47"/>
      <c r="E251" s="90"/>
      <c r="F251" s="13">
        <f>F252</f>
        <v>199440</v>
      </c>
      <c r="G251" s="42"/>
    </row>
    <row r="252" spans="1:7" s="10" customFormat="1" ht="50.25" customHeight="1" x14ac:dyDescent="0.35">
      <c r="A252" s="18"/>
      <c r="B252" s="18" t="s">
        <v>288</v>
      </c>
      <c r="C252" s="11" t="s">
        <v>28</v>
      </c>
      <c r="D252" s="20">
        <v>218385056</v>
      </c>
      <c r="E252" s="90"/>
      <c r="F252" s="19">
        <v>199440</v>
      </c>
      <c r="G252" s="42"/>
    </row>
    <row r="253" spans="1:7" s="76" customFormat="1" ht="39" customHeight="1" x14ac:dyDescent="0.2">
      <c r="A253" s="70" t="s">
        <v>12</v>
      </c>
      <c r="B253" s="70"/>
      <c r="C253" s="13"/>
      <c r="D253" s="13"/>
      <c r="E253" s="13"/>
      <c r="F253" s="13">
        <f>F254+F264+F269</f>
        <v>40310585</v>
      </c>
      <c r="G253" s="42"/>
    </row>
    <row r="254" spans="1:7" s="45" customFormat="1" ht="31.5" customHeight="1" x14ac:dyDescent="0.2">
      <c r="A254" s="28"/>
      <c r="B254" s="29" t="s">
        <v>230</v>
      </c>
      <c r="C254" s="50"/>
      <c r="D254" s="50"/>
      <c r="E254" s="50"/>
      <c r="F254" s="16">
        <f>SUM(F255:F263)</f>
        <v>34943138</v>
      </c>
      <c r="G254" s="88"/>
    </row>
    <row r="255" spans="1:7" s="44" customFormat="1" ht="45" customHeight="1" x14ac:dyDescent="0.2">
      <c r="A255" s="90"/>
      <c r="B255" s="18" t="s">
        <v>262</v>
      </c>
      <c r="C255" s="11" t="s">
        <v>24</v>
      </c>
      <c r="D255" s="20">
        <v>28556946</v>
      </c>
      <c r="E255" s="27">
        <v>71.400000000000006</v>
      </c>
      <c r="F255" s="19">
        <v>4000000</v>
      </c>
      <c r="G255" s="27">
        <v>85.4</v>
      </c>
    </row>
    <row r="256" spans="1:7" s="44" customFormat="1" ht="47.25" customHeight="1" x14ac:dyDescent="0.2">
      <c r="A256" s="90"/>
      <c r="B256" s="18" t="s">
        <v>245</v>
      </c>
      <c r="C256" s="11" t="s">
        <v>26</v>
      </c>
      <c r="D256" s="20"/>
      <c r="E256" s="11"/>
      <c r="F256" s="19">
        <v>1000000</v>
      </c>
      <c r="G256" s="27"/>
    </row>
    <row r="257" spans="1:7" s="14" customFormat="1" ht="60.75" x14ac:dyDescent="0.35">
      <c r="A257" s="11"/>
      <c r="B257" s="18" t="s">
        <v>15</v>
      </c>
      <c r="C257" s="11" t="s">
        <v>22</v>
      </c>
      <c r="D257" s="20">
        <v>92508050</v>
      </c>
      <c r="E257" s="11">
        <v>1.2</v>
      </c>
      <c r="F257" s="19">
        <v>28000000</v>
      </c>
      <c r="G257" s="27">
        <v>31.5</v>
      </c>
    </row>
    <row r="258" spans="1:7" s="14" customFormat="1" ht="31.5" customHeight="1" x14ac:dyDescent="0.35">
      <c r="A258" s="37"/>
      <c r="B258" s="18" t="s">
        <v>244</v>
      </c>
      <c r="C258" s="11" t="s">
        <v>28</v>
      </c>
      <c r="D258" s="20">
        <v>2174659</v>
      </c>
      <c r="E258" s="11">
        <v>74.099999999999994</v>
      </c>
      <c r="F258" s="19">
        <v>258138</v>
      </c>
      <c r="G258" s="27">
        <v>100</v>
      </c>
    </row>
    <row r="259" spans="1:7" s="44" customFormat="1" ht="50.25" customHeight="1" x14ac:dyDescent="0.2">
      <c r="A259" s="90"/>
      <c r="B259" s="18" t="s">
        <v>263</v>
      </c>
      <c r="C259" s="11" t="s">
        <v>20</v>
      </c>
      <c r="D259" s="20">
        <v>3798990</v>
      </c>
      <c r="E259" s="27">
        <v>5.9</v>
      </c>
      <c r="F259" s="19">
        <v>1000000</v>
      </c>
      <c r="G259" s="27">
        <v>32.200000000000003</v>
      </c>
    </row>
    <row r="260" spans="1:7" s="44" customFormat="1" ht="52.5" customHeight="1" x14ac:dyDescent="0.2">
      <c r="A260" s="90"/>
      <c r="B260" s="18" t="s">
        <v>82</v>
      </c>
      <c r="C260" s="11">
        <v>2021</v>
      </c>
      <c r="D260" s="20"/>
      <c r="E260" s="11"/>
      <c r="F260" s="19">
        <v>150000</v>
      </c>
      <c r="G260" s="27"/>
    </row>
    <row r="261" spans="1:7" s="44" customFormat="1" ht="58.5" customHeight="1" x14ac:dyDescent="0.2">
      <c r="A261" s="90"/>
      <c r="B261" s="18" t="s">
        <v>255</v>
      </c>
      <c r="C261" s="11"/>
      <c r="D261" s="20"/>
      <c r="E261" s="11"/>
      <c r="F261" s="19">
        <v>200000</v>
      </c>
      <c r="G261" s="27"/>
    </row>
    <row r="262" spans="1:7" s="44" customFormat="1" ht="47.25" customHeight="1" x14ac:dyDescent="0.2">
      <c r="A262" s="90"/>
      <c r="B262" s="18" t="s">
        <v>203</v>
      </c>
      <c r="C262" s="11">
        <v>2021</v>
      </c>
      <c r="D262" s="20"/>
      <c r="E262" s="11"/>
      <c r="F262" s="19">
        <v>135000</v>
      </c>
      <c r="G262" s="27"/>
    </row>
    <row r="263" spans="1:7" s="44" customFormat="1" ht="50.25" customHeight="1" x14ac:dyDescent="0.2">
      <c r="A263" s="90"/>
      <c r="B263" s="18" t="s">
        <v>83</v>
      </c>
      <c r="C263" s="11">
        <v>2021</v>
      </c>
      <c r="D263" s="20"/>
      <c r="E263" s="11"/>
      <c r="F263" s="19">
        <v>200000</v>
      </c>
      <c r="G263" s="27"/>
    </row>
    <row r="264" spans="1:7" s="45" customFormat="1" ht="30" customHeight="1" x14ac:dyDescent="0.2">
      <c r="A264" s="28"/>
      <c r="B264" s="29" t="s">
        <v>54</v>
      </c>
      <c r="C264" s="24"/>
      <c r="D264" s="23"/>
      <c r="E264" s="23"/>
      <c r="F264" s="16">
        <f>SUM(F265:F268)</f>
        <v>4967447</v>
      </c>
      <c r="G264" s="36"/>
    </row>
    <row r="265" spans="1:7" s="44" customFormat="1" ht="55.5" customHeight="1" x14ac:dyDescent="0.2">
      <c r="A265" s="90"/>
      <c r="B265" s="18" t="s">
        <v>73</v>
      </c>
      <c r="C265" s="11">
        <v>2021</v>
      </c>
      <c r="D265" s="20"/>
      <c r="E265" s="39"/>
      <c r="F265" s="19">
        <v>200000</v>
      </c>
      <c r="G265" s="27"/>
    </row>
    <row r="266" spans="1:7" s="44" customFormat="1" ht="33" customHeight="1" x14ac:dyDescent="0.2">
      <c r="A266" s="37"/>
      <c r="B266" s="18" t="s">
        <v>246</v>
      </c>
      <c r="C266" s="11" t="s">
        <v>23</v>
      </c>
      <c r="D266" s="20">
        <v>3731467</v>
      </c>
      <c r="E266" s="39">
        <v>8.6</v>
      </c>
      <c r="F266" s="19">
        <v>1567447</v>
      </c>
      <c r="G266" s="27">
        <v>50.6</v>
      </c>
    </row>
    <row r="267" spans="1:7" s="44" customFormat="1" ht="40.5" x14ac:dyDescent="0.2">
      <c r="A267" s="90"/>
      <c r="B267" s="18" t="s">
        <v>251</v>
      </c>
      <c r="C267" s="11">
        <v>2021</v>
      </c>
      <c r="D267" s="20"/>
      <c r="E267" s="39"/>
      <c r="F267" s="19">
        <v>200000</v>
      </c>
      <c r="G267" s="27"/>
    </row>
    <row r="268" spans="1:7" s="44" customFormat="1" ht="38.25" customHeight="1" x14ac:dyDescent="0.2">
      <c r="A268" s="90"/>
      <c r="B268" s="18" t="s">
        <v>16</v>
      </c>
      <c r="C268" s="11" t="s">
        <v>28</v>
      </c>
      <c r="D268" s="20">
        <v>43519067</v>
      </c>
      <c r="E268" s="39">
        <v>63.4</v>
      </c>
      <c r="F268" s="19">
        <v>3000000</v>
      </c>
      <c r="G268" s="27">
        <v>70.2</v>
      </c>
    </row>
    <row r="269" spans="1:7" s="44" customFormat="1" ht="30" customHeight="1" x14ac:dyDescent="0.2">
      <c r="A269" s="90"/>
      <c r="B269" s="29" t="s">
        <v>50</v>
      </c>
      <c r="C269" s="11"/>
      <c r="D269" s="20"/>
      <c r="E269" s="39"/>
      <c r="F269" s="16">
        <f>F270</f>
        <v>400000</v>
      </c>
      <c r="G269" s="27"/>
    </row>
    <row r="270" spans="1:7" s="44" customFormat="1" ht="38.25" customHeight="1" x14ac:dyDescent="0.2">
      <c r="A270" s="90"/>
      <c r="B270" s="18" t="s">
        <v>192</v>
      </c>
      <c r="C270" s="11">
        <v>2021</v>
      </c>
      <c r="D270" s="20"/>
      <c r="E270" s="39"/>
      <c r="F270" s="19">
        <v>400000</v>
      </c>
      <c r="G270" s="27"/>
    </row>
    <row r="271" spans="1:7" s="10" customFormat="1" ht="35.25" customHeight="1" x14ac:dyDescent="0.35">
      <c r="A271" s="12" t="s">
        <v>2</v>
      </c>
      <c r="B271" s="29"/>
      <c r="C271" s="90"/>
      <c r="D271" s="90"/>
      <c r="E271" s="90"/>
      <c r="F271" s="13">
        <f>SUM(F272:F273)</f>
        <v>3742084</v>
      </c>
      <c r="G271" s="42"/>
    </row>
    <row r="272" spans="1:7" s="14" customFormat="1" ht="39" customHeight="1" x14ac:dyDescent="0.35">
      <c r="A272" s="12"/>
      <c r="B272" s="18" t="s">
        <v>74</v>
      </c>
      <c r="C272" s="11" t="s">
        <v>72</v>
      </c>
      <c r="D272" s="20">
        <v>98982250</v>
      </c>
      <c r="E272" s="11"/>
      <c r="F272" s="19">
        <v>2742084</v>
      </c>
      <c r="G272" s="27">
        <v>10.1</v>
      </c>
    </row>
    <row r="273" spans="1:7" s="44" customFormat="1" ht="141.75" x14ac:dyDescent="0.2">
      <c r="A273" s="37"/>
      <c r="B273" s="18" t="s">
        <v>70</v>
      </c>
      <c r="C273" s="11" t="s">
        <v>28</v>
      </c>
      <c r="D273" s="20"/>
      <c r="E273" s="39"/>
      <c r="F273" s="19">
        <v>1000000</v>
      </c>
      <c r="G273" s="27"/>
    </row>
    <row r="274" spans="1:7" s="14" customFormat="1" ht="54" customHeight="1" x14ac:dyDescent="0.35">
      <c r="A274" s="12" t="s">
        <v>59</v>
      </c>
      <c r="B274" s="18" t="s">
        <v>13</v>
      </c>
      <c r="C274" s="11" t="s">
        <v>20</v>
      </c>
      <c r="D274" s="20">
        <v>77987328</v>
      </c>
      <c r="E274" s="11">
        <v>40.700000000000003</v>
      </c>
      <c r="F274" s="13">
        <v>10172673</v>
      </c>
      <c r="G274" s="27">
        <v>100</v>
      </c>
    </row>
    <row r="275" spans="1:7" s="76" customFormat="1" ht="41.25" customHeight="1" x14ac:dyDescent="0.2">
      <c r="A275" s="70" t="s">
        <v>3</v>
      </c>
      <c r="B275" s="77"/>
      <c r="C275" s="13"/>
      <c r="D275" s="47"/>
      <c r="E275" s="47"/>
      <c r="F275" s="13">
        <f>F276+F283</f>
        <v>124644482</v>
      </c>
      <c r="G275" s="42"/>
    </row>
    <row r="276" spans="1:7" s="46" customFormat="1" ht="31.5" customHeight="1" x14ac:dyDescent="0.2">
      <c r="A276" s="15"/>
      <c r="B276" s="29" t="s">
        <v>64</v>
      </c>
      <c r="C276" s="16"/>
      <c r="D276" s="54"/>
      <c r="E276" s="54"/>
      <c r="F276" s="16">
        <f>F278+F281</f>
        <v>116932088</v>
      </c>
      <c r="G276" s="86"/>
    </row>
    <row r="277" spans="1:7" s="46" customFormat="1" ht="30" customHeight="1" x14ac:dyDescent="0.2">
      <c r="A277" s="15"/>
      <c r="B277" s="29" t="s">
        <v>65</v>
      </c>
      <c r="C277" s="16"/>
      <c r="D277" s="54"/>
      <c r="E277" s="54"/>
      <c r="F277" s="16">
        <f>F280</f>
        <v>96859595</v>
      </c>
      <c r="G277" s="86"/>
    </row>
    <row r="278" spans="1:7" s="46" customFormat="1" ht="50.25" customHeight="1" x14ac:dyDescent="0.2">
      <c r="A278" s="32"/>
      <c r="B278" s="18" t="s">
        <v>171</v>
      </c>
      <c r="C278" s="19" t="s">
        <v>28</v>
      </c>
      <c r="D278" s="54"/>
      <c r="E278" s="54"/>
      <c r="F278" s="19">
        <f>F279</f>
        <v>116231514</v>
      </c>
      <c r="G278" s="86"/>
    </row>
    <row r="279" spans="1:7" s="46" customFormat="1" ht="48.75" customHeight="1" x14ac:dyDescent="0.2">
      <c r="A279" s="53"/>
      <c r="B279" s="22" t="s">
        <v>174</v>
      </c>
      <c r="C279" s="24" t="s">
        <v>28</v>
      </c>
      <c r="D279" s="54"/>
      <c r="E279" s="54"/>
      <c r="F279" s="24">
        <v>116231514</v>
      </c>
      <c r="G279" s="86"/>
    </row>
    <row r="280" spans="1:7" s="46" customFormat="1" ht="33" customHeight="1" x14ac:dyDescent="0.2">
      <c r="A280" s="55"/>
      <c r="B280" s="56" t="s">
        <v>172</v>
      </c>
      <c r="C280" s="19"/>
      <c r="D280" s="54"/>
      <c r="E280" s="54"/>
      <c r="F280" s="24">
        <v>96859595</v>
      </c>
      <c r="G280" s="86"/>
    </row>
    <row r="281" spans="1:7" s="46" customFormat="1" ht="47.25" customHeight="1" x14ac:dyDescent="0.2">
      <c r="A281" s="32"/>
      <c r="B281" s="18" t="s">
        <v>69</v>
      </c>
      <c r="C281" s="19" t="s">
        <v>28</v>
      </c>
      <c r="D281" s="54"/>
      <c r="E281" s="54"/>
      <c r="F281" s="19">
        <f>F282</f>
        <v>700574</v>
      </c>
      <c r="G281" s="86"/>
    </row>
    <row r="282" spans="1:7" s="45" customFormat="1" ht="48" customHeight="1" x14ac:dyDescent="0.2">
      <c r="A282" s="15"/>
      <c r="B282" s="56" t="s">
        <v>173</v>
      </c>
      <c r="C282" s="23" t="s">
        <v>28</v>
      </c>
      <c r="D282" s="23"/>
      <c r="E282" s="52"/>
      <c r="F282" s="24">
        <v>700574</v>
      </c>
      <c r="G282" s="36"/>
    </row>
    <row r="283" spans="1:7" s="44" customFormat="1" ht="33" customHeight="1" x14ac:dyDescent="0.2">
      <c r="A283" s="51"/>
      <c r="B283" s="29" t="s">
        <v>54</v>
      </c>
      <c r="C283" s="19"/>
      <c r="D283" s="20"/>
      <c r="E283" s="20"/>
      <c r="F283" s="16">
        <f>F284</f>
        <v>7712394</v>
      </c>
      <c r="G283" s="27"/>
    </row>
    <row r="284" spans="1:7" s="44" customFormat="1" ht="48" customHeight="1" x14ac:dyDescent="0.2">
      <c r="A284" s="32"/>
      <c r="B284" s="18" t="s">
        <v>69</v>
      </c>
      <c r="C284" s="19" t="s">
        <v>20</v>
      </c>
      <c r="D284" s="20"/>
      <c r="E284" s="39"/>
      <c r="F284" s="19">
        <f>SUM(F285:F286)</f>
        <v>7712394</v>
      </c>
      <c r="G284" s="27"/>
    </row>
    <row r="285" spans="1:7" s="45" customFormat="1" ht="54" customHeight="1" x14ac:dyDescent="0.2">
      <c r="A285" s="15"/>
      <c r="B285" s="56" t="s">
        <v>17</v>
      </c>
      <c r="C285" s="23" t="s">
        <v>20</v>
      </c>
      <c r="D285" s="23">
        <v>43788746</v>
      </c>
      <c r="E285" s="52">
        <v>28.7</v>
      </c>
      <c r="F285" s="24">
        <v>1509443</v>
      </c>
      <c r="G285" s="36">
        <v>32.1</v>
      </c>
    </row>
    <row r="286" spans="1:7" s="45" customFormat="1" ht="58.5" customHeight="1" x14ac:dyDescent="0.2">
      <c r="A286" s="15"/>
      <c r="B286" s="56" t="s">
        <v>18</v>
      </c>
      <c r="C286" s="23" t="s">
        <v>20</v>
      </c>
      <c r="D286" s="23">
        <v>40001774</v>
      </c>
      <c r="E286" s="52">
        <v>39.200000000000003</v>
      </c>
      <c r="F286" s="24">
        <v>6202951</v>
      </c>
      <c r="G286" s="36">
        <v>54.7</v>
      </c>
    </row>
    <row r="287" spans="1:7" s="44" customFormat="1" ht="59.65" customHeight="1" x14ac:dyDescent="0.2">
      <c r="A287" s="34" t="s">
        <v>237</v>
      </c>
      <c r="B287" s="32" t="s">
        <v>170</v>
      </c>
      <c r="C287" s="19"/>
      <c r="D287" s="20"/>
      <c r="E287" s="20"/>
      <c r="F287" s="13">
        <v>86000</v>
      </c>
      <c r="G287" s="27"/>
    </row>
    <row r="288" spans="1:7" s="75" customFormat="1" ht="56.25" customHeight="1" x14ac:dyDescent="0.2">
      <c r="A288" s="72" t="s">
        <v>84</v>
      </c>
      <c r="B288" s="78"/>
      <c r="C288" s="79"/>
      <c r="D288" s="79"/>
      <c r="E288" s="79"/>
      <c r="F288" s="63">
        <f>F289</f>
        <v>900000</v>
      </c>
      <c r="G288" s="74"/>
    </row>
    <row r="289" spans="1:7" s="76" customFormat="1" ht="53.25" customHeight="1" x14ac:dyDescent="0.2">
      <c r="A289" s="34" t="s">
        <v>85</v>
      </c>
      <c r="B289" s="15" t="s">
        <v>52</v>
      </c>
      <c r="C289" s="47"/>
      <c r="D289" s="47"/>
      <c r="E289" s="47"/>
      <c r="F289" s="13">
        <v>900000</v>
      </c>
      <c r="G289" s="42"/>
    </row>
    <row r="290" spans="1:7" s="75" customFormat="1" ht="54" customHeight="1" x14ac:dyDescent="0.2">
      <c r="A290" s="72" t="s">
        <v>47</v>
      </c>
      <c r="B290" s="78"/>
      <c r="C290" s="79"/>
      <c r="D290" s="79"/>
      <c r="E290" s="79"/>
      <c r="F290" s="63">
        <f>SUM(F291:F293)</f>
        <v>83000</v>
      </c>
      <c r="G290" s="74"/>
    </row>
    <row r="291" spans="1:7" s="76" customFormat="1" ht="50.25" customHeight="1" x14ac:dyDescent="0.2">
      <c r="A291" s="12" t="s">
        <v>196</v>
      </c>
      <c r="B291" s="29" t="s">
        <v>166</v>
      </c>
      <c r="C291" s="47"/>
      <c r="D291" s="47"/>
      <c r="E291" s="47"/>
      <c r="F291" s="13">
        <v>18000</v>
      </c>
      <c r="G291" s="42"/>
    </row>
    <row r="292" spans="1:7" s="76" customFormat="1" ht="45.75" customHeight="1" x14ac:dyDescent="0.2">
      <c r="A292" s="70" t="s">
        <v>48</v>
      </c>
      <c r="B292" s="15" t="s">
        <v>52</v>
      </c>
      <c r="C292" s="47"/>
      <c r="D292" s="47"/>
      <c r="E292" s="47"/>
      <c r="F292" s="13">
        <v>20000</v>
      </c>
      <c r="G292" s="42"/>
    </row>
    <row r="293" spans="1:7" s="76" customFormat="1" ht="73.5" customHeight="1" x14ac:dyDescent="0.2">
      <c r="A293" s="70" t="s">
        <v>49</v>
      </c>
      <c r="B293" s="15" t="s">
        <v>52</v>
      </c>
      <c r="C293" s="47"/>
      <c r="D293" s="47"/>
      <c r="E293" s="47"/>
      <c r="F293" s="13">
        <v>45000</v>
      </c>
      <c r="G293" s="42"/>
    </row>
    <row r="294" spans="1:7" s="61" customFormat="1" ht="33.75" customHeight="1" x14ac:dyDescent="0.35">
      <c r="A294" s="69" t="s">
        <v>66</v>
      </c>
      <c r="B294" s="80"/>
      <c r="C294" s="64"/>
      <c r="D294" s="64"/>
      <c r="E294" s="64"/>
      <c r="F294" s="63">
        <f>F16+F32+F156+F167+F174+F177+F187+F242+F244+F288+F290</f>
        <v>572468592.59000003</v>
      </c>
      <c r="G294" s="89"/>
    </row>
    <row r="295" spans="1:7" s="61" customFormat="1" ht="35.25" customHeight="1" x14ac:dyDescent="0.35">
      <c r="A295" s="66" t="s">
        <v>254</v>
      </c>
      <c r="B295" s="80"/>
      <c r="C295" s="64"/>
      <c r="D295" s="64"/>
      <c r="E295" s="64"/>
      <c r="F295" s="60">
        <f>F34</f>
        <v>377160</v>
      </c>
      <c r="G295" s="89"/>
    </row>
    <row r="296" spans="1:7" s="61" customFormat="1" ht="30.75" customHeight="1" x14ac:dyDescent="0.35">
      <c r="A296" s="66" t="s">
        <v>165</v>
      </c>
      <c r="B296" s="80"/>
      <c r="C296" s="64"/>
      <c r="D296" s="64"/>
      <c r="E296" s="64"/>
      <c r="F296" s="60">
        <f>F33</f>
        <v>903840</v>
      </c>
      <c r="G296" s="89"/>
    </row>
    <row r="297" spans="1:7" s="81" customFormat="1" ht="36" customHeight="1" x14ac:dyDescent="0.35">
      <c r="A297" s="66" t="s">
        <v>65</v>
      </c>
      <c r="B297" s="80"/>
      <c r="C297" s="64"/>
      <c r="D297" s="64"/>
      <c r="E297" s="64"/>
      <c r="F297" s="60">
        <f>F157+F188+F245</f>
        <v>127771665.12</v>
      </c>
      <c r="G297" s="89"/>
    </row>
    <row r="298" spans="1:7" s="5" customFormat="1" ht="19.5" x14ac:dyDescent="0.3">
      <c r="A298" s="6"/>
      <c r="F298" s="7"/>
    </row>
    <row r="299" spans="1:7" s="5" customFormat="1" ht="21" customHeight="1" x14ac:dyDescent="0.3">
      <c r="A299" s="6"/>
      <c r="F299" s="7"/>
    </row>
    <row r="300" spans="1:7" s="5" customFormat="1" ht="21" customHeight="1" x14ac:dyDescent="0.3">
      <c r="A300" s="6"/>
      <c r="F300" s="7"/>
    </row>
    <row r="302" spans="1:7" s="83" customFormat="1" ht="26.1" customHeight="1" x14ac:dyDescent="0.45">
      <c r="A302" s="82" t="s">
        <v>267</v>
      </c>
      <c r="B302" s="82"/>
      <c r="F302" s="84" t="s">
        <v>182</v>
      </c>
    </row>
    <row r="303" spans="1:7" s="83" customFormat="1" ht="27" customHeight="1" x14ac:dyDescent="0.45">
      <c r="A303" s="82"/>
      <c r="B303" s="82"/>
      <c r="F303" s="84"/>
    </row>
    <row r="304" spans="1:7" s="8" customFormat="1" ht="15" customHeight="1" x14ac:dyDescent="0.4">
      <c r="A304" s="9"/>
      <c r="B304" s="9"/>
      <c r="C304" s="9"/>
      <c r="D304" s="9"/>
      <c r="E304" s="9"/>
      <c r="G304" s="1"/>
    </row>
    <row r="305" spans="1:2" ht="23.25" x14ac:dyDescent="0.35">
      <c r="A305" s="57" t="s">
        <v>198</v>
      </c>
      <c r="B305" s="57"/>
    </row>
    <row r="306" spans="1:2" ht="27.75" customHeight="1" x14ac:dyDescent="0.2">
      <c r="A306" s="1" t="s">
        <v>268</v>
      </c>
    </row>
  </sheetData>
  <mergeCells count="14">
    <mergeCell ref="A13:A14"/>
    <mergeCell ref="B13:B14"/>
    <mergeCell ref="F13:F14"/>
    <mergeCell ref="G13:G14"/>
    <mergeCell ref="C13:C14"/>
    <mergeCell ref="D13:D14"/>
    <mergeCell ref="E13:E14"/>
    <mergeCell ref="A11:G11"/>
    <mergeCell ref="D1:G1"/>
    <mergeCell ref="D2:G2"/>
    <mergeCell ref="D3:G3"/>
    <mergeCell ref="D4:G4"/>
    <mergeCell ref="D5:G5"/>
    <mergeCell ref="D7:G7"/>
  </mergeCells>
  <printOptions horizontalCentered="1"/>
  <pageMargins left="0.23622047244094491" right="0.23622047244094491" top="1.1811023622047245" bottom="0.51181102362204722" header="0.31496062992125984" footer="0.31496062992125984"/>
  <pageSetup paperSize="9" scale="41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(с ) </vt:lpstr>
      <vt:lpstr>'дод (с ) '!Заголовки_для_печати</vt:lpstr>
      <vt:lpstr>'дод (с 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IgorV</cp:lastModifiedBy>
  <cp:lastPrinted>2021-03-26T12:18:33Z</cp:lastPrinted>
  <dcterms:created xsi:type="dcterms:W3CDTF">2018-10-18T06:20:50Z</dcterms:created>
  <dcterms:modified xsi:type="dcterms:W3CDTF">2021-03-26T12:18:52Z</dcterms:modified>
</cp:coreProperties>
</file>