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00" activeTab="0"/>
  </bookViews>
  <sheets>
    <sheet name="дод 8 (в)" sheetId="1" r:id="rId1"/>
  </sheets>
  <definedNames>
    <definedName name="_xlfn.AGGREGATE" hidden="1">#NAME?</definedName>
    <definedName name="_xlnm.Print_Titles" localSheetId="0">'дод 8 (в)'!$19:$19</definedName>
    <definedName name="_xlnm.Print_Area" localSheetId="0">'дод 8 (в)'!$A$1:$L$71</definedName>
  </definedNames>
  <calcPr fullCalcOnLoad="1"/>
</workbook>
</file>

<file path=xl/sharedStrings.xml><?xml version="1.0" encoding="utf-8"?>
<sst xmlns="http://schemas.openxmlformats.org/spreadsheetml/2006/main" count="83" uniqueCount="65">
  <si>
    <t>Всього</t>
  </si>
  <si>
    <t>видатки споживання</t>
  </si>
  <si>
    <t>видатки розвитку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</si>
  <si>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</si>
  <si>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</si>
  <si>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</si>
  <si>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</si>
  <si>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</si>
  <si>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</si>
  <si>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</si>
  <si>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</si>
  <si>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</si>
  <si>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</si>
  <si>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</si>
  <si>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</si>
  <si>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</si>
  <si>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Облаштування території (доріжок, огорожі тощо) ботанічного саду місцевого значення «Юннатівський»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</si>
  <si>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</si>
  <si>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</si>
  <si>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Поповнення експозицій рідкісних та зникаючих рослин і тварин у ботанічнму саду місцевого значення «Юннатівський»</t>
  </si>
  <si>
    <t>Перелік видатків фонду охорони навколишнього природного середовища</t>
  </si>
  <si>
    <t xml:space="preserve">  (код бюджету)</t>
  </si>
  <si>
    <t xml:space="preserve">Сумський міський голова </t>
  </si>
  <si>
    <t>(грн)</t>
  </si>
  <si>
    <t xml:space="preserve">Сумської міської територіальної громади на 2022 рік </t>
  </si>
  <si>
    <t>Проведення у позашкільному вихованні освітніх акцій, проєктів семінарів, лекцій та екскурсій з питань екології та охорони природи</t>
  </si>
  <si>
    <t>Придбання спеціального обладнання для створення лабораторії  та проведення науково-дослідницьких робіт на території ботанічного саду місцевого значення "Юннатівський"</t>
  </si>
  <si>
    <t>Проведення робіт з інвентаризації джерел забруднення навколишнього природного середовища</t>
  </si>
  <si>
    <t>Заходи з озеленення населених пунктів</t>
  </si>
  <si>
    <t>Проведення санітарних та інших заходів, спрямованих на запобігання забрудненню, засміченню та виснаженню водних ресурсів, а також винесення об’єктів забруднення з прибережних смуг</t>
  </si>
  <si>
    <t>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</si>
  <si>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Сумської міської територіальної громади</t>
  </si>
  <si>
    <t>Санітарне утримання та догляд за насадженнями парку - пам’ятки садово - паркового мистецтва  місцевого значення «Басівський»</t>
  </si>
  <si>
    <t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</t>
  </si>
  <si>
    <t xml:space="preserve">Виготовлення та встановлення охоронних знаків для об’єктів природно - заповідного фонду Сумської міської територіальної громади 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</si>
  <si>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</si>
  <si>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Виконавчий комітет Сумської міської ради</t>
  </si>
  <si>
    <t>Управління  освіти і науки Сумської міської ради</t>
  </si>
  <si>
    <t>0600000</t>
  </si>
  <si>
    <t>0200000</t>
  </si>
  <si>
    <t>Департамент фінансів, економіки та інвестицій Сумської міської ради</t>
  </si>
  <si>
    <t>Відділ культури Сумської міської ради</t>
  </si>
  <si>
    <t>1200000</t>
  </si>
  <si>
    <t>Олександр ЛИСЕНКО</t>
  </si>
  <si>
    <t>Розробка проєктів інвентаризації джерел викидів забруднюючих речовин в атмосферне повітря культурно-освітніх закладів та установ Сумської міської територіальної громади (Пушкарівський будинок культури, бібліотека, Великочернеччинський будинок культури)</t>
  </si>
  <si>
    <t>Обсяг видатків</t>
  </si>
  <si>
    <t>Внесено змін +,-</t>
  </si>
  <si>
    <t>Всього видатків з урахуванням змін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</si>
  <si>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</t>
  </si>
  <si>
    <t>Заходи щодо відновлення і підтримання сприятливого гідрологічного режиму та санітарного стану річок, а також заходи для боротьби з шкідливою дією вод (очищення русел від дерев, що потрапили до них внаслідок проходження весняних повеней)</t>
  </si>
  <si>
    <t>Проведення санітарних заходів та благоустрою у прибережній смузі оз. Чеха</t>
  </si>
  <si>
    <t>Забезпечення екологічно безпечного збирання, перевезення, зберігання, оброблення, утилізації, видалення знешкодження і захоронення відходів та небезпечних хімічних речовин, у тому числі непридатних або заборонених до використання хімічних засобів захисту рослин</t>
  </si>
  <si>
    <t>Проведення санітарних заходів та благоустрою  у прибережних  смугах річок Псел, Сумка, Стрілка,  ін. водних об’єктів, очищення русел річок</t>
  </si>
  <si>
    <t>Сумської міської ради від  26 січня 2022 року</t>
  </si>
  <si>
    <t>№ 2704 - МР "Про бюджет Сумської міської</t>
  </si>
  <si>
    <t>територіальної     громади     на    2022   рік"</t>
  </si>
  <si>
    <t>до      рішення     Сумської      міської    ради</t>
  </si>
  <si>
    <t>«Про         внесення       змін      до     рішення</t>
  </si>
  <si>
    <t xml:space="preserve">                (зі змінами)"</t>
  </si>
  <si>
    <t>Розробка проєктів інвентаризації джерел викидів забруднюючих речовин в атмосферне повітря  закладів галузі "Освіта" (Стецьківський заклад загальної середньої освіти І-ІІІ ступенів, Великочернеччинський заклад середньої освіти І-ІІІ ступенів, Пушкарівська філія Великочернеччинського закладу загальної середньої освіти І-ІІІ ступенів, заклад дошкільної освіти № 37 "Веселі зайчата")</t>
  </si>
  <si>
    <t>Департамент інфраструктури міста Сумської міської ради</t>
  </si>
  <si>
    <t>Виконавець: Світлана ЛИПОВА __________</t>
  </si>
  <si>
    <t xml:space="preserve"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будівництво гідротехнічних та інших споруд, об’єктів зв’язку в заповідниках, національних природних парках, ботанічних садах, дендрологічних парках, зоологічних парках та парках-пам’ятках садово-паркового мистецтва з метою збереження та відтворення природних екологічних систем і пов’язаних з діяльністю цих установ, а також витрати на утримання об'єктів природно-заповідного фонду </t>
  </si>
  <si>
    <t xml:space="preserve"> від  30  листопада  2022  року  № 3225 - МР</t>
  </si>
  <si>
    <t>Додаток 8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</si>
</sst>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4" fontId="4" fillId="0" borderId="0" xfId="95" applyNumberFormat="1" applyFont="1" applyFill="1" applyBorder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textRotation="180"/>
    </xf>
    <xf numFmtId="0" fontId="29" fillId="0" borderId="0" xfId="0" applyFont="1" applyFill="1" applyBorder="1" applyAlignment="1">
      <alignment vertical="center" textRotation="180"/>
    </xf>
    <xf numFmtId="0" fontId="24" fillId="55" borderId="0" xfId="0" applyFont="1" applyFill="1" applyAlignment="1">
      <alignment/>
    </xf>
    <xf numFmtId="0" fontId="24" fillId="55" borderId="0" xfId="0" applyNumberFormat="1" applyFont="1" applyFill="1" applyAlignment="1" applyProtection="1">
      <alignment/>
      <protection/>
    </xf>
    <xf numFmtId="0" fontId="24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55" borderId="0" xfId="0" applyNumberFormat="1" applyFont="1" applyFill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 horizontal="center" wrapText="1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4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3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35" fillId="0" borderId="16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 vertical="center"/>
      <protection/>
    </xf>
    <xf numFmtId="0" fontId="35" fillId="0" borderId="16" xfId="0" applyFont="1" applyFill="1" applyBorder="1" applyAlignment="1">
      <alignment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/>
    </xf>
    <xf numFmtId="0" fontId="37" fillId="0" borderId="16" xfId="0" applyFont="1" applyFill="1" applyBorder="1" applyAlignment="1">
      <alignment horizontal="left" vertical="center" wrapText="1"/>
    </xf>
    <xf numFmtId="4" fontId="37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16" xfId="95" applyNumberFormat="1" applyFont="1" applyFill="1" applyBorder="1" applyAlignment="1">
      <alignment horizontal="center" vertical="center"/>
      <protection/>
    </xf>
    <xf numFmtId="0" fontId="36" fillId="0" borderId="16" xfId="0" applyFont="1" applyFill="1" applyBorder="1" applyAlignment="1">
      <alignment vertical="center"/>
    </xf>
    <xf numFmtId="0" fontId="36" fillId="0" borderId="16" xfId="0" applyNumberFormat="1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justify" vertical="top" wrapText="1"/>
    </xf>
    <xf numFmtId="0" fontId="24" fillId="0" borderId="16" xfId="0" applyFont="1" applyFill="1" applyBorder="1" applyAlignment="1">
      <alignment horizontal="justify" vertical="center" wrapText="1"/>
    </xf>
    <xf numFmtId="0" fontId="37" fillId="0" borderId="16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4" fontId="35" fillId="0" borderId="0" xfId="95" applyNumberFormat="1" applyFont="1" applyFill="1" applyBorder="1" applyAlignment="1">
      <alignment vertical="center"/>
      <protection/>
    </xf>
    <xf numFmtId="4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distributed" wrapText="1"/>
    </xf>
    <xf numFmtId="4" fontId="24" fillId="0" borderId="0" xfId="0" applyNumberFormat="1" applyFont="1" applyFill="1" applyBorder="1" applyAlignment="1">
      <alignment horizontal="center" vertical="distributed" wrapText="1"/>
    </xf>
    <xf numFmtId="4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Fill="1" applyAlignment="1" applyProtection="1">
      <alignment horizontal="center"/>
      <protection/>
    </xf>
    <xf numFmtId="4" fontId="24" fillId="0" borderId="0" xfId="0" applyNumberFormat="1" applyFont="1" applyFill="1" applyAlignment="1" applyProtection="1">
      <alignment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Alignment="1" applyProtection="1">
      <alignment horizontal="center" wrapText="1"/>
      <protection/>
    </xf>
    <xf numFmtId="4" fontId="38" fillId="0" borderId="0" xfId="0" applyNumberFormat="1" applyFont="1" applyFill="1" applyAlignment="1" applyProtection="1">
      <alignment horizontal="center" wrapText="1"/>
      <protection/>
    </xf>
    <xf numFmtId="0" fontId="29" fillId="0" borderId="0" xfId="0" applyFont="1" applyFill="1" applyBorder="1" applyAlignment="1">
      <alignment horizontal="center" vertical="center" textRotation="180"/>
    </xf>
    <xf numFmtId="0" fontId="29" fillId="0" borderId="18" xfId="0" applyFont="1" applyFill="1" applyBorder="1" applyAlignment="1">
      <alignment horizontal="center" vertical="center" textRotation="180"/>
    </xf>
    <xf numFmtId="0" fontId="24" fillId="55" borderId="0" xfId="0" applyNumberFormat="1" applyFont="1" applyFill="1" applyAlignment="1" applyProtection="1">
      <alignment horizontal="center"/>
      <protection/>
    </xf>
    <xf numFmtId="4" fontId="24" fillId="55" borderId="0" xfId="0" applyNumberFormat="1" applyFont="1" applyFill="1" applyAlignment="1" applyProtection="1">
      <alignment horizontal="center" vertical="top"/>
      <protection/>
    </xf>
    <xf numFmtId="4" fontId="24" fillId="55" borderId="0" xfId="0" applyNumberFormat="1" applyFont="1" applyFill="1" applyAlignment="1" applyProtection="1">
      <alignment horizontal="left" vertical="top"/>
      <protection/>
    </xf>
    <xf numFmtId="4" fontId="24" fillId="0" borderId="17" xfId="0" applyNumberFormat="1" applyFont="1" applyFill="1" applyBorder="1" applyAlignment="1" applyProtection="1">
      <alignment horizontal="center" vertical="center" wrapText="1"/>
      <protection/>
    </xf>
    <xf numFmtId="4" fontId="24" fillId="0" borderId="19" xfId="0" applyNumberFormat="1" applyFont="1" applyFill="1" applyBorder="1" applyAlignment="1" applyProtection="1">
      <alignment horizontal="center" vertical="center" wrapText="1"/>
      <protection/>
    </xf>
    <xf numFmtId="4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wrapText="1"/>
      <protection/>
    </xf>
    <xf numFmtId="0" fontId="34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14" fontId="24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left"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21" xfId="0" applyNumberFormat="1" applyFont="1" applyFill="1" applyBorder="1" applyAlignment="1" applyProtection="1">
      <alignment horizontal="center" vertical="center" wrapText="1"/>
      <protection/>
    </xf>
    <xf numFmtId="4" fontId="24" fillId="0" borderId="22" xfId="0" applyNumberFormat="1" applyFont="1" applyFill="1" applyBorder="1" applyAlignment="1" applyProtection="1">
      <alignment horizontal="center" vertical="center" wrapText="1"/>
      <protection/>
    </xf>
    <xf numFmtId="4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distributed" wrapText="1"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Fill="1" applyAlignment="1">
      <alignment horizontal="center" vertical="center" textRotation="180"/>
    </xf>
    <xf numFmtId="0" fontId="30" fillId="0" borderId="0" xfId="0" applyFont="1" applyFill="1" applyBorder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showGridLines="0" showZeros="0" tabSelected="1" view="pageBreakPreview" zoomScale="70" zoomScaleNormal="70" zoomScaleSheetLayoutView="70" zoomScalePageLayoutView="0" workbookViewId="0" topLeftCell="A1">
      <selection activeCell="D15" sqref="D15:F15"/>
    </sheetView>
  </sheetViews>
  <sheetFormatPr defaultColWidth="9.16015625" defaultRowHeight="12.75"/>
  <cols>
    <col min="1" max="1" width="20.16015625" style="2" customWidth="1"/>
    <col min="2" max="2" width="18.66015625" style="1" customWidth="1"/>
    <col min="3" max="3" width="56.16015625" style="1" customWidth="1"/>
    <col min="4" max="4" width="15.33203125" style="64" customWidth="1"/>
    <col min="5" max="5" width="15.16015625" style="64" customWidth="1"/>
    <col min="6" max="6" width="12.83203125" style="64" customWidth="1"/>
    <col min="7" max="7" width="16.5" style="64" customWidth="1"/>
    <col min="8" max="8" width="17" style="64" customWidth="1"/>
    <col min="9" max="9" width="15.5" style="64" customWidth="1"/>
    <col min="10" max="10" width="16.66015625" style="1" customWidth="1"/>
    <col min="11" max="11" width="16.83203125" style="1" customWidth="1"/>
    <col min="12" max="12" width="15.5" style="1" customWidth="1"/>
    <col min="13" max="13" width="3.16015625" style="13" customWidth="1"/>
    <col min="14" max="14" width="17" style="22" customWidth="1"/>
    <col min="15" max="16384" width="9.16015625" style="22" customWidth="1"/>
  </cols>
  <sheetData>
    <row r="1" spans="2:19" s="15" customFormat="1" ht="27.75" customHeight="1">
      <c r="B1" s="16"/>
      <c r="C1" s="17"/>
      <c r="D1" s="25"/>
      <c r="E1" s="25"/>
      <c r="F1" s="25"/>
      <c r="G1" s="25"/>
      <c r="H1" s="25"/>
      <c r="I1" s="75" t="s">
        <v>64</v>
      </c>
      <c r="J1" s="75"/>
      <c r="K1" s="75"/>
      <c r="L1" s="75"/>
      <c r="M1" s="73"/>
      <c r="N1" s="18"/>
      <c r="O1" s="19"/>
      <c r="P1" s="19"/>
      <c r="Q1" s="19"/>
      <c r="R1" s="19"/>
      <c r="S1" s="19"/>
    </row>
    <row r="2" spans="2:19" s="15" customFormat="1" ht="15.75" customHeight="1">
      <c r="B2" s="16"/>
      <c r="C2" s="17"/>
      <c r="D2" s="25"/>
      <c r="E2" s="25"/>
      <c r="F2" s="25"/>
      <c r="G2" s="25"/>
      <c r="H2" s="25"/>
      <c r="I2" s="75" t="s">
        <v>56</v>
      </c>
      <c r="J2" s="75"/>
      <c r="K2" s="75"/>
      <c r="L2" s="75"/>
      <c r="M2" s="73"/>
      <c r="N2" s="18"/>
      <c r="O2" s="19"/>
      <c r="P2" s="19"/>
      <c r="Q2" s="19"/>
      <c r="R2" s="19"/>
      <c r="S2" s="19"/>
    </row>
    <row r="3" spans="2:19" s="15" customFormat="1" ht="16.5" customHeight="1">
      <c r="B3" s="16"/>
      <c r="C3" s="17"/>
      <c r="D3" s="25"/>
      <c r="E3" s="25"/>
      <c r="F3" s="25"/>
      <c r="G3" s="25"/>
      <c r="H3" s="25"/>
      <c r="I3" s="76" t="s">
        <v>57</v>
      </c>
      <c r="J3" s="76"/>
      <c r="K3" s="76"/>
      <c r="L3" s="76"/>
      <c r="M3" s="73"/>
      <c r="N3" s="18"/>
      <c r="O3" s="19"/>
      <c r="P3" s="19"/>
      <c r="Q3" s="19"/>
      <c r="R3" s="19"/>
      <c r="S3" s="19"/>
    </row>
    <row r="4" spans="2:19" s="15" customFormat="1" ht="16.5" customHeight="1">
      <c r="B4" s="16"/>
      <c r="C4" s="17"/>
      <c r="D4" s="25"/>
      <c r="E4" s="25"/>
      <c r="F4" s="25"/>
      <c r="G4" s="25"/>
      <c r="H4" s="25"/>
      <c r="I4" s="76" t="s">
        <v>53</v>
      </c>
      <c r="J4" s="76"/>
      <c r="K4" s="76"/>
      <c r="L4" s="76"/>
      <c r="M4" s="73"/>
      <c r="N4" s="18"/>
      <c r="O4" s="19"/>
      <c r="P4" s="19"/>
      <c r="Q4" s="19"/>
      <c r="R4" s="19"/>
      <c r="S4" s="19"/>
    </row>
    <row r="5" spans="2:19" s="15" customFormat="1" ht="16.5" customHeight="1">
      <c r="B5" s="16"/>
      <c r="C5" s="17"/>
      <c r="D5" s="25"/>
      <c r="E5" s="25"/>
      <c r="F5" s="25"/>
      <c r="G5" s="25"/>
      <c r="H5" s="25"/>
      <c r="I5" s="76" t="s">
        <v>54</v>
      </c>
      <c r="J5" s="76"/>
      <c r="K5" s="76"/>
      <c r="L5" s="76"/>
      <c r="M5" s="73"/>
      <c r="N5" s="18"/>
      <c r="O5" s="19"/>
      <c r="P5" s="19"/>
      <c r="Q5" s="19"/>
      <c r="R5" s="19"/>
      <c r="S5" s="19"/>
    </row>
    <row r="6" spans="2:19" s="15" customFormat="1" ht="16.5" customHeight="1">
      <c r="B6" s="16"/>
      <c r="C6" s="17"/>
      <c r="D6" s="25"/>
      <c r="E6" s="25"/>
      <c r="F6" s="25"/>
      <c r="G6" s="25"/>
      <c r="H6" s="25"/>
      <c r="I6" s="76" t="s">
        <v>55</v>
      </c>
      <c r="J6" s="76"/>
      <c r="K6" s="76"/>
      <c r="L6" s="76"/>
      <c r="M6" s="73"/>
      <c r="N6" s="18"/>
      <c r="O6" s="19"/>
      <c r="P6" s="19"/>
      <c r="Q6" s="19"/>
      <c r="R6" s="19"/>
      <c r="S6" s="19"/>
    </row>
    <row r="7" spans="2:19" s="15" customFormat="1" ht="16.5" customHeight="1">
      <c r="B7" s="16"/>
      <c r="C7" s="17"/>
      <c r="D7" s="25"/>
      <c r="E7" s="25"/>
      <c r="F7" s="25"/>
      <c r="G7" s="25"/>
      <c r="H7" s="25"/>
      <c r="I7" s="77" t="s">
        <v>58</v>
      </c>
      <c r="J7" s="77"/>
      <c r="K7" s="77"/>
      <c r="L7" s="77"/>
      <c r="M7" s="73"/>
      <c r="N7" s="18"/>
      <c r="O7" s="19"/>
      <c r="P7" s="19"/>
      <c r="Q7" s="19"/>
      <c r="R7" s="19"/>
      <c r="S7" s="19"/>
    </row>
    <row r="8" spans="2:19" s="15" customFormat="1" ht="22.5">
      <c r="B8" s="16"/>
      <c r="C8" s="17"/>
      <c r="D8" s="25"/>
      <c r="E8" s="25"/>
      <c r="F8" s="25"/>
      <c r="G8" s="25"/>
      <c r="H8" s="25"/>
      <c r="I8" s="76" t="s">
        <v>63</v>
      </c>
      <c r="J8" s="76"/>
      <c r="K8" s="76"/>
      <c r="L8" s="76"/>
      <c r="M8" s="73"/>
      <c r="N8" s="18"/>
      <c r="O8" s="19"/>
      <c r="P8" s="19"/>
      <c r="Q8" s="19"/>
      <c r="R8" s="19"/>
      <c r="S8" s="19"/>
    </row>
    <row r="9" spans="1:19" ht="44.25" customHeight="1">
      <c r="A9" s="86" t="s">
        <v>20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73"/>
      <c r="N9" s="20"/>
      <c r="O9" s="92"/>
      <c r="P9" s="92"/>
      <c r="Q9" s="92"/>
      <c r="R9" s="92"/>
      <c r="S9" s="92"/>
    </row>
    <row r="10" spans="1:19" ht="24" customHeight="1">
      <c r="A10" s="81" t="s">
        <v>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73"/>
      <c r="N10" s="20"/>
      <c r="O10" s="21"/>
      <c r="P10" s="21"/>
      <c r="Q10" s="21"/>
      <c r="R10" s="21"/>
      <c r="S10" s="21"/>
    </row>
    <row r="11" spans="1:19" ht="10.5" customHeight="1">
      <c r="A11" s="71"/>
      <c r="B11" s="71"/>
      <c r="C11" s="71"/>
      <c r="D11" s="72"/>
      <c r="E11" s="72"/>
      <c r="F11" s="72"/>
      <c r="G11" s="72"/>
      <c r="H11" s="72"/>
      <c r="I11" s="72"/>
      <c r="J11" s="71"/>
      <c r="K11" s="71"/>
      <c r="L11" s="71"/>
      <c r="M11" s="73"/>
      <c r="N11" s="20"/>
      <c r="O11" s="21"/>
      <c r="P11" s="21"/>
      <c r="Q11" s="21"/>
      <c r="R11" s="21"/>
      <c r="S11" s="21"/>
    </row>
    <row r="12" spans="1:19" ht="18" customHeight="1">
      <c r="A12" s="82"/>
      <c r="B12" s="82"/>
      <c r="C12" s="82">
        <v>18531000000</v>
      </c>
      <c r="D12" s="82"/>
      <c r="E12" s="82"/>
      <c r="F12" s="82"/>
      <c r="G12" s="82"/>
      <c r="H12" s="82"/>
      <c r="I12" s="82"/>
      <c r="J12" s="82"/>
      <c r="K12" s="26"/>
      <c r="L12" s="26"/>
      <c r="M12" s="73"/>
      <c r="N12" s="20"/>
      <c r="O12" s="21"/>
      <c r="P12" s="21"/>
      <c r="Q12" s="21"/>
      <c r="R12" s="21"/>
      <c r="S12" s="21"/>
    </row>
    <row r="13" spans="2:14" ht="21.75" customHeight="1">
      <c r="B13" s="2"/>
      <c r="C13" s="99" t="s">
        <v>21</v>
      </c>
      <c r="D13" s="99"/>
      <c r="E13" s="99"/>
      <c r="F13" s="99"/>
      <c r="G13" s="99"/>
      <c r="H13" s="99"/>
      <c r="I13" s="99"/>
      <c r="J13" s="99"/>
      <c r="K13" s="27"/>
      <c r="L13" s="27"/>
      <c r="M13" s="73"/>
      <c r="N13" s="20"/>
    </row>
    <row r="14" spans="2:14" ht="15">
      <c r="B14" s="2"/>
      <c r="C14" s="27"/>
      <c r="D14" s="28"/>
      <c r="E14" s="28"/>
      <c r="F14" s="28"/>
      <c r="G14" s="28"/>
      <c r="H14" s="28"/>
      <c r="I14" s="28"/>
      <c r="J14" s="27"/>
      <c r="K14" s="27"/>
      <c r="L14" s="29" t="s">
        <v>23</v>
      </c>
      <c r="M14" s="73"/>
      <c r="N14" s="20"/>
    </row>
    <row r="15" spans="1:13" s="4" customFormat="1" ht="45" customHeight="1">
      <c r="A15" s="85" t="s">
        <v>10</v>
      </c>
      <c r="B15" s="85" t="s">
        <v>11</v>
      </c>
      <c r="C15" s="85" t="s">
        <v>4</v>
      </c>
      <c r="D15" s="94" t="s">
        <v>45</v>
      </c>
      <c r="E15" s="95"/>
      <c r="F15" s="96"/>
      <c r="G15" s="94" t="s">
        <v>46</v>
      </c>
      <c r="H15" s="95"/>
      <c r="I15" s="96"/>
      <c r="J15" s="85" t="s">
        <v>47</v>
      </c>
      <c r="K15" s="85"/>
      <c r="L15" s="85"/>
      <c r="M15" s="73"/>
    </row>
    <row r="16" spans="1:13" s="4" customFormat="1" ht="16.5" customHeight="1">
      <c r="A16" s="85"/>
      <c r="B16" s="85"/>
      <c r="C16" s="85"/>
      <c r="D16" s="78" t="s">
        <v>0</v>
      </c>
      <c r="E16" s="78" t="s">
        <v>1</v>
      </c>
      <c r="F16" s="78" t="s">
        <v>2</v>
      </c>
      <c r="G16" s="78" t="s">
        <v>0</v>
      </c>
      <c r="H16" s="78" t="s">
        <v>1</v>
      </c>
      <c r="I16" s="78" t="s">
        <v>2</v>
      </c>
      <c r="J16" s="85" t="s">
        <v>0</v>
      </c>
      <c r="K16" s="93" t="s">
        <v>1</v>
      </c>
      <c r="L16" s="93" t="s">
        <v>2</v>
      </c>
      <c r="M16" s="73"/>
    </row>
    <row r="17" spans="1:13" s="4" customFormat="1" ht="20.25" customHeight="1">
      <c r="A17" s="85"/>
      <c r="B17" s="85"/>
      <c r="C17" s="85"/>
      <c r="D17" s="79"/>
      <c r="E17" s="79"/>
      <c r="F17" s="79"/>
      <c r="G17" s="79"/>
      <c r="H17" s="79"/>
      <c r="I17" s="79"/>
      <c r="J17" s="85"/>
      <c r="K17" s="93"/>
      <c r="L17" s="93"/>
      <c r="M17" s="73"/>
    </row>
    <row r="18" spans="1:13" s="4" customFormat="1" ht="30" customHeight="1">
      <c r="A18" s="85"/>
      <c r="B18" s="85"/>
      <c r="C18" s="85"/>
      <c r="D18" s="80"/>
      <c r="E18" s="80"/>
      <c r="F18" s="80"/>
      <c r="G18" s="80"/>
      <c r="H18" s="80"/>
      <c r="I18" s="80"/>
      <c r="J18" s="85"/>
      <c r="K18" s="93"/>
      <c r="L18" s="93"/>
      <c r="M18" s="73"/>
    </row>
    <row r="19" spans="1:13" s="12" customFormat="1" ht="18">
      <c r="A19" s="24">
        <v>1</v>
      </c>
      <c r="B19" s="24">
        <v>2</v>
      </c>
      <c r="C19" s="24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24">
        <v>10</v>
      </c>
      <c r="K19" s="24">
        <v>11</v>
      </c>
      <c r="L19" s="24">
        <v>12</v>
      </c>
      <c r="M19" s="73"/>
    </row>
    <row r="20" spans="1:13" s="5" customFormat="1" ht="46.5" customHeight="1">
      <c r="A20" s="31" t="s">
        <v>39</v>
      </c>
      <c r="B20" s="32"/>
      <c r="C20" s="33" t="s">
        <v>36</v>
      </c>
      <c r="D20" s="34">
        <f>D21</f>
        <v>100000</v>
      </c>
      <c r="E20" s="34">
        <f aca="true" t="shared" si="0" ref="E20:L20">E21</f>
        <v>100000</v>
      </c>
      <c r="F20" s="34">
        <f t="shared" si="0"/>
        <v>0</v>
      </c>
      <c r="G20" s="34">
        <f>G21</f>
        <v>0</v>
      </c>
      <c r="H20" s="34">
        <f t="shared" si="0"/>
        <v>0</v>
      </c>
      <c r="I20" s="34">
        <f t="shared" si="0"/>
        <v>0</v>
      </c>
      <c r="J20" s="34">
        <f t="shared" si="0"/>
        <v>100000</v>
      </c>
      <c r="K20" s="34">
        <f t="shared" si="0"/>
        <v>100000</v>
      </c>
      <c r="L20" s="34">
        <f t="shared" si="0"/>
        <v>0</v>
      </c>
      <c r="M20" s="73"/>
    </row>
    <row r="21" spans="1:13" s="5" customFormat="1" ht="43.5" customHeight="1">
      <c r="A21" s="35">
        <v>8340</v>
      </c>
      <c r="B21" s="35" t="s">
        <v>12</v>
      </c>
      <c r="C21" s="36" t="s">
        <v>13</v>
      </c>
      <c r="D21" s="34">
        <f aca="true" t="shared" si="1" ref="D21:L22">D22</f>
        <v>100000</v>
      </c>
      <c r="E21" s="34">
        <f t="shared" si="1"/>
        <v>100000</v>
      </c>
      <c r="F21" s="34">
        <f t="shared" si="1"/>
        <v>0</v>
      </c>
      <c r="G21" s="34">
        <f>G22</f>
        <v>0</v>
      </c>
      <c r="H21" s="34">
        <f t="shared" si="1"/>
        <v>0</v>
      </c>
      <c r="I21" s="34">
        <f t="shared" si="1"/>
        <v>0</v>
      </c>
      <c r="J21" s="34">
        <f t="shared" si="1"/>
        <v>100000</v>
      </c>
      <c r="K21" s="34">
        <f t="shared" si="1"/>
        <v>100000</v>
      </c>
      <c r="L21" s="34">
        <f t="shared" si="1"/>
        <v>0</v>
      </c>
      <c r="M21" s="73"/>
    </row>
    <row r="22" spans="1:13" s="5" customFormat="1" ht="122.25" customHeight="1">
      <c r="A22" s="37"/>
      <c r="B22" s="32"/>
      <c r="C22" s="38" t="s">
        <v>48</v>
      </c>
      <c r="D22" s="39">
        <f>D23</f>
        <v>100000</v>
      </c>
      <c r="E22" s="39">
        <f t="shared" si="1"/>
        <v>100000</v>
      </c>
      <c r="F22" s="39">
        <f t="shared" si="1"/>
        <v>0</v>
      </c>
      <c r="G22" s="39">
        <f t="shared" si="1"/>
        <v>0</v>
      </c>
      <c r="H22" s="39">
        <f>H23</f>
        <v>0</v>
      </c>
      <c r="I22" s="39">
        <f t="shared" si="1"/>
        <v>0</v>
      </c>
      <c r="J22" s="39">
        <f t="shared" si="1"/>
        <v>100000</v>
      </c>
      <c r="K22" s="39">
        <f t="shared" si="1"/>
        <v>100000</v>
      </c>
      <c r="L22" s="39">
        <f t="shared" si="1"/>
        <v>0</v>
      </c>
      <c r="M22" s="73"/>
    </row>
    <row r="23" spans="1:13" s="5" customFormat="1" ht="59.25" customHeight="1">
      <c r="A23" s="37"/>
      <c r="B23" s="32"/>
      <c r="C23" s="40" t="s">
        <v>6</v>
      </c>
      <c r="D23" s="41">
        <f>SUM(E23:F23)</f>
        <v>100000</v>
      </c>
      <c r="E23" s="41">
        <v>100000</v>
      </c>
      <c r="F23" s="41">
        <v>0</v>
      </c>
      <c r="G23" s="41">
        <f>SUM(H23:I23)</f>
        <v>0</v>
      </c>
      <c r="H23" s="41"/>
      <c r="I23" s="41"/>
      <c r="J23" s="42">
        <f>SUM(D23+G23)</f>
        <v>100000</v>
      </c>
      <c r="K23" s="42">
        <f aca="true" t="shared" si="2" ref="K23:K63">SUM(E23+H23)</f>
        <v>100000</v>
      </c>
      <c r="L23" s="42">
        <f aca="true" t="shared" si="3" ref="L23:L63">SUM(F23+I23)</f>
        <v>0</v>
      </c>
      <c r="M23" s="73"/>
    </row>
    <row r="24" spans="1:13" s="5" customFormat="1" ht="48.75" customHeight="1">
      <c r="A24" s="31" t="s">
        <v>38</v>
      </c>
      <c r="B24" s="32"/>
      <c r="C24" s="36" t="s">
        <v>37</v>
      </c>
      <c r="D24" s="34">
        <f>D25</f>
        <v>689800</v>
      </c>
      <c r="E24" s="34">
        <f aca="true" t="shared" si="4" ref="E24:L24">E25</f>
        <v>619800</v>
      </c>
      <c r="F24" s="34">
        <f t="shared" si="4"/>
        <v>70000</v>
      </c>
      <c r="G24" s="34">
        <f t="shared" si="4"/>
        <v>0</v>
      </c>
      <c r="H24" s="34">
        <f t="shared" si="4"/>
        <v>-220000</v>
      </c>
      <c r="I24" s="34">
        <f t="shared" si="4"/>
        <v>220000</v>
      </c>
      <c r="J24" s="34">
        <f t="shared" si="4"/>
        <v>689800</v>
      </c>
      <c r="K24" s="34">
        <f t="shared" si="4"/>
        <v>399800</v>
      </c>
      <c r="L24" s="34">
        <f t="shared" si="4"/>
        <v>290000</v>
      </c>
      <c r="M24" s="74"/>
    </row>
    <row r="25" spans="1:13" s="6" customFormat="1" ht="45.75" customHeight="1">
      <c r="A25" s="35">
        <v>8340</v>
      </c>
      <c r="B25" s="35" t="s">
        <v>12</v>
      </c>
      <c r="C25" s="36" t="s">
        <v>13</v>
      </c>
      <c r="D25" s="34">
        <f>D26+D29+D33+D35+D37</f>
        <v>689800</v>
      </c>
      <c r="E25" s="34">
        <f aca="true" t="shared" si="5" ref="E25:L25">E26+E29+E33+E35+E37</f>
        <v>619800</v>
      </c>
      <c r="F25" s="34">
        <f t="shared" si="5"/>
        <v>70000</v>
      </c>
      <c r="G25" s="34">
        <f t="shared" si="5"/>
        <v>0</v>
      </c>
      <c r="H25" s="34">
        <f t="shared" si="5"/>
        <v>-220000</v>
      </c>
      <c r="I25" s="34">
        <f t="shared" si="5"/>
        <v>220000</v>
      </c>
      <c r="J25" s="34">
        <f t="shared" si="5"/>
        <v>689800</v>
      </c>
      <c r="K25" s="34">
        <f t="shared" si="5"/>
        <v>399800</v>
      </c>
      <c r="L25" s="34">
        <f t="shared" si="5"/>
        <v>290000</v>
      </c>
      <c r="M25" s="74"/>
    </row>
    <row r="26" spans="1:13" s="6" customFormat="1" ht="118.5" customHeight="1">
      <c r="A26" s="43"/>
      <c r="B26" s="44"/>
      <c r="C26" s="38" t="s">
        <v>48</v>
      </c>
      <c r="D26" s="39">
        <f>D27+D28</f>
        <v>80000</v>
      </c>
      <c r="E26" s="39">
        <f aca="true" t="shared" si="6" ref="E26:L26">E27+E28</f>
        <v>80000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0</v>
      </c>
      <c r="J26" s="39">
        <f t="shared" si="6"/>
        <v>80000</v>
      </c>
      <c r="K26" s="39">
        <f t="shared" si="6"/>
        <v>80000</v>
      </c>
      <c r="L26" s="39">
        <f t="shared" si="6"/>
        <v>0</v>
      </c>
      <c r="M26" s="74"/>
    </row>
    <row r="27" spans="1:13" s="6" customFormat="1" ht="51" customHeight="1">
      <c r="A27" s="43"/>
      <c r="B27" s="44"/>
      <c r="C27" s="40" t="s">
        <v>14</v>
      </c>
      <c r="D27" s="41">
        <f>SUM(E27:F27)</f>
        <v>30000</v>
      </c>
      <c r="E27" s="41">
        <v>30000</v>
      </c>
      <c r="F27" s="41">
        <v>0</v>
      </c>
      <c r="G27" s="41">
        <f>SUM(H27:I27)</f>
        <v>0</v>
      </c>
      <c r="H27" s="41"/>
      <c r="I27" s="41"/>
      <c r="J27" s="42">
        <f aca="true" t="shared" si="7" ref="J27:J63">SUM(D27+G27)</f>
        <v>30000</v>
      </c>
      <c r="K27" s="42">
        <f t="shared" si="2"/>
        <v>30000</v>
      </c>
      <c r="L27" s="42">
        <f t="shared" si="3"/>
        <v>0</v>
      </c>
      <c r="M27" s="74"/>
    </row>
    <row r="28" spans="1:13" s="6" customFormat="1" ht="66.75" customHeight="1">
      <c r="A28" s="43"/>
      <c r="B28" s="44"/>
      <c r="C28" s="40" t="s">
        <v>25</v>
      </c>
      <c r="D28" s="41">
        <f>SUM(E28:F28)</f>
        <v>50000</v>
      </c>
      <c r="E28" s="41">
        <v>50000</v>
      </c>
      <c r="F28" s="41">
        <v>0</v>
      </c>
      <c r="G28" s="41">
        <f>SUM(H28:I28)</f>
        <v>0</v>
      </c>
      <c r="H28" s="41"/>
      <c r="I28" s="41"/>
      <c r="J28" s="42">
        <f t="shared" si="7"/>
        <v>50000</v>
      </c>
      <c r="K28" s="42">
        <f t="shared" si="2"/>
        <v>50000</v>
      </c>
      <c r="L28" s="42">
        <f t="shared" si="3"/>
        <v>0</v>
      </c>
      <c r="M28" s="74"/>
    </row>
    <row r="29" spans="1:13" s="6" customFormat="1" ht="256.5" customHeight="1">
      <c r="A29" s="43"/>
      <c r="B29" s="44"/>
      <c r="C29" s="38" t="s">
        <v>62</v>
      </c>
      <c r="D29" s="39">
        <f>D30+D31+D32</f>
        <v>410000</v>
      </c>
      <c r="E29" s="39">
        <f aca="true" t="shared" si="8" ref="E29:L29">E30+E31+E32</f>
        <v>410000</v>
      </c>
      <c r="F29" s="39">
        <f t="shared" si="8"/>
        <v>0</v>
      </c>
      <c r="G29" s="39">
        <f t="shared" si="8"/>
        <v>-220000</v>
      </c>
      <c r="H29" s="39">
        <f t="shared" si="8"/>
        <v>-220000</v>
      </c>
      <c r="I29" s="39">
        <f t="shared" si="8"/>
        <v>0</v>
      </c>
      <c r="J29" s="39">
        <f t="shared" si="8"/>
        <v>190000</v>
      </c>
      <c r="K29" s="39">
        <f t="shared" si="8"/>
        <v>190000</v>
      </c>
      <c r="L29" s="39">
        <f t="shared" si="8"/>
        <v>0</v>
      </c>
      <c r="M29" s="74"/>
    </row>
    <row r="30" spans="1:13" s="6" customFormat="1" ht="52.5" customHeight="1">
      <c r="A30" s="43"/>
      <c r="B30" s="44"/>
      <c r="C30" s="40" t="s">
        <v>16</v>
      </c>
      <c r="D30" s="41">
        <f>SUM(E30:F30)</f>
        <v>220000</v>
      </c>
      <c r="E30" s="41">
        <v>220000</v>
      </c>
      <c r="F30" s="41">
        <v>0</v>
      </c>
      <c r="G30" s="41">
        <f>SUM(H30:I30)</f>
        <v>-220000</v>
      </c>
      <c r="H30" s="41">
        <v>-220000</v>
      </c>
      <c r="I30" s="41"/>
      <c r="J30" s="42">
        <f t="shared" si="7"/>
        <v>0</v>
      </c>
      <c r="K30" s="42">
        <f t="shared" si="2"/>
        <v>0</v>
      </c>
      <c r="L30" s="42">
        <f t="shared" si="3"/>
        <v>0</v>
      </c>
      <c r="M30" s="74"/>
    </row>
    <row r="31" spans="1:13" s="6" customFormat="1" ht="42" customHeight="1">
      <c r="A31" s="43"/>
      <c r="B31" s="44"/>
      <c r="C31" s="40" t="s">
        <v>5</v>
      </c>
      <c r="D31" s="41">
        <f>E31+F31</f>
        <v>130000</v>
      </c>
      <c r="E31" s="41">
        <v>130000</v>
      </c>
      <c r="F31" s="41">
        <v>0</v>
      </c>
      <c r="G31" s="41">
        <f>SUM(H31:I31)</f>
        <v>0</v>
      </c>
      <c r="H31" s="41"/>
      <c r="I31" s="41"/>
      <c r="J31" s="42">
        <f t="shared" si="7"/>
        <v>130000</v>
      </c>
      <c r="K31" s="42">
        <f t="shared" si="2"/>
        <v>130000</v>
      </c>
      <c r="L31" s="42">
        <f t="shared" si="3"/>
        <v>0</v>
      </c>
      <c r="M31" s="74"/>
    </row>
    <row r="32" spans="1:13" s="6" customFormat="1" ht="50.25" customHeight="1">
      <c r="A32" s="43"/>
      <c r="B32" s="44"/>
      <c r="C32" s="40" t="s">
        <v>19</v>
      </c>
      <c r="D32" s="41">
        <f>E32+F32</f>
        <v>60000</v>
      </c>
      <c r="E32" s="41">
        <v>60000</v>
      </c>
      <c r="F32" s="41">
        <v>0</v>
      </c>
      <c r="G32" s="41">
        <f>SUM(H32:I32)</f>
        <v>0</v>
      </c>
      <c r="H32" s="41"/>
      <c r="I32" s="41"/>
      <c r="J32" s="42">
        <f t="shared" si="7"/>
        <v>60000</v>
      </c>
      <c r="K32" s="42">
        <f t="shared" si="2"/>
        <v>60000</v>
      </c>
      <c r="L32" s="42">
        <f t="shared" si="3"/>
        <v>0</v>
      </c>
      <c r="M32" s="74"/>
    </row>
    <row r="33" spans="1:13" s="6" customFormat="1" ht="46.5">
      <c r="A33" s="43"/>
      <c r="B33" s="44"/>
      <c r="C33" s="38" t="s">
        <v>9</v>
      </c>
      <c r="D33" s="39">
        <f>D34</f>
        <v>133800</v>
      </c>
      <c r="E33" s="39">
        <f aca="true" t="shared" si="9" ref="E33:L33">E34</f>
        <v>63800</v>
      </c>
      <c r="F33" s="39">
        <f t="shared" si="9"/>
        <v>70000</v>
      </c>
      <c r="G33" s="39">
        <f t="shared" si="9"/>
        <v>0</v>
      </c>
      <c r="H33" s="39">
        <f t="shared" si="9"/>
        <v>0</v>
      </c>
      <c r="I33" s="39">
        <f t="shared" si="9"/>
        <v>0</v>
      </c>
      <c r="J33" s="39">
        <f t="shared" si="9"/>
        <v>133800</v>
      </c>
      <c r="K33" s="39">
        <f t="shared" si="9"/>
        <v>63800</v>
      </c>
      <c r="L33" s="39">
        <f t="shared" si="9"/>
        <v>70000</v>
      </c>
      <c r="M33" s="74"/>
    </row>
    <row r="34" spans="1:13" s="6" customFormat="1" ht="70.5" customHeight="1">
      <c r="A34" s="43"/>
      <c r="B34" s="44"/>
      <c r="C34" s="40" t="s">
        <v>26</v>
      </c>
      <c r="D34" s="41">
        <f>E34+F34</f>
        <v>133800</v>
      </c>
      <c r="E34" s="41">
        <f>133800-70000</f>
        <v>63800</v>
      </c>
      <c r="F34" s="41">
        <v>70000</v>
      </c>
      <c r="G34" s="41">
        <f>SUM(H34:I34)</f>
        <v>0</v>
      </c>
      <c r="H34" s="41"/>
      <c r="I34" s="41"/>
      <c r="J34" s="42">
        <f t="shared" si="7"/>
        <v>133800</v>
      </c>
      <c r="K34" s="42">
        <f t="shared" si="2"/>
        <v>63800</v>
      </c>
      <c r="L34" s="42">
        <f t="shared" si="3"/>
        <v>70000</v>
      </c>
      <c r="M34" s="74"/>
    </row>
    <row r="35" spans="1:13" s="6" customFormat="1" ht="125.25" customHeight="1">
      <c r="A35" s="43"/>
      <c r="B35" s="44"/>
      <c r="C35" s="38" t="s">
        <v>7</v>
      </c>
      <c r="D35" s="39">
        <f>D36</f>
        <v>60000</v>
      </c>
      <c r="E35" s="39">
        <f aca="true" t="shared" si="10" ref="E35:L35">E36</f>
        <v>60000</v>
      </c>
      <c r="F35" s="39">
        <f t="shared" si="10"/>
        <v>0</v>
      </c>
      <c r="G35" s="39">
        <f t="shared" si="10"/>
        <v>220000</v>
      </c>
      <c r="H35" s="39">
        <f t="shared" si="10"/>
        <v>0</v>
      </c>
      <c r="I35" s="39">
        <f t="shared" si="10"/>
        <v>220000</v>
      </c>
      <c r="J35" s="39">
        <f t="shared" si="10"/>
        <v>280000</v>
      </c>
      <c r="K35" s="39">
        <f t="shared" si="10"/>
        <v>60000</v>
      </c>
      <c r="L35" s="39">
        <f t="shared" si="10"/>
        <v>220000</v>
      </c>
      <c r="M35" s="74"/>
    </row>
    <row r="36" spans="1:13" s="6" customFormat="1" ht="130.5" customHeight="1">
      <c r="A36" s="43"/>
      <c r="B36" s="44"/>
      <c r="C36" s="40" t="s">
        <v>8</v>
      </c>
      <c r="D36" s="41">
        <f>SUM(E36:F36)</f>
        <v>60000</v>
      </c>
      <c r="E36" s="41">
        <v>60000</v>
      </c>
      <c r="F36" s="41">
        <v>0</v>
      </c>
      <c r="G36" s="41">
        <f>H36+I36</f>
        <v>220000</v>
      </c>
      <c r="H36" s="41"/>
      <c r="I36" s="41">
        <v>220000</v>
      </c>
      <c r="J36" s="42">
        <f t="shared" si="7"/>
        <v>280000</v>
      </c>
      <c r="K36" s="42">
        <f t="shared" si="2"/>
        <v>60000</v>
      </c>
      <c r="L36" s="42">
        <f t="shared" si="3"/>
        <v>220000</v>
      </c>
      <c r="M36" s="74"/>
    </row>
    <row r="37" spans="1:13" s="6" customFormat="1" ht="51" customHeight="1">
      <c r="A37" s="43"/>
      <c r="B37" s="44"/>
      <c r="C37" s="38" t="s">
        <v>27</v>
      </c>
      <c r="D37" s="39">
        <f>E37+F37</f>
        <v>6000</v>
      </c>
      <c r="E37" s="39">
        <f>E38</f>
        <v>6000</v>
      </c>
      <c r="F37" s="39">
        <f aca="true" t="shared" si="11" ref="F37:L37">F38</f>
        <v>0</v>
      </c>
      <c r="G37" s="39">
        <f t="shared" si="11"/>
        <v>0</v>
      </c>
      <c r="H37" s="39">
        <f t="shared" si="11"/>
        <v>0</v>
      </c>
      <c r="I37" s="39">
        <f t="shared" si="11"/>
        <v>0</v>
      </c>
      <c r="J37" s="39">
        <f t="shared" si="11"/>
        <v>6000</v>
      </c>
      <c r="K37" s="39">
        <f t="shared" si="11"/>
        <v>6000</v>
      </c>
      <c r="L37" s="39">
        <f t="shared" si="11"/>
        <v>0</v>
      </c>
      <c r="M37" s="74"/>
    </row>
    <row r="38" spans="1:13" s="6" customFormat="1" ht="159.75" customHeight="1">
      <c r="A38" s="43"/>
      <c r="B38" s="44"/>
      <c r="C38" s="45" t="s">
        <v>59</v>
      </c>
      <c r="D38" s="41">
        <f>E38+F38</f>
        <v>6000</v>
      </c>
      <c r="E38" s="41">
        <v>6000</v>
      </c>
      <c r="F38" s="41">
        <v>0</v>
      </c>
      <c r="G38" s="41">
        <f>SUM(H38:I38)</f>
        <v>0</v>
      </c>
      <c r="H38" s="41"/>
      <c r="I38" s="41"/>
      <c r="J38" s="42">
        <f t="shared" si="7"/>
        <v>6000</v>
      </c>
      <c r="K38" s="42">
        <f t="shared" si="2"/>
        <v>6000</v>
      </c>
      <c r="L38" s="42">
        <f t="shared" si="3"/>
        <v>0</v>
      </c>
      <c r="M38" s="74"/>
    </row>
    <row r="39" spans="1:13" s="6" customFormat="1" ht="33.75" customHeight="1">
      <c r="A39" s="31">
        <v>1000000</v>
      </c>
      <c r="B39" s="44"/>
      <c r="C39" s="36" t="s">
        <v>41</v>
      </c>
      <c r="D39" s="34">
        <f>D40</f>
        <v>4500</v>
      </c>
      <c r="E39" s="34">
        <f aca="true" t="shared" si="12" ref="E39:L41">E40</f>
        <v>4500</v>
      </c>
      <c r="F39" s="34">
        <f t="shared" si="12"/>
        <v>0</v>
      </c>
      <c r="G39" s="34">
        <f t="shared" si="12"/>
        <v>0</v>
      </c>
      <c r="H39" s="34">
        <f t="shared" si="12"/>
        <v>0</v>
      </c>
      <c r="I39" s="34">
        <f t="shared" si="12"/>
        <v>0</v>
      </c>
      <c r="J39" s="34">
        <f t="shared" si="12"/>
        <v>4500</v>
      </c>
      <c r="K39" s="34">
        <f t="shared" si="12"/>
        <v>4500</v>
      </c>
      <c r="L39" s="34">
        <f t="shared" si="12"/>
        <v>0</v>
      </c>
      <c r="M39" s="74"/>
    </row>
    <row r="40" spans="1:13" s="6" customFormat="1" ht="34.5" customHeight="1">
      <c r="A40" s="35">
        <v>8340</v>
      </c>
      <c r="B40" s="35" t="s">
        <v>12</v>
      </c>
      <c r="C40" s="36" t="s">
        <v>13</v>
      </c>
      <c r="D40" s="34">
        <f>D41</f>
        <v>4500</v>
      </c>
      <c r="E40" s="34">
        <f t="shared" si="12"/>
        <v>4500</v>
      </c>
      <c r="F40" s="34">
        <f t="shared" si="12"/>
        <v>0</v>
      </c>
      <c r="G40" s="34">
        <f t="shared" si="12"/>
        <v>0</v>
      </c>
      <c r="H40" s="34">
        <f t="shared" si="12"/>
        <v>0</v>
      </c>
      <c r="I40" s="34">
        <f t="shared" si="12"/>
        <v>0</v>
      </c>
      <c r="J40" s="34">
        <f t="shared" si="12"/>
        <v>4500</v>
      </c>
      <c r="K40" s="34">
        <f t="shared" si="12"/>
        <v>4500</v>
      </c>
      <c r="L40" s="34">
        <f t="shared" si="12"/>
        <v>0</v>
      </c>
      <c r="M40" s="74"/>
    </row>
    <row r="41" spans="1:13" s="6" customFormat="1" ht="48" customHeight="1">
      <c r="A41" s="43"/>
      <c r="B41" s="44"/>
      <c r="C41" s="38" t="s">
        <v>27</v>
      </c>
      <c r="D41" s="39">
        <f>D42</f>
        <v>4500</v>
      </c>
      <c r="E41" s="39">
        <f t="shared" si="12"/>
        <v>4500</v>
      </c>
      <c r="F41" s="39">
        <f t="shared" si="12"/>
        <v>0</v>
      </c>
      <c r="G41" s="39">
        <f t="shared" si="12"/>
        <v>0</v>
      </c>
      <c r="H41" s="39">
        <f t="shared" si="12"/>
        <v>0</v>
      </c>
      <c r="I41" s="39">
        <f t="shared" si="12"/>
        <v>0</v>
      </c>
      <c r="J41" s="39">
        <f t="shared" si="12"/>
        <v>4500</v>
      </c>
      <c r="K41" s="39">
        <f t="shared" si="12"/>
        <v>4500</v>
      </c>
      <c r="L41" s="39">
        <f t="shared" si="12"/>
        <v>0</v>
      </c>
      <c r="M41" s="74"/>
    </row>
    <row r="42" spans="1:13" s="6" customFormat="1" ht="116.25" customHeight="1">
      <c r="A42" s="43"/>
      <c r="B42" s="44"/>
      <c r="C42" s="45" t="s">
        <v>44</v>
      </c>
      <c r="D42" s="41">
        <f>SUM(E42:F42)</f>
        <v>4500</v>
      </c>
      <c r="E42" s="41">
        <v>4500</v>
      </c>
      <c r="F42" s="41"/>
      <c r="G42" s="41">
        <f>SUM(H42:I42)</f>
        <v>0</v>
      </c>
      <c r="H42" s="41"/>
      <c r="I42" s="41"/>
      <c r="J42" s="42">
        <f t="shared" si="7"/>
        <v>4500</v>
      </c>
      <c r="K42" s="42">
        <f t="shared" si="2"/>
        <v>4500</v>
      </c>
      <c r="L42" s="42">
        <f t="shared" si="3"/>
        <v>0</v>
      </c>
      <c r="M42" s="74"/>
    </row>
    <row r="43" spans="1:13" s="5" customFormat="1" ht="63" customHeight="1">
      <c r="A43" s="31" t="s">
        <v>42</v>
      </c>
      <c r="B43" s="32"/>
      <c r="C43" s="36" t="s">
        <v>60</v>
      </c>
      <c r="D43" s="34">
        <f>D44</f>
        <v>3591000</v>
      </c>
      <c r="E43" s="34">
        <f aca="true" t="shared" si="13" ref="E43:L43">E44</f>
        <v>3281000</v>
      </c>
      <c r="F43" s="34">
        <f t="shared" si="13"/>
        <v>310000</v>
      </c>
      <c r="G43" s="34">
        <f t="shared" si="13"/>
        <v>1026996</v>
      </c>
      <c r="H43" s="34">
        <f t="shared" si="13"/>
        <v>1236996</v>
      </c>
      <c r="I43" s="34">
        <f t="shared" si="13"/>
        <v>-210000</v>
      </c>
      <c r="J43" s="34">
        <f t="shared" si="13"/>
        <v>4617996</v>
      </c>
      <c r="K43" s="34">
        <f t="shared" si="13"/>
        <v>4517996</v>
      </c>
      <c r="L43" s="34">
        <f t="shared" si="13"/>
        <v>100000</v>
      </c>
      <c r="M43" s="74"/>
    </row>
    <row r="44" spans="1:13" s="5" customFormat="1" ht="47.25" customHeight="1">
      <c r="A44" s="35">
        <v>8340</v>
      </c>
      <c r="B44" s="35" t="s">
        <v>12</v>
      </c>
      <c r="C44" s="36" t="s">
        <v>13</v>
      </c>
      <c r="D44" s="34">
        <f>D45+D49+D54+D47+D52</f>
        <v>3591000</v>
      </c>
      <c r="E44" s="34">
        <f aca="true" t="shared" si="14" ref="E44:L44">E45+E49+E54+E47+E52</f>
        <v>3281000</v>
      </c>
      <c r="F44" s="34">
        <f t="shared" si="14"/>
        <v>310000</v>
      </c>
      <c r="G44" s="34">
        <f t="shared" si="14"/>
        <v>1026996</v>
      </c>
      <c r="H44" s="34">
        <f t="shared" si="14"/>
        <v>1236996</v>
      </c>
      <c r="I44" s="34">
        <f t="shared" si="14"/>
        <v>-210000</v>
      </c>
      <c r="J44" s="34">
        <f t="shared" si="14"/>
        <v>4617996</v>
      </c>
      <c r="K44" s="34">
        <f t="shared" si="14"/>
        <v>4517996</v>
      </c>
      <c r="L44" s="34">
        <f t="shared" si="14"/>
        <v>100000</v>
      </c>
      <c r="M44" s="74"/>
    </row>
    <row r="45" spans="1:13" s="5" customFormat="1" ht="111" customHeight="1">
      <c r="A45" s="37"/>
      <c r="B45" s="32"/>
      <c r="C45" s="38" t="s">
        <v>49</v>
      </c>
      <c r="D45" s="39">
        <f>D46</f>
        <v>60000</v>
      </c>
      <c r="E45" s="39">
        <f aca="true" t="shared" si="15" ref="E45:L45">E46</f>
        <v>60000</v>
      </c>
      <c r="F45" s="39">
        <f t="shared" si="15"/>
        <v>0</v>
      </c>
      <c r="G45" s="39">
        <f t="shared" si="15"/>
        <v>0</v>
      </c>
      <c r="H45" s="39">
        <f t="shared" si="15"/>
        <v>0</v>
      </c>
      <c r="I45" s="39">
        <f t="shared" si="15"/>
        <v>0</v>
      </c>
      <c r="J45" s="39">
        <f t="shared" si="15"/>
        <v>60000</v>
      </c>
      <c r="K45" s="39">
        <f t="shared" si="15"/>
        <v>60000</v>
      </c>
      <c r="L45" s="39">
        <f t="shared" si="15"/>
        <v>0</v>
      </c>
      <c r="M45" s="74"/>
    </row>
    <row r="46" spans="1:13" s="5" customFormat="1" ht="66" customHeight="1">
      <c r="A46" s="37"/>
      <c r="B46" s="32"/>
      <c r="C46" s="46" t="s">
        <v>52</v>
      </c>
      <c r="D46" s="47">
        <f>SUM(E46:F46)</f>
        <v>60000</v>
      </c>
      <c r="E46" s="47">
        <v>60000</v>
      </c>
      <c r="F46" s="47">
        <v>0</v>
      </c>
      <c r="G46" s="47">
        <f>SUM(H46:I46)</f>
        <v>0</v>
      </c>
      <c r="H46" s="47"/>
      <c r="I46" s="47"/>
      <c r="J46" s="42">
        <f t="shared" si="7"/>
        <v>60000</v>
      </c>
      <c r="K46" s="42">
        <f t="shared" si="2"/>
        <v>60000</v>
      </c>
      <c r="L46" s="42">
        <f t="shared" si="3"/>
        <v>0</v>
      </c>
      <c r="M46" s="74"/>
    </row>
    <row r="47" spans="1:13" s="5" customFormat="1" ht="82.5" customHeight="1">
      <c r="A47" s="37"/>
      <c r="B47" s="32"/>
      <c r="C47" s="48" t="s">
        <v>29</v>
      </c>
      <c r="D47" s="39">
        <f>D48</f>
        <v>400000</v>
      </c>
      <c r="E47" s="39">
        <f aca="true" t="shared" si="16" ref="E47:L47">E48</f>
        <v>400000</v>
      </c>
      <c r="F47" s="39">
        <f t="shared" si="16"/>
        <v>0</v>
      </c>
      <c r="G47" s="39">
        <f t="shared" si="16"/>
        <v>-12500</v>
      </c>
      <c r="H47" s="39">
        <f t="shared" si="16"/>
        <v>-12500</v>
      </c>
      <c r="I47" s="39">
        <f t="shared" si="16"/>
        <v>0</v>
      </c>
      <c r="J47" s="39">
        <f t="shared" si="16"/>
        <v>387500</v>
      </c>
      <c r="K47" s="39">
        <f t="shared" si="16"/>
        <v>387500</v>
      </c>
      <c r="L47" s="39">
        <f t="shared" si="16"/>
        <v>0</v>
      </c>
      <c r="M47" s="74"/>
    </row>
    <row r="48" spans="1:13" s="5" customFormat="1" ht="47.25" customHeight="1">
      <c r="A48" s="37"/>
      <c r="B48" s="32"/>
      <c r="C48" s="45" t="s">
        <v>50</v>
      </c>
      <c r="D48" s="41">
        <f>SUM(E48:F48)</f>
        <v>400000</v>
      </c>
      <c r="E48" s="41">
        <v>400000</v>
      </c>
      <c r="F48" s="41"/>
      <c r="G48" s="41">
        <f>SUM(H48:I48)</f>
        <v>-12500</v>
      </c>
      <c r="H48" s="41">
        <v>-12500</v>
      </c>
      <c r="I48" s="41"/>
      <c r="J48" s="42">
        <f t="shared" si="7"/>
        <v>387500</v>
      </c>
      <c r="K48" s="42">
        <f t="shared" si="2"/>
        <v>387500</v>
      </c>
      <c r="L48" s="42">
        <f t="shared" si="3"/>
        <v>0</v>
      </c>
      <c r="M48" s="74"/>
    </row>
    <row r="49" spans="1:13" s="5" customFormat="1" ht="39" customHeight="1">
      <c r="A49" s="37"/>
      <c r="B49" s="32"/>
      <c r="C49" s="38" t="s">
        <v>28</v>
      </c>
      <c r="D49" s="39">
        <f>D50+D51</f>
        <v>310000</v>
      </c>
      <c r="E49" s="39">
        <f aca="true" t="shared" si="17" ref="E49:L49">E50+E51</f>
        <v>0</v>
      </c>
      <c r="F49" s="39">
        <f t="shared" si="17"/>
        <v>310000</v>
      </c>
      <c r="G49" s="39">
        <f t="shared" si="17"/>
        <v>-210000</v>
      </c>
      <c r="H49" s="39">
        <f t="shared" si="17"/>
        <v>0</v>
      </c>
      <c r="I49" s="39">
        <f t="shared" si="17"/>
        <v>-210000</v>
      </c>
      <c r="J49" s="39">
        <f t="shared" si="17"/>
        <v>100000</v>
      </c>
      <c r="K49" s="39">
        <f t="shared" si="17"/>
        <v>0</v>
      </c>
      <c r="L49" s="39">
        <f t="shared" si="17"/>
        <v>100000</v>
      </c>
      <c r="M49" s="74"/>
    </row>
    <row r="50" spans="1:13" s="5" customFormat="1" ht="84" customHeight="1">
      <c r="A50" s="37"/>
      <c r="B50" s="32"/>
      <c r="C50" s="49" t="s">
        <v>17</v>
      </c>
      <c r="D50" s="41">
        <f>SUM(E50:F50)</f>
        <v>100000</v>
      </c>
      <c r="E50" s="41">
        <v>0</v>
      </c>
      <c r="F50" s="41">
        <v>100000</v>
      </c>
      <c r="G50" s="41">
        <f>SUM(H50:I50)</f>
        <v>0</v>
      </c>
      <c r="H50" s="41"/>
      <c r="I50" s="41"/>
      <c r="J50" s="42">
        <f t="shared" si="7"/>
        <v>100000</v>
      </c>
      <c r="K50" s="42">
        <f t="shared" si="2"/>
        <v>0</v>
      </c>
      <c r="L50" s="42">
        <f t="shared" si="3"/>
        <v>100000</v>
      </c>
      <c r="M50" s="74"/>
    </row>
    <row r="51" spans="1:13" s="5" customFormat="1" ht="45.75" customHeight="1">
      <c r="A51" s="37"/>
      <c r="B51" s="32"/>
      <c r="C51" s="49" t="s">
        <v>18</v>
      </c>
      <c r="D51" s="41">
        <f>SUM(E51:F51)</f>
        <v>210000</v>
      </c>
      <c r="E51" s="41">
        <v>0</v>
      </c>
      <c r="F51" s="41">
        <v>210000</v>
      </c>
      <c r="G51" s="41">
        <f>SUM(H51:I51)</f>
        <v>-210000</v>
      </c>
      <c r="H51" s="41"/>
      <c r="I51" s="41">
        <v>-210000</v>
      </c>
      <c r="J51" s="42">
        <f t="shared" si="7"/>
        <v>0</v>
      </c>
      <c r="K51" s="42">
        <f t="shared" si="2"/>
        <v>0</v>
      </c>
      <c r="L51" s="42">
        <f>SUM(F51+I51)</f>
        <v>0</v>
      </c>
      <c r="M51" s="74"/>
    </row>
    <row r="52" spans="1:13" s="5" customFormat="1" ht="132" customHeight="1">
      <c r="A52" s="37"/>
      <c r="B52" s="32"/>
      <c r="C52" s="50" t="s">
        <v>51</v>
      </c>
      <c r="D52" s="39">
        <f>D53</f>
        <v>2500000</v>
      </c>
      <c r="E52" s="39">
        <f aca="true" t="shared" si="18" ref="E52:L52">E53</f>
        <v>2500000</v>
      </c>
      <c r="F52" s="39">
        <f t="shared" si="18"/>
        <v>0</v>
      </c>
      <c r="G52" s="39">
        <f t="shared" si="18"/>
        <v>1249496</v>
      </c>
      <c r="H52" s="39">
        <f t="shared" si="18"/>
        <v>1249496</v>
      </c>
      <c r="I52" s="39">
        <f t="shared" si="18"/>
        <v>0</v>
      </c>
      <c r="J52" s="39">
        <f t="shared" si="18"/>
        <v>3749496</v>
      </c>
      <c r="K52" s="39">
        <f t="shared" si="18"/>
        <v>3749496</v>
      </c>
      <c r="L52" s="39">
        <f t="shared" si="18"/>
        <v>0</v>
      </c>
      <c r="M52" s="74"/>
    </row>
    <row r="53" spans="1:13" s="5" customFormat="1" ht="84.75" customHeight="1">
      <c r="A53" s="37"/>
      <c r="B53" s="32"/>
      <c r="C53" s="49" t="s">
        <v>30</v>
      </c>
      <c r="D53" s="41">
        <f>E53+F53</f>
        <v>2500000</v>
      </c>
      <c r="E53" s="41">
        <v>2500000</v>
      </c>
      <c r="F53" s="41"/>
      <c r="G53" s="41">
        <f>SUM(H53:I53)</f>
        <v>1249496</v>
      </c>
      <c r="H53" s="41">
        <f>210000+12500+1026996</f>
        <v>1249496</v>
      </c>
      <c r="I53" s="41"/>
      <c r="J53" s="42">
        <f t="shared" si="7"/>
        <v>3749496</v>
      </c>
      <c r="K53" s="42">
        <f t="shared" si="2"/>
        <v>3749496</v>
      </c>
      <c r="L53" s="42">
        <f t="shared" si="3"/>
        <v>0</v>
      </c>
      <c r="M53" s="74"/>
    </row>
    <row r="54" spans="1:13" s="5" customFormat="1" ht="77.25">
      <c r="A54" s="37"/>
      <c r="B54" s="32"/>
      <c r="C54" s="38" t="s">
        <v>31</v>
      </c>
      <c r="D54" s="39">
        <f>D55+D56+D57</f>
        <v>321000</v>
      </c>
      <c r="E54" s="39">
        <f aca="true" t="shared" si="19" ref="E54:L54">E55+E56+E57</f>
        <v>321000</v>
      </c>
      <c r="F54" s="39">
        <f t="shared" si="19"/>
        <v>0</v>
      </c>
      <c r="G54" s="39">
        <f t="shared" si="19"/>
        <v>0</v>
      </c>
      <c r="H54" s="39">
        <f t="shared" si="19"/>
        <v>0</v>
      </c>
      <c r="I54" s="39">
        <f t="shared" si="19"/>
        <v>0</v>
      </c>
      <c r="J54" s="39">
        <f t="shared" si="19"/>
        <v>321000</v>
      </c>
      <c r="K54" s="39">
        <f t="shared" si="19"/>
        <v>321000</v>
      </c>
      <c r="L54" s="39">
        <f t="shared" si="19"/>
        <v>0</v>
      </c>
      <c r="M54" s="74"/>
    </row>
    <row r="55" spans="1:13" s="5" customFormat="1" ht="76.5" customHeight="1">
      <c r="A55" s="37"/>
      <c r="B55" s="32"/>
      <c r="C55" s="40" t="s">
        <v>32</v>
      </c>
      <c r="D55" s="41">
        <f>SUM(E55:F55)</f>
        <v>200000</v>
      </c>
      <c r="E55" s="41">
        <v>200000</v>
      </c>
      <c r="F55" s="41">
        <v>0</v>
      </c>
      <c r="G55" s="41">
        <f>SUM(H55:I55)</f>
        <v>0</v>
      </c>
      <c r="H55" s="41"/>
      <c r="I55" s="41"/>
      <c r="J55" s="42">
        <f t="shared" si="7"/>
        <v>200000</v>
      </c>
      <c r="K55" s="42">
        <f t="shared" si="2"/>
        <v>200000</v>
      </c>
      <c r="L55" s="42">
        <f t="shared" si="3"/>
        <v>0</v>
      </c>
      <c r="M55" s="74"/>
    </row>
    <row r="56" spans="1:13" s="5" customFormat="1" ht="63.75" customHeight="1">
      <c r="A56" s="37"/>
      <c r="B56" s="32"/>
      <c r="C56" s="40" t="s">
        <v>33</v>
      </c>
      <c r="D56" s="41">
        <f>SUM(E56:F56)</f>
        <v>100000</v>
      </c>
      <c r="E56" s="41">
        <v>100000</v>
      </c>
      <c r="F56" s="41">
        <v>0</v>
      </c>
      <c r="G56" s="41">
        <f>SUM(H56:I56)</f>
        <v>0</v>
      </c>
      <c r="H56" s="41"/>
      <c r="I56" s="41"/>
      <c r="J56" s="42">
        <f t="shared" si="7"/>
        <v>100000</v>
      </c>
      <c r="K56" s="42">
        <f t="shared" si="2"/>
        <v>100000</v>
      </c>
      <c r="L56" s="42">
        <f t="shared" si="3"/>
        <v>0</v>
      </c>
      <c r="M56" s="74"/>
    </row>
    <row r="57" spans="1:13" s="5" customFormat="1" ht="61.5" customHeight="1">
      <c r="A57" s="37"/>
      <c r="B57" s="32"/>
      <c r="C57" s="40" t="s">
        <v>34</v>
      </c>
      <c r="D57" s="41">
        <f>SUM(E57:F57)</f>
        <v>21000</v>
      </c>
      <c r="E57" s="41">
        <v>21000</v>
      </c>
      <c r="F57" s="41">
        <v>0</v>
      </c>
      <c r="G57" s="41">
        <f>SUM(H57:I57)</f>
        <v>0</v>
      </c>
      <c r="H57" s="41"/>
      <c r="I57" s="41"/>
      <c r="J57" s="42">
        <f t="shared" si="7"/>
        <v>21000</v>
      </c>
      <c r="K57" s="42">
        <f t="shared" si="2"/>
        <v>21000</v>
      </c>
      <c r="L57" s="42">
        <f t="shared" si="3"/>
        <v>0</v>
      </c>
      <c r="M57" s="74"/>
    </row>
    <row r="58" spans="1:13" s="5" customFormat="1" ht="67.5" customHeight="1">
      <c r="A58" s="31">
        <v>3700000</v>
      </c>
      <c r="B58" s="32"/>
      <c r="C58" s="36" t="s">
        <v>40</v>
      </c>
      <c r="D58" s="34">
        <f aca="true" t="shared" si="20" ref="D58:L59">D59</f>
        <v>104000</v>
      </c>
      <c r="E58" s="34">
        <f t="shared" si="20"/>
        <v>104000</v>
      </c>
      <c r="F58" s="34">
        <f t="shared" si="20"/>
        <v>0</v>
      </c>
      <c r="G58" s="34">
        <f t="shared" si="20"/>
        <v>-104000</v>
      </c>
      <c r="H58" s="34">
        <f t="shared" si="20"/>
        <v>-104000</v>
      </c>
      <c r="I58" s="34">
        <f t="shared" si="20"/>
        <v>0</v>
      </c>
      <c r="J58" s="34">
        <f t="shared" si="20"/>
        <v>0</v>
      </c>
      <c r="K58" s="34">
        <f t="shared" si="20"/>
        <v>0</v>
      </c>
      <c r="L58" s="34">
        <f t="shared" si="20"/>
        <v>0</v>
      </c>
      <c r="M58" s="74"/>
    </row>
    <row r="59" spans="1:13" s="5" customFormat="1" ht="44.25" customHeight="1">
      <c r="A59" s="35">
        <v>8340</v>
      </c>
      <c r="B59" s="35" t="s">
        <v>12</v>
      </c>
      <c r="C59" s="36" t="s">
        <v>13</v>
      </c>
      <c r="D59" s="34">
        <f t="shared" si="20"/>
        <v>104000</v>
      </c>
      <c r="E59" s="34">
        <f t="shared" si="20"/>
        <v>104000</v>
      </c>
      <c r="F59" s="34">
        <f t="shared" si="20"/>
        <v>0</v>
      </c>
      <c r="G59" s="34">
        <f t="shared" si="20"/>
        <v>-104000</v>
      </c>
      <c r="H59" s="34">
        <f t="shared" si="20"/>
        <v>-104000</v>
      </c>
      <c r="I59" s="34">
        <f t="shared" si="20"/>
        <v>0</v>
      </c>
      <c r="J59" s="34">
        <f t="shared" si="20"/>
        <v>0</v>
      </c>
      <c r="K59" s="34">
        <f t="shared" si="20"/>
        <v>0</v>
      </c>
      <c r="L59" s="34">
        <f t="shared" si="20"/>
        <v>0</v>
      </c>
      <c r="M59" s="74"/>
    </row>
    <row r="60" spans="1:13" s="5" customFormat="1" ht="118.5" customHeight="1">
      <c r="A60" s="37"/>
      <c r="B60" s="32"/>
      <c r="C60" s="38" t="s">
        <v>48</v>
      </c>
      <c r="D60" s="39">
        <f>D61+D62+D63</f>
        <v>104000</v>
      </c>
      <c r="E60" s="39">
        <f aca="true" t="shared" si="21" ref="E60:L60">E61+E62+E63</f>
        <v>104000</v>
      </c>
      <c r="F60" s="39">
        <f t="shared" si="21"/>
        <v>0</v>
      </c>
      <c r="G60" s="39">
        <f t="shared" si="21"/>
        <v>-104000</v>
      </c>
      <c r="H60" s="39">
        <f t="shared" si="21"/>
        <v>-104000</v>
      </c>
      <c r="I60" s="39">
        <f t="shared" si="21"/>
        <v>0</v>
      </c>
      <c r="J60" s="39">
        <f t="shared" si="21"/>
        <v>0</v>
      </c>
      <c r="K60" s="39">
        <f t="shared" si="21"/>
        <v>0</v>
      </c>
      <c r="L60" s="39">
        <f t="shared" si="21"/>
        <v>0</v>
      </c>
      <c r="M60" s="74"/>
    </row>
    <row r="61" spans="1:13" s="5" customFormat="1" ht="64.5" customHeight="1">
      <c r="A61" s="37"/>
      <c r="B61" s="32"/>
      <c r="C61" s="40" t="s">
        <v>15</v>
      </c>
      <c r="D61" s="41">
        <f>SUM(E61:F61)</f>
        <v>45000</v>
      </c>
      <c r="E61" s="41">
        <v>45000</v>
      </c>
      <c r="F61" s="41">
        <v>0</v>
      </c>
      <c r="G61" s="41">
        <f>SUM(H61:I61)</f>
        <v>-45000</v>
      </c>
      <c r="H61" s="41">
        <v>-45000</v>
      </c>
      <c r="I61" s="41"/>
      <c r="J61" s="42">
        <f t="shared" si="7"/>
        <v>0</v>
      </c>
      <c r="K61" s="42">
        <f t="shared" si="2"/>
        <v>0</v>
      </c>
      <c r="L61" s="42">
        <f t="shared" si="3"/>
        <v>0</v>
      </c>
      <c r="M61" s="74"/>
    </row>
    <row r="62" spans="1:13" s="5" customFormat="1" ht="52.5" customHeight="1">
      <c r="A62" s="37"/>
      <c r="B62" s="32"/>
      <c r="C62" s="45" t="s">
        <v>14</v>
      </c>
      <c r="D62" s="41">
        <f>E62+F62</f>
        <v>10000</v>
      </c>
      <c r="E62" s="41">
        <v>10000</v>
      </c>
      <c r="F62" s="41">
        <v>0</v>
      </c>
      <c r="G62" s="41">
        <f>SUM(H62:I62)</f>
        <v>-10000</v>
      </c>
      <c r="H62" s="41">
        <v>-10000</v>
      </c>
      <c r="I62" s="41"/>
      <c r="J62" s="42">
        <f t="shared" si="7"/>
        <v>0</v>
      </c>
      <c r="K62" s="42">
        <f t="shared" si="2"/>
        <v>0</v>
      </c>
      <c r="L62" s="42">
        <f t="shared" si="3"/>
        <v>0</v>
      </c>
      <c r="M62" s="74"/>
    </row>
    <row r="63" spans="1:13" s="5" customFormat="1" ht="70.5" customHeight="1">
      <c r="A63" s="35"/>
      <c r="B63" s="35"/>
      <c r="C63" s="40" t="s">
        <v>35</v>
      </c>
      <c r="D63" s="41">
        <f>SUM(E63:F63)</f>
        <v>49000</v>
      </c>
      <c r="E63" s="41">
        <v>49000</v>
      </c>
      <c r="F63" s="41">
        <v>0</v>
      </c>
      <c r="G63" s="41">
        <f>SUM(H63:I63)</f>
        <v>-49000</v>
      </c>
      <c r="H63" s="41">
        <v>-49000</v>
      </c>
      <c r="I63" s="41"/>
      <c r="J63" s="42">
        <f t="shared" si="7"/>
        <v>0</v>
      </c>
      <c r="K63" s="42">
        <f t="shared" si="2"/>
        <v>0</v>
      </c>
      <c r="L63" s="42">
        <f t="shared" si="3"/>
        <v>0</v>
      </c>
      <c r="M63" s="100"/>
    </row>
    <row r="64" spans="1:13" s="5" customFormat="1" ht="38.25" customHeight="1">
      <c r="A64" s="37"/>
      <c r="B64" s="32"/>
      <c r="C64" s="36" t="s">
        <v>3</v>
      </c>
      <c r="D64" s="34">
        <f>D58+D43+D24+D20+D39</f>
        <v>4489300</v>
      </c>
      <c r="E64" s="34">
        <f aca="true" t="shared" si="22" ref="E64:L64">E58+E43+E24+E20+E39</f>
        <v>4109300</v>
      </c>
      <c r="F64" s="34">
        <f t="shared" si="22"/>
        <v>380000</v>
      </c>
      <c r="G64" s="34">
        <f t="shared" si="22"/>
        <v>922996</v>
      </c>
      <c r="H64" s="34">
        <f t="shared" si="22"/>
        <v>912996</v>
      </c>
      <c r="I64" s="34">
        <f t="shared" si="22"/>
        <v>10000</v>
      </c>
      <c r="J64" s="34">
        <f t="shared" si="22"/>
        <v>5412296</v>
      </c>
      <c r="K64" s="34">
        <f t="shared" si="22"/>
        <v>5022296</v>
      </c>
      <c r="L64" s="34">
        <f t="shared" si="22"/>
        <v>390000</v>
      </c>
      <c r="M64" s="100"/>
    </row>
    <row r="65" spans="1:13" s="5" customFormat="1" ht="24.75" customHeight="1">
      <c r="A65" s="51"/>
      <c r="B65" s="52"/>
      <c r="C65" s="53"/>
      <c r="D65" s="54"/>
      <c r="E65" s="54"/>
      <c r="F65" s="54"/>
      <c r="G65" s="54"/>
      <c r="H65" s="54"/>
      <c r="I65" s="54"/>
      <c r="J65" s="55"/>
      <c r="K65" s="55"/>
      <c r="L65" s="55"/>
      <c r="M65" s="100"/>
    </row>
    <row r="66" spans="1:13" s="5" customFormat="1" ht="24.75" customHeight="1">
      <c r="A66" s="51"/>
      <c r="B66" s="52"/>
      <c r="C66" s="53"/>
      <c r="D66" s="54"/>
      <c r="E66" s="54"/>
      <c r="F66" s="54"/>
      <c r="G66" s="54"/>
      <c r="H66" s="54"/>
      <c r="I66" s="54"/>
      <c r="J66" s="55"/>
      <c r="K66" s="55"/>
      <c r="L66" s="55"/>
      <c r="M66" s="100"/>
    </row>
    <row r="67" spans="1:13" s="5" customFormat="1" ht="24.75" customHeight="1">
      <c r="A67" s="51"/>
      <c r="B67" s="52"/>
      <c r="C67" s="53"/>
      <c r="D67" s="54"/>
      <c r="E67" s="54"/>
      <c r="F67" s="54"/>
      <c r="G67" s="54"/>
      <c r="H67" s="54"/>
      <c r="I67" s="54"/>
      <c r="J67" s="55"/>
      <c r="K67" s="55"/>
      <c r="L67" s="55"/>
      <c r="M67" s="100"/>
    </row>
    <row r="68" spans="1:13" s="5" customFormat="1" ht="24.75" customHeight="1">
      <c r="A68" s="89" t="s">
        <v>22</v>
      </c>
      <c r="B68" s="89"/>
      <c r="C68" s="89"/>
      <c r="D68" s="56"/>
      <c r="E68" s="56"/>
      <c r="F68" s="56"/>
      <c r="G68" s="56"/>
      <c r="H68" s="56"/>
      <c r="I68" s="101" t="s">
        <v>43</v>
      </c>
      <c r="J68" s="101"/>
      <c r="K68" s="101"/>
      <c r="L68" s="101"/>
      <c r="M68" s="100"/>
    </row>
    <row r="69" spans="1:13" s="5" customFormat="1" ht="24.75" customHeight="1">
      <c r="A69" s="51"/>
      <c r="B69" s="52"/>
      <c r="C69" s="53"/>
      <c r="D69" s="54"/>
      <c r="E69" s="54"/>
      <c r="F69" s="54"/>
      <c r="G69" s="54"/>
      <c r="H69" s="54"/>
      <c r="I69" s="54"/>
      <c r="J69" s="55"/>
      <c r="K69" s="55"/>
      <c r="L69" s="55"/>
      <c r="M69" s="100"/>
    </row>
    <row r="70" spans="1:13" s="5" customFormat="1" ht="24.75" customHeight="1">
      <c r="A70" s="88" t="s">
        <v>61</v>
      </c>
      <c r="B70" s="88"/>
      <c r="C70" s="88"/>
      <c r="D70" s="58"/>
      <c r="E70" s="58"/>
      <c r="F70" s="58"/>
      <c r="G70" s="58"/>
      <c r="H70" s="58"/>
      <c r="I70" s="58"/>
      <c r="J70" s="55"/>
      <c r="K70" s="55"/>
      <c r="L70" s="55"/>
      <c r="M70" s="100"/>
    </row>
    <row r="71" spans="1:13" s="11" customFormat="1" ht="32.25" customHeight="1">
      <c r="A71" s="90"/>
      <c r="B71" s="90"/>
      <c r="C71" s="90"/>
      <c r="D71" s="56"/>
      <c r="E71" s="56"/>
      <c r="F71" s="56"/>
      <c r="G71" s="56"/>
      <c r="H71" s="56"/>
      <c r="I71" s="56"/>
      <c r="J71" s="55"/>
      <c r="K71" s="51"/>
      <c r="L71" s="57"/>
      <c r="M71" s="100"/>
    </row>
    <row r="72" spans="1:15" s="10" customFormat="1" ht="15" customHeight="1">
      <c r="A72" s="51"/>
      <c r="B72" s="52"/>
      <c r="C72" s="60"/>
      <c r="D72" s="61"/>
      <c r="E72" s="61"/>
      <c r="F72" s="61"/>
      <c r="G72" s="61"/>
      <c r="H72" s="61"/>
      <c r="I72" s="61"/>
      <c r="J72" s="55"/>
      <c r="K72" s="55"/>
      <c r="L72" s="55"/>
      <c r="M72" s="14"/>
      <c r="N72" s="97"/>
      <c r="O72" s="97"/>
    </row>
    <row r="73" spans="1:16" s="5" customFormat="1" ht="33" customHeight="1">
      <c r="A73" s="98"/>
      <c r="B73" s="98"/>
      <c r="C73" s="98"/>
      <c r="D73" s="58"/>
      <c r="E73" s="58"/>
      <c r="F73" s="58"/>
      <c r="G73" s="58"/>
      <c r="H73" s="58"/>
      <c r="I73" s="58"/>
      <c r="J73" s="55"/>
      <c r="K73" s="55"/>
      <c r="L73" s="55"/>
      <c r="M73" s="14"/>
      <c r="N73" s="9"/>
      <c r="O73" s="9"/>
      <c r="P73" s="10"/>
    </row>
    <row r="74" spans="1:13" s="5" customFormat="1" ht="33" customHeight="1">
      <c r="A74" s="87"/>
      <c r="B74" s="87"/>
      <c r="C74" s="87"/>
      <c r="D74" s="62"/>
      <c r="E74" s="62"/>
      <c r="F74" s="62"/>
      <c r="G74" s="62"/>
      <c r="H74" s="62"/>
      <c r="I74" s="62"/>
      <c r="J74" s="55"/>
      <c r="K74" s="55"/>
      <c r="L74" s="55"/>
      <c r="M74" s="14"/>
    </row>
    <row r="75" spans="1:13" s="5" customFormat="1" ht="17.25" customHeight="1">
      <c r="A75" s="91"/>
      <c r="B75" s="91"/>
      <c r="C75" s="63"/>
      <c r="D75" s="62"/>
      <c r="E75" s="62"/>
      <c r="F75" s="62"/>
      <c r="G75" s="62"/>
      <c r="H75" s="62"/>
      <c r="I75" s="62"/>
      <c r="J75" s="55"/>
      <c r="K75" s="55"/>
      <c r="L75" s="55"/>
      <c r="M75" s="14"/>
    </row>
    <row r="76" spans="3:13" ht="15.75" customHeight="1">
      <c r="C76" s="53"/>
      <c r="D76" s="54"/>
      <c r="E76" s="54"/>
      <c r="F76" s="54"/>
      <c r="G76" s="54"/>
      <c r="H76" s="54"/>
      <c r="I76" s="54"/>
      <c r="J76" s="55"/>
      <c r="K76" s="55"/>
      <c r="L76" s="55"/>
      <c r="M76" s="14"/>
    </row>
    <row r="77" spans="10:13" ht="26.25" customHeight="1">
      <c r="J77" s="65"/>
      <c r="K77" s="65"/>
      <c r="L77" s="65"/>
      <c r="M77" s="14"/>
    </row>
    <row r="78" spans="10:13" ht="6.75" customHeight="1">
      <c r="J78" s="65"/>
      <c r="K78" s="65"/>
      <c r="L78" s="65"/>
      <c r="M78" s="14"/>
    </row>
    <row r="79" spans="10:13" ht="26.25" customHeight="1">
      <c r="J79" s="65"/>
      <c r="K79" s="65"/>
      <c r="L79" s="65"/>
      <c r="M79" s="14"/>
    </row>
    <row r="80" spans="1:15" s="7" customFormat="1" ht="24" customHeight="1">
      <c r="A80" s="2"/>
      <c r="B80" s="1"/>
      <c r="C80" s="83"/>
      <c r="D80" s="66"/>
      <c r="E80" s="66"/>
      <c r="F80" s="66"/>
      <c r="G80" s="66"/>
      <c r="H80" s="66"/>
      <c r="I80" s="66"/>
      <c r="J80" s="67"/>
      <c r="K80" s="67"/>
      <c r="L80" s="67"/>
      <c r="M80" s="14"/>
      <c r="O80" s="8"/>
    </row>
    <row r="81" spans="1:15" s="3" customFormat="1" ht="30.75" customHeight="1">
      <c r="A81" s="2"/>
      <c r="B81" s="1"/>
      <c r="C81" s="84"/>
      <c r="D81" s="68"/>
      <c r="E81" s="68"/>
      <c r="F81" s="68"/>
      <c r="G81" s="68"/>
      <c r="H81" s="68"/>
      <c r="I81" s="68"/>
      <c r="J81" s="67"/>
      <c r="K81" s="67"/>
      <c r="L81" s="67"/>
      <c r="M81" s="14"/>
      <c r="O81" s="23"/>
    </row>
    <row r="82" spans="1:15" s="3" customFormat="1" ht="22.5">
      <c r="A82" s="2"/>
      <c r="B82" s="1"/>
      <c r="C82" s="69"/>
      <c r="D82" s="54"/>
      <c r="E82" s="54"/>
      <c r="F82" s="54"/>
      <c r="G82" s="54"/>
      <c r="H82" s="54"/>
      <c r="I82" s="54"/>
      <c r="J82" s="69"/>
      <c r="K82" s="69"/>
      <c r="L82" s="69"/>
      <c r="M82" s="14"/>
      <c r="O82" s="23"/>
    </row>
    <row r="83" spans="1:13" s="3" customFormat="1" ht="9.75" customHeight="1">
      <c r="A83" s="2"/>
      <c r="B83" s="1"/>
      <c r="C83" s="59"/>
      <c r="D83" s="56"/>
      <c r="E83" s="56"/>
      <c r="F83" s="56"/>
      <c r="G83" s="56"/>
      <c r="H83" s="56"/>
      <c r="I83" s="56"/>
      <c r="J83" s="69"/>
      <c r="K83" s="69"/>
      <c r="L83" s="69"/>
      <c r="M83" s="14"/>
    </row>
    <row r="84" spans="1:13" s="3" customFormat="1" ht="11.25" customHeight="1">
      <c r="A84" s="2"/>
      <c r="B84" s="1"/>
      <c r="C84" s="59"/>
      <c r="D84" s="56"/>
      <c r="E84" s="56"/>
      <c r="F84" s="56"/>
      <c r="G84" s="56"/>
      <c r="H84" s="56"/>
      <c r="I84" s="56"/>
      <c r="J84" s="69"/>
      <c r="K84" s="69"/>
      <c r="L84" s="69"/>
      <c r="M84" s="14"/>
    </row>
    <row r="85" spans="3:13" ht="23.25" customHeight="1">
      <c r="C85" s="70"/>
      <c r="D85" s="58"/>
      <c r="E85" s="58"/>
      <c r="F85" s="58"/>
      <c r="G85" s="58"/>
      <c r="H85" s="58"/>
      <c r="I85" s="58"/>
      <c r="M85" s="14"/>
    </row>
    <row r="86" ht="23.25" customHeight="1">
      <c r="M86" s="14"/>
    </row>
    <row r="87" ht="23.25" customHeight="1">
      <c r="M87" s="14"/>
    </row>
    <row r="88" ht="23.25" customHeight="1">
      <c r="M88" s="14"/>
    </row>
    <row r="89" ht="23.25" customHeight="1">
      <c r="M89" s="14"/>
    </row>
    <row r="90" ht="23.25" customHeight="1">
      <c r="M90" s="14"/>
    </row>
  </sheetData>
  <sheetProtection/>
  <mergeCells count="45">
    <mergeCell ref="M38:M45"/>
    <mergeCell ref="M46:M53"/>
    <mergeCell ref="M54:M62"/>
    <mergeCell ref="N72:O72"/>
    <mergeCell ref="A73:C73"/>
    <mergeCell ref="C13:J13"/>
    <mergeCell ref="M63:M71"/>
    <mergeCell ref="I68:L68"/>
    <mergeCell ref="H16:H18"/>
    <mergeCell ref="I16:I18"/>
    <mergeCell ref="O9:S9"/>
    <mergeCell ref="J15:L15"/>
    <mergeCell ref="A15:A18"/>
    <mergeCell ref="B15:B18"/>
    <mergeCell ref="K16:K18"/>
    <mergeCell ref="L16:L18"/>
    <mergeCell ref="E16:E18"/>
    <mergeCell ref="F16:F18"/>
    <mergeCell ref="D15:F15"/>
    <mergeCell ref="G15:I15"/>
    <mergeCell ref="C80:C81"/>
    <mergeCell ref="C15:C18"/>
    <mergeCell ref="A9:L9"/>
    <mergeCell ref="J16:J18"/>
    <mergeCell ref="A74:C74"/>
    <mergeCell ref="A70:C70"/>
    <mergeCell ref="A68:C68"/>
    <mergeCell ref="A71:C71"/>
    <mergeCell ref="A75:B75"/>
    <mergeCell ref="C12:J12"/>
    <mergeCell ref="G16:G18"/>
    <mergeCell ref="D16:D18"/>
    <mergeCell ref="I2:L2"/>
    <mergeCell ref="I3:L3"/>
    <mergeCell ref="I5:L5"/>
    <mergeCell ref="I8:L8"/>
    <mergeCell ref="A10:L10"/>
    <mergeCell ref="A12:B12"/>
    <mergeCell ref="M1:M23"/>
    <mergeCell ref="M24:M30"/>
    <mergeCell ref="M31:M37"/>
    <mergeCell ref="I1:L1"/>
    <mergeCell ref="I4:L4"/>
    <mergeCell ref="I6:L6"/>
    <mergeCell ref="I7:L7"/>
  </mergeCells>
  <printOptions horizontalCentered="1"/>
  <pageMargins left="0.3937007874015748" right="0.1968503937007874" top="1.1811023622047245" bottom="0.7480314960629921" header="0.5118110236220472" footer="0.2362204724409449"/>
  <pageSetup fitToHeight="8" horizontalDpi="600" verticalDpi="600" orientation="landscape" paperSize="9" scale="66" r:id="rId1"/>
  <headerFooter>
    <oddFooter>&amp;R&amp;14Сторінка &amp;P
</oddFooter>
  </headerFooter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Цибульник Неля Миколаївна</cp:lastModifiedBy>
  <cp:lastPrinted>2022-12-02T08:04:41Z</cp:lastPrinted>
  <dcterms:created xsi:type="dcterms:W3CDTF">2014-01-17T10:52:16Z</dcterms:created>
  <dcterms:modified xsi:type="dcterms:W3CDTF">2022-12-02T08:04:47Z</dcterms:modified>
  <cp:category/>
  <cp:version/>
  <cp:contentType/>
  <cp:contentStatus/>
</cp:coreProperties>
</file>