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927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'Лист1'!$A$1:$S$121</definedName>
  </definedNames>
  <calcPr fullCalcOnLoad="1"/>
</workbook>
</file>

<file path=xl/sharedStrings.xml><?xml version="1.0" encoding="utf-8"?>
<sst xmlns="http://schemas.openxmlformats.org/spreadsheetml/2006/main" count="270" uniqueCount="131">
  <si>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</si>
  <si>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</si>
  <si>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</si>
  <si>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</si>
  <si>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</si>
  <si>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</si>
  <si>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</si>
  <si>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</si>
  <si>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</si>
  <si>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</si>
  <si>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</si>
  <si>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</si>
  <si>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</si>
  <si>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</si>
  <si>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</si>
  <si>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Мета, завдання, ТПКВКМБ</t>
  </si>
  <si>
    <t>Департамент фінансів, економіки та інвестицій СМР</t>
  </si>
  <si>
    <t>2022 рік (план)</t>
  </si>
  <si>
    <t>№ заходу</t>
  </si>
  <si>
    <t>Завдання 2. Термомодернізація будівель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</si>
  <si>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</si>
  <si>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</si>
  <si>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</si>
  <si>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УКБ та ДГ СМР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</si>
  <si>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</si>
  <si>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</si>
  <si>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</si>
  <si>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</si>
  <si>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</si>
  <si>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</si>
  <si>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у тому числі кошти бюджету ТГ</t>
  </si>
  <si>
    <t>у тому числі кошти  бюджету ТГ</t>
  </si>
  <si>
    <t>Завдання 1. Реалізація інвестиційних проєктів</t>
  </si>
  <si>
    <t>Управління охорони здоров'я СМР</t>
  </si>
  <si>
    <t>Всього по головному розпоряднику "Управління охорони здоров'я Сумської міської ради"</t>
  </si>
  <si>
    <t>2023 рік (план)</t>
  </si>
  <si>
    <t>2024 рік (план)</t>
  </si>
  <si>
    <t>2.1. Реконструкція-термомодернізація будівлі КУ ССШ № 7 ім. М. Савченка Сумської міської ради по вул. Лесі Українки, 23 в м. Суми</t>
  </si>
  <si>
    <t>2.2.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</si>
  <si>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Завдання 3. Впровадження автоматизованої системи дистанційного моніторингу енергоспоживання в бюджетній сфері</t>
  </si>
  <si>
    <t xml:space="preserve">Завдання 4. Термомодернізація будівель </t>
  </si>
  <si>
    <t>Завдання 5. Модернізація системи опалення</t>
  </si>
  <si>
    <t>Завдання 6. Впровадження автоматизованої системи дистанційного моніторингу енергоспоживання в бюджетній сфері</t>
  </si>
  <si>
    <t>6.1. Впровадження системи моніторингу споживання енергоресурсів будівель об’єктів  галузі "Охорона здоров'я"</t>
  </si>
  <si>
    <t>6.2. Обслуговування  системи моніторингу споживання енергоресурсів будівель об’єктів  галузі "Охорона здоров'я"</t>
  </si>
  <si>
    <t>Завдання 8. Термомодернізація будівель</t>
  </si>
  <si>
    <t>Завдання 12. Перевірка системи енергетичного менеджменту в бюджетній сфері</t>
  </si>
  <si>
    <t xml:space="preserve">12.1. Наглядовий аудит системи енергетичного менеджменту в бюджетній сфері </t>
  </si>
  <si>
    <t>Завдання 13. Участь у Добровільному об’єднанні органів місцевого самоврядування – Асоціації «Енергоефекти-вні міста України»</t>
  </si>
  <si>
    <t>13.1. Сплата членських внесків органами місцевого самоврядування Асоціації «Енергоефективні міста України»</t>
  </si>
  <si>
    <t>Завдання 14. Реалізація Проєкту "Впровадження Європейської Енергетичної відзнаки в Україні"</t>
  </si>
  <si>
    <t>14.1. Сплата щорічного внеску за членство в "Європейській Енергетичній Відзнаці"</t>
  </si>
  <si>
    <t>14.2. Оплата усних та письмових послуг перекладача з англійської мови</t>
  </si>
  <si>
    <t>Всього по головному розпоряднику "Департамент соціального захисту населення Сумської міської ради"</t>
  </si>
  <si>
    <t>12.2. Ресертифікаційний аудит системи енергетичного менеджменту</t>
  </si>
  <si>
    <t>Департамент соціального захисту населення Сумської міської ради</t>
  </si>
  <si>
    <t xml:space="preserve">Управління освіти і науки СМР </t>
  </si>
  <si>
    <t>Департамент соціального захисту населення СМР</t>
  </si>
  <si>
    <t>Заклади галузі «Освіта»</t>
  </si>
  <si>
    <t>Заклади галузі «Охорона здоров’я»</t>
  </si>
  <si>
    <t>ТПКВКМБ 7361</t>
  </si>
  <si>
    <t>Культурно-освітні заклади та установи</t>
  </si>
  <si>
    <t>Установи галузі «Соціальний захист та соціальне забезпечення»</t>
  </si>
  <si>
    <t>Інші заходи</t>
  </si>
  <si>
    <t>4.1.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</si>
  <si>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4.2.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вул.Троїцька,20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</si>
  <si>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</si>
  <si>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 xml:space="preserve">3.2. Обслуговування Сумської міської системи моніторингу теплоспоживання та споживання електричної енергії будівель в освітніх закладах та установах
</t>
  </si>
  <si>
    <t>4.6. Капітальний ремонт будівлі (утеплення фасаду)  КНП "Дитяча клінічна лікарня Святої Зінаїди" Сумської міської ради за адресою: м. Суми, вул. Праці,3</t>
  </si>
  <si>
    <t>4.7.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</si>
  <si>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Перелік завдань Програми підвищення енергоефективності в бюджетній сфері Сумської міської територіальної громади на 2022-2024 роки</t>
  </si>
  <si>
    <t>2.3. Капітальний ремонт покрівлі з утепленням КУ ССШ № 7 ім. М. Савченка Сумської міської ради по вул. Лесі Українки, 23 в м. Суми</t>
  </si>
  <si>
    <t xml:space="preserve">14.3. Оплата консультативних послуг  з впровадження Європейської енергетичної відзнаки </t>
  </si>
  <si>
    <t>5.1.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</si>
  <si>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5.2.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</si>
  <si>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 xml:space="preserve">4.5. Капітальний ремонт (утеплення) будівлі стаціонару КНП "Клінічна лікарня № 5" Сумської міської ради по вул. М. Вовчок, 2, м. Суми </t>
  </si>
  <si>
    <t>(грн)</t>
  </si>
  <si>
    <t>2.4.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№34"</t>
  </si>
  <si>
    <t>2.5.  Капітальний ремонт покрівлі з утепленням Сумського дошкільного навчального закладу (ясла-садок) № 2 "Ясочка" м. Суми, Сумської області</t>
  </si>
  <si>
    <t xml:space="preserve">2.6. Капітальний ремонт будівлі (утеплення фасаду) закладу дошкільної освіти (ясла-садок) № 21 «Волошка» Сумської міської ради </t>
  </si>
  <si>
    <t>2.7.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</si>
  <si>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2.8. Капітальний ремонт покрівлі з утепленням Сумського дошкільного навчального закладу (ясла-садок) № 29 "Росинка" м. Суми, Сумської області</t>
  </si>
  <si>
    <t xml:space="preserve">4.3. Підвищення енергоефективності зі складовою альтернативної енергетики будівель КНП "Центральна міська клінічна лікарня" Сумської міської ради  </t>
  </si>
  <si>
    <t>4.4.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</si>
  <si>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>4.8.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</si>
  <si>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>ТПКВКМБ 7700</t>
  </si>
  <si>
    <t xml:space="preserve">4.9.  Капітальний ремонт (утеплення ) КНП "Клінічна лікарня № 4" Сумської міської ради по вул. Праці, 3, м. Суми </t>
  </si>
  <si>
    <t>Завдання 7. Термомодернізація будівель</t>
  </si>
  <si>
    <t>7.1. Капітальний ремонт будівлі (заміна віконних блоків) в центральній міській бібліотеці ім. Т.Г.Шевченка, м.Суми, вул.Кооперативна,6</t>
  </si>
  <si>
    <t>7.2. Капітальний ремонт будівлі (заміна віконних блоків) в  бібліотеці - філії №7, м.Суми, вул.Г.Кондрат'єва,140</t>
  </si>
  <si>
    <t>8.1. Заміна вхідних дверей у будинку нічного перебування КУ "СМТЦСО (НСП) "Берегиня"</t>
  </si>
  <si>
    <t>Завдання 9. Модернізація системи опалення</t>
  </si>
  <si>
    <t xml:space="preserve">9.1.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</si>
  <si>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Завдання 10. Модернізація системи освітлення</t>
  </si>
  <si>
    <t>10.1. Заміна освітлювальних приладів на енергоефективні у будинку нічного перебування КУ "СМТЦСО (НСП) "Берегиня"</t>
  </si>
  <si>
    <t>Фізична культура і спорт</t>
  </si>
  <si>
    <t>Завдання 11. Ткермомодернізація будівель</t>
  </si>
  <si>
    <t>12.1. Капітальний ремонт будівлі (утеплення фасаду) з улаштуванням вимощення спортивного комплексу "Авангард"</t>
  </si>
  <si>
    <t xml:space="preserve">Завдання 15. Реалізація демонстраційного проєкту від GIZ </t>
  </si>
  <si>
    <t>15.1.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</si>
  <si>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Завдання 16. Популяризація ідей сталого енергетичного розвитку </t>
  </si>
  <si>
    <t>16.1. Проведення заходу "Дні Сталої енергії"</t>
  </si>
  <si>
    <t>Завдання 17. Проведення навчань для енергоменеджерів бюджетних закладів та установ</t>
  </si>
  <si>
    <t xml:space="preserve">17.1. Проведення навчання енергоменеджерів бюджетної сфери </t>
  </si>
  <si>
    <t>Завдання 18. Впровадження автоматизованої системи енергомоніторингу</t>
  </si>
  <si>
    <t>18.1. Впровадження автоматизованої системи енергомоніторингу в бюджетній сфері</t>
  </si>
  <si>
    <t>Завдання 19. Розробка Плану дій сталого енергетичного розвитку та клімату</t>
  </si>
  <si>
    <t>19.1. Розробка Плану дій сталого енергетичного розвитку та клімату Сумської міської територіальної громади</t>
  </si>
  <si>
    <t>ТПКВКМБ 7361, 7381</t>
  </si>
  <si>
    <t>Сумський міський голова</t>
  </si>
  <si>
    <t>Виконавець: Липова С.А.</t>
  </si>
  <si>
    <t>Олександр ЛИСЕНКО</t>
  </si>
  <si>
    <t>2.15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Піонерська,1</t>
  </si>
  <si>
    <t xml:space="preserve">2.16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
</t>
  </si>
  <si>
    <t xml:space="preserve">2.9. Капітальний ремонт покрівлі з утепленням Сумського дошкільного навчального закладу (ясла-садок) №6 "Метелик" м.Суми, Сумської ради </t>
  </si>
  <si>
    <t xml:space="preserve">2.10. Капітальний ремонт будівлі (заміна віконних блоків) Закладу дошкільної освіти (ясла-садок) № 1 «Ромашка»Сумської міської ради
</t>
  </si>
  <si>
    <t>2.11.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</si>
  <si>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2.12. Капітальний ремонт будівлі (заміна віконних блоків) Сумського закладу загальної середньої освіти спеціальна школа Сумської міської ради 
</t>
  </si>
  <si>
    <t xml:space="preserve">2.13.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</si>
  <si>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2.14.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</si>
  <si>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>2.17 Капітальний ремонт покрівлі з утепленням Сумського дошкільного навчального закладу (ясла-садок) №23 "Золотий ключик" м.Суми, Сумської ради</t>
  </si>
  <si>
    <t>2.18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</si>
  <si>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2.19.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</si>
  <si>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 xml:space="preserve">2.20.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
</t>
  </si>
  <si>
    <t>2.21. Капітальний ремонт покрівлі з утепленням Закладу дошкільної освіти (ясла-садок) № 24 «Оленка»Сумської міської ради</t>
  </si>
  <si>
    <t>2.22. Капітальний ремонт будівлі (утеплення фасаду) Закладу дошкільної освіти (ясла-садок) № 24 «Оленка»Сумської міської ради</t>
  </si>
  <si>
    <t>2.23.  Капітальний ремонт покрівлі з утепленням Закладу дошкільної освіти (ясла-садок) № 35 «Дюймовочка»Сумської міської ради</t>
  </si>
  <si>
    <t>2.24. Капітальний ремонт будівлі (утеплення фасаду) Закладу дошкільної освіти (ясла-садок) № 35 «Дюймовочка» Сумської міської ради</t>
  </si>
  <si>
    <t>7.4. Капітальний ремонт будівлі (утеплення фасаду) в дитячій музичній школі №3, м.Суми, вул. Шевченка,16</t>
  </si>
  <si>
    <t xml:space="preserve">7.3. Реконструкція-термомодернізація будівлі Піщанського будинку культури за адресою: м. Суми, с. Піщане, вул. Шкільна, 47-а </t>
  </si>
  <si>
    <t xml:space="preserve">                           Додаток 3                                                                    до рішення Сумської міської ради «Про внесення змін до Програми підвищення енергоефективності в бюджетній сфері Сумської міської територіальної громади на 2022-2024 роки, затвердженої рішенням Сумської міської ради від 26 січня 2022 року № 2715 – МР»
від 30 листопада 2022 року № 3242-МР
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</si>
</sst>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  <numFmt numFmtId="218" formatCode="#,##0.0"/>
    <numFmt numFmtId="219" formatCode="_-* #,##0.0\ _₴_-;\-* #,##0.0\ _₴_-;_-* &quot;-&quot;?\ _₴_-;_-@_-"/>
    <numFmt numFmtId="220" formatCode="_-* #,##0.0\ _₽_-;\-* #,##0.0\ _₽_-;_-* &quot;-&quot;???\ _₽_-;_-@_-"/>
    <numFmt numFmtId="221" formatCode="_-* #,##0.0_₴_-;\-* #,##0.0_₴_-;_-* &quot;-&quot;??_₴_-;_-@_-"/>
    <numFmt numFmtId="222" formatCode="_-* #,##0.0\ _₽_-;\-* #,##0.0\ _₽_-;_-* &quot;-&quot;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b/>
      <sz val="24"/>
      <color indexed="8"/>
      <name val="Times New Roman"/>
      <family val="1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20"/>
      <name val="Times New Roman"/>
      <family val="1"/>
    </font>
    <font>
      <sz val="18"/>
      <name val="Arial"/>
      <family val="2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0"/>
      <name val="Calibri"/>
      <family val="2"/>
    </font>
    <font>
      <sz val="24"/>
      <name val="Times New Roman"/>
      <family val="1"/>
    </font>
    <font>
      <sz val="11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Times New Roman"/>
      <family val="1"/>
    </font>
    <font>
      <sz val="11"/>
      <color indexed="10"/>
      <name val="Arial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Times New Roman"/>
      <family val="1"/>
    </font>
    <font>
      <sz val="11"/>
      <color rgb="FFFF0000"/>
      <name val="Arial"/>
      <family val="2"/>
    </font>
    <font>
      <b/>
      <sz val="28"/>
      <color theme="1"/>
      <name val="Calibri"/>
      <family val="2"/>
    </font>
    <font>
      <sz val="28"/>
      <color theme="1"/>
      <name val="Times New Roman"/>
      <family val="1"/>
    </font>
    <font>
      <sz val="28"/>
      <color theme="1"/>
      <name val="Calibri"/>
      <family val="2"/>
    </font>
    <font>
      <b/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7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3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textRotation="180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textRotation="180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4" fillId="32" borderId="0" xfId="0" applyFont="1" applyFill="1" applyAlignment="1">
      <alignment/>
    </xf>
    <xf numFmtId="14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5" fillId="32" borderId="0" xfId="0" applyFont="1" applyFill="1" applyAlignment="1">
      <alignment vertical="top" wrapText="1"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center" textRotation="180"/>
    </xf>
    <xf numFmtId="0" fontId="19" fillId="32" borderId="0" xfId="0" applyFont="1" applyFill="1" applyBorder="1" applyAlignment="1">
      <alignment horizontal="center" vertical="top" textRotation="180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0" fontId="19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0" fontId="19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14" fontId="4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textRotation="180"/>
    </xf>
    <xf numFmtId="0" fontId="19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95" fontId="7" fillId="0" borderId="0" xfId="60" applyFont="1" applyFill="1" applyBorder="1" applyAlignment="1">
      <alignment horizontal="center" vertical="center" wrapText="1"/>
    </xf>
    <xf numFmtId="171" fontId="7" fillId="0" borderId="0" xfId="60" applyNumberFormat="1" applyFont="1" applyFill="1" applyBorder="1" applyAlignment="1">
      <alignment vertical="center" wrapText="1"/>
    </xf>
    <xf numFmtId="199" fontId="22" fillId="0" borderId="10" xfId="60" applyNumberFormat="1" applyFont="1" applyFill="1" applyBorder="1" applyAlignment="1">
      <alignment vertical="center" wrapText="1"/>
    </xf>
    <xf numFmtId="0" fontId="19" fillId="32" borderId="0" xfId="0" applyFont="1" applyFill="1" applyAlignment="1" applyProtection="1">
      <alignment horizontal="center" vertical="center" textRotation="180"/>
      <protection locked="0"/>
    </xf>
    <xf numFmtId="0" fontId="6" fillId="32" borderId="0" xfId="0" applyFont="1" applyFill="1" applyBorder="1" applyAlignment="1" applyProtection="1">
      <alignment textRotation="180"/>
      <protection locked="0"/>
    </xf>
    <xf numFmtId="0" fontId="2" fillId="32" borderId="0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textRotation="180"/>
      <protection locked="0"/>
    </xf>
    <xf numFmtId="0" fontId="3" fillId="32" borderId="0" xfId="0" applyFont="1" applyFill="1" applyAlignment="1" applyProtection="1">
      <alignment textRotation="180"/>
      <protection locked="0"/>
    </xf>
    <xf numFmtId="0" fontId="3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 textRotation="180"/>
      <protection locked="0"/>
    </xf>
    <xf numFmtId="0" fontId="2" fillId="32" borderId="0" xfId="0" applyFont="1" applyFill="1" applyAlignment="1" applyProtection="1">
      <alignment/>
      <protection locked="0"/>
    </xf>
    <xf numFmtId="0" fontId="8" fillId="32" borderId="0" xfId="0" applyFont="1" applyFill="1" applyAlignment="1" applyProtection="1">
      <alignment textRotation="180"/>
      <protection locked="0"/>
    </xf>
    <xf numFmtId="0" fontId="8" fillId="32" borderId="0" xfId="0" applyFont="1" applyFill="1" applyAlignment="1" applyProtection="1">
      <alignment/>
      <protection locked="0"/>
    </xf>
    <xf numFmtId="0" fontId="22" fillId="33" borderId="11" xfId="0" applyFont="1" applyFill="1" applyBorder="1" applyAlignment="1" applyProtection="1">
      <alignment horizontal="center" vertical="top" wrapText="1"/>
      <protection locked="0"/>
    </xf>
    <xf numFmtId="0" fontId="22" fillId="33" borderId="1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center" vertical="center" textRotation="180"/>
      <protection locked="0"/>
    </xf>
    <xf numFmtId="0" fontId="8" fillId="0" borderId="0" xfId="0" applyFont="1" applyFill="1" applyAlignment="1" applyProtection="1">
      <alignment textRotation="180"/>
      <protection locked="0"/>
    </xf>
    <xf numFmtId="0" fontId="8" fillId="0" borderId="0" xfId="0" applyFont="1" applyFill="1" applyAlignment="1" applyProtection="1">
      <alignment/>
      <protection locked="0"/>
    </xf>
    <xf numFmtId="0" fontId="8" fillId="32" borderId="0" xfId="0" applyFont="1" applyFill="1" applyBorder="1" applyAlignment="1" applyProtection="1">
      <alignment textRotation="180"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vertical="center" textRotation="180"/>
      <protection locked="0"/>
    </xf>
    <xf numFmtId="0" fontId="8" fillId="33" borderId="0" xfId="0" applyFont="1" applyFill="1" applyAlignment="1" applyProtection="1">
      <alignment textRotation="180"/>
      <protection locked="0"/>
    </xf>
    <xf numFmtId="0" fontId="8" fillId="33" borderId="0" xfId="0" applyFont="1" applyFill="1" applyAlignment="1" applyProtection="1">
      <alignment/>
      <protection locked="0"/>
    </xf>
    <xf numFmtId="0" fontId="19" fillId="32" borderId="0" xfId="0" applyFont="1" applyFill="1" applyBorder="1" applyAlignment="1" applyProtection="1">
      <alignment horizontal="center" vertical="center" textRotation="180"/>
      <protection locked="0"/>
    </xf>
    <xf numFmtId="0" fontId="2" fillId="32" borderId="0" xfId="0" applyFont="1" applyFill="1" applyAlignment="1" applyProtection="1">
      <alignment horizontal="center" textRotation="180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 vertical="center" textRotation="180"/>
    </xf>
    <xf numFmtId="0" fontId="24" fillId="0" borderId="0" xfId="0" applyFont="1" applyFill="1" applyAlignment="1">
      <alignment textRotation="180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horizontal="center" textRotation="18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textRotation="180"/>
    </xf>
    <xf numFmtId="0" fontId="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center" textRotation="180"/>
    </xf>
    <xf numFmtId="0" fontId="74" fillId="0" borderId="0" xfId="0" applyFont="1" applyFill="1" applyAlignment="1">
      <alignment textRotation="180"/>
    </xf>
    <xf numFmtId="0" fontId="74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199" fontId="22" fillId="0" borderId="10" xfId="60" applyNumberFormat="1" applyFont="1" applyFill="1" applyBorder="1" applyAlignment="1">
      <alignment horizontal="center" vertical="center" wrapText="1"/>
    </xf>
    <xf numFmtId="199" fontId="23" fillId="0" borderId="10" xfId="60" applyNumberFormat="1" applyFont="1" applyFill="1" applyBorder="1" applyAlignment="1">
      <alignment horizontal="center" vertical="center" wrapText="1"/>
    </xf>
    <xf numFmtId="199" fontId="23" fillId="0" borderId="10" xfId="60" applyNumberFormat="1" applyFont="1" applyFill="1" applyBorder="1" applyAlignment="1">
      <alignment horizontal="justify" vertical="center" wrapText="1"/>
    </xf>
    <xf numFmtId="199" fontId="22" fillId="0" borderId="10" xfId="0" applyNumberFormat="1" applyFont="1" applyFill="1" applyBorder="1" applyAlignment="1">
      <alignment horizontal="justify" vertical="center" wrapText="1"/>
    </xf>
    <xf numFmtId="199" fontId="23" fillId="0" borderId="1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32" borderId="0" xfId="0" applyFont="1" applyFill="1" applyAlignment="1">
      <alignment/>
    </xf>
    <xf numFmtId="2" fontId="26" fillId="32" borderId="0" xfId="0" applyNumberFormat="1" applyFont="1" applyFill="1" applyAlignment="1">
      <alignment/>
    </xf>
    <xf numFmtId="197" fontId="26" fillId="32" borderId="0" xfId="0" applyNumberFormat="1" applyFont="1" applyFill="1" applyAlignment="1">
      <alignment/>
    </xf>
    <xf numFmtId="196" fontId="2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22" fillId="32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49" fontId="2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22" fillId="32" borderId="14" xfId="0" applyNumberFormat="1" applyFont="1" applyFill="1" applyBorder="1" applyAlignment="1" applyProtection="1">
      <alignment horizontal="center" vertical="center" wrapText="1"/>
      <protection locked="0"/>
    </xf>
    <xf numFmtId="195" fontId="22" fillId="0" borderId="10" xfId="60" applyFont="1" applyFill="1" applyBorder="1" applyAlignment="1" applyProtection="1">
      <alignment horizontal="left" vertical="top" wrapText="1"/>
      <protection locked="0"/>
    </xf>
    <xf numFmtId="195" fontId="22" fillId="33" borderId="10" xfId="60" applyFont="1" applyFill="1" applyBorder="1" applyAlignment="1" applyProtection="1">
      <alignment horizontal="center" vertical="top" wrapText="1"/>
      <protection locked="0"/>
    </xf>
    <xf numFmtId="195" fontId="22" fillId="32" borderId="10" xfId="60" applyFont="1" applyFill="1" applyBorder="1" applyAlignment="1" applyProtection="1">
      <alignment horizontal="center" vertical="center" wrapText="1"/>
      <protection locked="0"/>
    </xf>
    <xf numFmtId="195" fontId="23" fillId="33" borderId="10" xfId="60" applyFont="1" applyFill="1" applyBorder="1" applyAlignment="1" applyProtection="1">
      <alignment horizontal="center" vertical="center" wrapText="1"/>
      <protection locked="0"/>
    </xf>
    <xf numFmtId="195" fontId="22" fillId="0" borderId="10" xfId="60" applyFont="1" applyFill="1" applyBorder="1" applyAlignment="1" applyProtection="1">
      <alignment horizontal="left" vertical="center" wrapText="1"/>
      <protection locked="0"/>
    </xf>
    <xf numFmtId="195" fontId="22" fillId="33" borderId="12" xfId="6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vertical="top" wrapText="1"/>
      <protection locked="0"/>
    </xf>
    <xf numFmtId="195" fontId="22" fillId="0" borderId="10" xfId="60" applyFont="1" applyFill="1" applyBorder="1" applyAlignment="1" applyProtection="1">
      <alignment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195" fontId="21" fillId="32" borderId="10" xfId="60" applyFont="1" applyFill="1" applyBorder="1" applyAlignment="1" applyProtection="1">
      <alignment horizontal="center" vertical="center" wrapText="1"/>
      <protection locked="0"/>
    </xf>
    <xf numFmtId="195" fontId="25" fillId="32" borderId="10" xfId="60" applyFont="1" applyFill="1" applyBorder="1" applyAlignment="1" applyProtection="1">
      <alignment horizontal="center" vertical="center" wrapText="1"/>
      <protection locked="0"/>
    </xf>
    <xf numFmtId="195" fontId="21" fillId="32" borderId="10" xfId="60" applyFont="1" applyFill="1" applyBorder="1" applyAlignment="1" applyProtection="1">
      <alignment horizontal="justify" vertical="center" wrapText="1"/>
      <protection locked="0"/>
    </xf>
    <xf numFmtId="0" fontId="23" fillId="32" borderId="1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vertical="top" wrapText="1"/>
      <protection locked="0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horizontal="center" vertical="top" wrapText="1"/>
    </xf>
    <xf numFmtId="199" fontId="22" fillId="32" borderId="10" xfId="60" applyNumberFormat="1" applyFont="1" applyFill="1" applyBorder="1" applyAlignment="1">
      <alignment horizontal="center" vertical="center" wrapText="1"/>
    </xf>
    <xf numFmtId="199" fontId="23" fillId="32" borderId="10" xfId="60" applyNumberFormat="1" applyFont="1" applyFill="1" applyBorder="1" applyAlignment="1">
      <alignment horizontal="center" vertical="center" wrapText="1"/>
    </xf>
    <xf numFmtId="199" fontId="22" fillId="32" borderId="10" xfId="60" applyNumberFormat="1" applyFont="1" applyFill="1" applyBorder="1" applyAlignment="1">
      <alignment vertical="center" wrapText="1"/>
    </xf>
    <xf numFmtId="199" fontId="22" fillId="32" borderId="10" xfId="60" applyNumberFormat="1" applyFont="1" applyFill="1" applyBorder="1" applyAlignment="1">
      <alignment horizontal="justify" vertical="center" wrapText="1"/>
    </xf>
    <xf numFmtId="199" fontId="23" fillId="32" borderId="10" xfId="60" applyNumberFormat="1" applyFont="1" applyFill="1" applyBorder="1" applyAlignment="1">
      <alignment horizontal="justify" vertical="center" wrapText="1"/>
    </xf>
    <xf numFmtId="199" fontId="23" fillId="32" borderId="10" xfId="0" applyNumberFormat="1" applyFont="1" applyFill="1" applyBorder="1" applyAlignment="1">
      <alignment horizontal="justify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3" fillId="32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top" wrapText="1"/>
    </xf>
    <xf numFmtId="199" fontId="23" fillId="32" borderId="10" xfId="60" applyNumberFormat="1" applyFont="1" applyFill="1" applyBorder="1" applyAlignment="1">
      <alignment vertical="center" wrapText="1"/>
    </xf>
    <xf numFmtId="199" fontId="23" fillId="32" borderId="10" xfId="0" applyNumberFormat="1" applyFont="1" applyFill="1" applyBorder="1" applyAlignment="1">
      <alignment vertical="center" wrapText="1"/>
    </xf>
    <xf numFmtId="16" fontId="22" fillId="32" borderId="10" xfId="0" applyNumberFormat="1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199" fontId="23" fillId="0" borderId="10" xfId="60" applyNumberFormat="1" applyFont="1" applyFill="1" applyBorder="1" applyAlignment="1">
      <alignment vertical="center" wrapText="1"/>
    </xf>
    <xf numFmtId="199" fontId="23" fillId="0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vertical="center" wrapText="1"/>
    </xf>
    <xf numFmtId="199" fontId="22" fillId="32" borderId="10" xfId="0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210" fontId="22" fillId="0" borderId="13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4" fontId="31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5" fontId="22" fillId="0" borderId="10" xfId="6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217" fontId="21" fillId="0" borderId="13" xfId="0" applyNumberFormat="1" applyFont="1" applyFill="1" applyBorder="1" applyAlignment="1">
      <alignment horizontal="center" vertical="center" textRotation="90" wrapText="1"/>
    </xf>
    <xf numFmtId="217" fontId="22" fillId="0" borderId="10" xfId="60" applyNumberFormat="1" applyFont="1" applyFill="1" applyBorder="1" applyAlignment="1">
      <alignment horizontal="center" vertical="center" wrapText="1"/>
    </xf>
    <xf numFmtId="217" fontId="23" fillId="0" borderId="10" xfId="60" applyNumberFormat="1" applyFont="1" applyFill="1" applyBorder="1" applyAlignment="1">
      <alignment horizontal="center" vertical="center" wrapText="1"/>
    </xf>
    <xf numFmtId="4" fontId="21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4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21" fillId="32" borderId="10" xfId="60" applyNumberFormat="1" applyFont="1" applyFill="1" applyBorder="1" applyAlignment="1" applyProtection="1">
      <alignment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/>
      <protection locked="0"/>
    </xf>
    <xf numFmtId="4" fontId="25" fillId="32" borderId="10" xfId="0" applyNumberFormat="1" applyFont="1" applyFill="1" applyBorder="1" applyAlignment="1" applyProtection="1">
      <alignment horizontal="center" vertical="center"/>
      <protection locked="0"/>
    </xf>
    <xf numFmtId="4" fontId="28" fillId="32" borderId="14" xfId="0" applyNumberFormat="1" applyFont="1" applyFill="1" applyBorder="1" applyAlignment="1" applyProtection="1">
      <alignment/>
      <protection locked="0"/>
    </xf>
    <xf numFmtId="4" fontId="25" fillId="32" borderId="14" xfId="0" applyNumberFormat="1" applyFont="1" applyFill="1" applyBorder="1" applyAlignment="1" applyProtection="1">
      <alignment horizontal="center" vertical="center"/>
      <protection locked="0"/>
    </xf>
    <xf numFmtId="4" fontId="21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0" applyNumberFormat="1" applyFont="1" applyFill="1" applyBorder="1" applyAlignment="1" applyProtection="1">
      <alignment horizontal="center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justify" vertical="center" wrapText="1"/>
      <protection locked="0"/>
    </xf>
    <xf numFmtId="4" fontId="25" fillId="32" borderId="14" xfId="60" applyNumberFormat="1" applyFont="1" applyFill="1" applyBorder="1" applyAlignment="1" applyProtection="1">
      <alignment horizontal="center" vertical="center" wrapText="1"/>
      <protection locked="0"/>
    </xf>
    <xf numFmtId="195" fontId="21" fillId="32" borderId="10" xfId="60" applyNumberFormat="1" applyFont="1" applyFill="1" applyBorder="1" applyAlignment="1" applyProtection="1">
      <alignment horizontal="center" vertical="center" wrapText="1"/>
      <protection locked="0"/>
    </xf>
    <xf numFmtId="195" fontId="25" fillId="32" borderId="10" xfId="60" applyNumberFormat="1" applyFont="1" applyFill="1" applyBorder="1" applyAlignment="1" applyProtection="1">
      <alignment horizontal="center" vertical="center" wrapText="1"/>
      <protection locked="0"/>
    </xf>
    <xf numFmtId="195" fontId="21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25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25" fillId="32" borderId="10" xfId="0" applyNumberFormat="1" applyFont="1" applyFill="1" applyBorder="1" applyAlignment="1" applyProtection="1">
      <alignment horizontal="center" vertical="center" wrapText="1"/>
      <protection locked="0"/>
    </xf>
    <xf numFmtId="195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28" fillId="33" borderId="10" xfId="0" applyNumberFormat="1" applyFont="1" applyFill="1" applyBorder="1" applyAlignment="1" applyProtection="1">
      <alignment horizontal="center"/>
      <protection locked="0"/>
    </xf>
    <xf numFmtId="195" fontId="25" fillId="32" borderId="10" xfId="60" applyNumberFormat="1" applyFont="1" applyFill="1" applyBorder="1" applyAlignment="1" applyProtection="1">
      <alignment horizontal="center" vertical="center"/>
      <protection locked="0"/>
    </xf>
    <xf numFmtId="195" fontId="21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25" fillId="0" borderId="10" xfId="60" applyNumberFormat="1" applyFont="1" applyFill="1" applyBorder="1" applyAlignment="1" applyProtection="1">
      <alignment horizontal="center" vertical="center"/>
      <protection locked="0"/>
    </xf>
    <xf numFmtId="195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21" fillId="0" borderId="10" xfId="60" applyNumberFormat="1" applyFont="1" applyFill="1" applyBorder="1" applyAlignment="1">
      <alignment horizontal="center" vertical="center" wrapText="1"/>
    </xf>
    <xf numFmtId="195" fontId="25" fillId="0" borderId="10" xfId="60" applyNumberFormat="1" applyFont="1" applyFill="1" applyBorder="1" applyAlignment="1">
      <alignment horizontal="center" vertical="center" wrapText="1"/>
    </xf>
    <xf numFmtId="195" fontId="28" fillId="0" borderId="10" xfId="0" applyNumberFormat="1" applyFont="1" applyFill="1" applyBorder="1" applyAlignment="1">
      <alignment/>
    </xf>
    <xf numFmtId="195" fontId="25" fillId="0" borderId="10" xfId="0" applyNumberFormat="1" applyFont="1" applyFill="1" applyBorder="1" applyAlignment="1">
      <alignment horizontal="justify" vertical="center" wrapText="1"/>
    </xf>
    <xf numFmtId="195" fontId="21" fillId="0" borderId="10" xfId="60" applyNumberFormat="1" applyFont="1" applyFill="1" applyBorder="1" applyAlignment="1">
      <alignment vertical="center" wrapText="1"/>
    </xf>
    <xf numFmtId="195" fontId="25" fillId="0" borderId="10" xfId="60" applyNumberFormat="1" applyFont="1" applyFill="1" applyBorder="1" applyAlignment="1">
      <alignment horizontal="justify" vertical="center" wrapText="1"/>
    </xf>
    <xf numFmtId="195" fontId="21" fillId="0" borderId="10" xfId="60" applyNumberFormat="1" applyFont="1" applyFill="1" applyBorder="1" applyAlignment="1">
      <alignment horizontal="justify" vertical="center" wrapText="1"/>
    </xf>
    <xf numFmtId="195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95" fontId="21" fillId="0" borderId="10" xfId="0" applyNumberFormat="1" applyFont="1" applyFill="1" applyBorder="1" applyAlignment="1">
      <alignment horizontal="center" vertical="center" wrapText="1"/>
    </xf>
    <xf numFmtId="195" fontId="21" fillId="0" borderId="10" xfId="0" applyNumberFormat="1" applyFont="1" applyFill="1" applyBorder="1" applyAlignment="1">
      <alignment horizontal="justify" vertical="center" wrapText="1"/>
    </xf>
    <xf numFmtId="199" fontId="21" fillId="32" borderId="10" xfId="60" applyNumberFormat="1" applyFont="1" applyFill="1" applyBorder="1" applyAlignment="1">
      <alignment vertical="center" wrapText="1"/>
    </xf>
    <xf numFmtId="195" fontId="21" fillId="32" borderId="10" xfId="60" applyNumberFormat="1" applyFont="1" applyFill="1" applyBorder="1" applyAlignment="1">
      <alignment horizontal="center" vertical="center" wrapText="1"/>
    </xf>
    <xf numFmtId="195" fontId="25" fillId="32" borderId="10" xfId="60" applyNumberFormat="1" applyFont="1" applyFill="1" applyBorder="1" applyAlignment="1">
      <alignment horizontal="center" vertical="center" wrapText="1"/>
    </xf>
    <xf numFmtId="195" fontId="23" fillId="32" borderId="10" xfId="0" applyNumberFormat="1" applyFont="1" applyFill="1" applyBorder="1" applyAlignment="1">
      <alignment horizontal="justify" vertical="center" wrapText="1"/>
    </xf>
    <xf numFmtId="195" fontId="21" fillId="32" borderId="10" xfId="60" applyNumberFormat="1" applyFont="1" applyFill="1" applyBorder="1" applyAlignment="1">
      <alignment vertical="center" wrapText="1"/>
    </xf>
    <xf numFmtId="195" fontId="25" fillId="32" borderId="10" xfId="60" applyNumberFormat="1" applyFont="1" applyFill="1" applyBorder="1" applyAlignment="1">
      <alignment horizontal="justify" vertical="center" wrapText="1"/>
    </xf>
    <xf numFmtId="195" fontId="21" fillId="32" borderId="10" xfId="60" applyNumberFormat="1" applyFont="1" applyFill="1" applyBorder="1" applyAlignment="1">
      <alignment horizontal="justify" vertical="center" wrapText="1"/>
    </xf>
    <xf numFmtId="199" fontId="25" fillId="32" borderId="10" xfId="60" applyNumberFormat="1" applyFont="1" applyFill="1" applyBorder="1" applyAlignment="1">
      <alignment vertical="center" wrapText="1"/>
    </xf>
    <xf numFmtId="195" fontId="25" fillId="32" borderId="10" xfId="60" applyNumberFormat="1" applyFont="1" applyFill="1" applyBorder="1" applyAlignment="1">
      <alignment vertical="center" wrapText="1"/>
    </xf>
    <xf numFmtId="195" fontId="25" fillId="32" borderId="10" xfId="0" applyNumberFormat="1" applyFont="1" applyFill="1" applyBorder="1" applyAlignment="1">
      <alignment horizontal="center" vertical="center" wrapText="1"/>
    </xf>
    <xf numFmtId="195" fontId="21" fillId="32" borderId="10" xfId="0" applyNumberFormat="1" applyFont="1" applyFill="1" applyBorder="1" applyAlignment="1">
      <alignment horizontal="center" vertical="center" wrapText="1"/>
    </xf>
    <xf numFmtId="195" fontId="25" fillId="32" borderId="10" xfId="0" applyNumberFormat="1" applyFont="1" applyFill="1" applyBorder="1" applyAlignment="1">
      <alignment vertical="center" wrapText="1"/>
    </xf>
    <xf numFmtId="195" fontId="21" fillId="32" borderId="10" xfId="0" applyNumberFormat="1" applyFont="1" applyFill="1" applyBorder="1" applyAlignment="1">
      <alignment vertical="center" wrapText="1"/>
    </xf>
    <xf numFmtId="195" fontId="21" fillId="0" borderId="14" xfId="60" applyNumberFormat="1" applyFont="1" applyFill="1" applyBorder="1" applyAlignment="1">
      <alignment horizontal="center" vertical="center" wrapText="1"/>
    </xf>
    <xf numFmtId="195" fontId="21" fillId="0" borderId="14" xfId="6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196" fontId="34" fillId="0" borderId="0" xfId="0" applyNumberFormat="1" applyFont="1" applyFill="1" applyBorder="1" applyAlignment="1">
      <alignment horizontal="center" vertical="center" wrapText="1"/>
    </xf>
    <xf numFmtId="19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171" fontId="33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23" fillId="33" borderId="10" xfId="0" applyFont="1" applyFill="1" applyBorder="1" applyAlignment="1">
      <alignment horizontal="center" vertical="center" wrapText="1"/>
    </xf>
    <xf numFmtId="195" fontId="21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187" fontId="75" fillId="0" borderId="0" xfId="0" applyNumberFormat="1" applyFont="1" applyFill="1" applyAlignment="1">
      <alignment/>
    </xf>
    <xf numFmtId="0" fontId="76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6" fillId="0" borderId="0" xfId="0" applyFont="1" applyFill="1" applyAlignment="1">
      <alignment horizontal="left"/>
    </xf>
    <xf numFmtId="0" fontId="21" fillId="32" borderId="12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vertical="center" wrapText="1"/>
    </xf>
    <xf numFmtId="0" fontId="21" fillId="32" borderId="13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justify" vertical="center" wrapText="1"/>
    </xf>
    <xf numFmtId="0" fontId="21" fillId="32" borderId="11" xfId="0" applyFont="1" applyFill="1" applyBorder="1" applyAlignment="1">
      <alignment horizontal="justify" vertical="center" wrapText="1"/>
    </xf>
    <xf numFmtId="0" fontId="21" fillId="32" borderId="13" xfId="0" applyFont="1" applyFill="1" applyBorder="1" applyAlignment="1">
      <alignment horizontal="justify" vertical="center" wrapText="1"/>
    </xf>
    <xf numFmtId="14" fontId="6" fillId="32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Fill="1" applyAlignment="1">
      <alignment horizontal="left"/>
    </xf>
    <xf numFmtId="0" fontId="78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center" wrapText="1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textRotation="90" wrapText="1"/>
    </xf>
    <xf numFmtId="0" fontId="22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2" fillId="32" borderId="12" xfId="0" applyFont="1" applyFill="1" applyBorder="1" applyAlignment="1">
      <alignment horizontal="justify" vertical="center" wrapText="1"/>
    </xf>
    <xf numFmtId="0" fontId="22" fillId="32" borderId="11" xfId="0" applyFont="1" applyFill="1" applyBorder="1" applyAlignment="1">
      <alignment horizontal="justify" vertical="center" wrapText="1"/>
    </xf>
    <xf numFmtId="0" fontId="22" fillId="32" borderId="13" xfId="0" applyFont="1" applyFill="1" applyBorder="1" applyAlignment="1">
      <alignment horizontal="justify" vertical="center" wrapText="1"/>
    </xf>
    <xf numFmtId="0" fontId="12" fillId="32" borderId="0" xfId="0" applyFont="1" applyFill="1" applyAlignment="1">
      <alignment horizontal="justify" vertical="top" wrapText="1"/>
    </xf>
    <xf numFmtId="0" fontId="27" fillId="32" borderId="12" xfId="0" applyFont="1" applyFill="1" applyBorder="1" applyAlignment="1" applyProtection="1">
      <alignment horizontal="center" vertical="center" wrapText="1"/>
      <protection locked="0"/>
    </xf>
    <xf numFmtId="0" fontId="27" fillId="32" borderId="11" xfId="0" applyFont="1" applyFill="1" applyBorder="1" applyAlignment="1" applyProtection="1">
      <alignment horizontal="center" vertical="center" wrapText="1"/>
      <protection locked="0"/>
    </xf>
    <xf numFmtId="0" fontId="27" fillId="32" borderId="13" xfId="0" applyFont="1" applyFill="1" applyBorder="1" applyAlignment="1" applyProtection="1">
      <alignment horizontal="center" vertical="center" wrapText="1"/>
      <protection locked="0"/>
    </xf>
    <xf numFmtId="0" fontId="21" fillId="32" borderId="17" xfId="0" applyFont="1" applyFill="1" applyBorder="1" applyAlignment="1">
      <alignment horizontal="justify" vertical="center" wrapText="1"/>
    </xf>
    <xf numFmtId="0" fontId="21" fillId="32" borderId="18" xfId="0" applyFont="1" applyFill="1" applyBorder="1" applyAlignment="1">
      <alignment horizontal="justify" vertical="center" wrapText="1"/>
    </xf>
    <xf numFmtId="0" fontId="25" fillId="32" borderId="18" xfId="0" applyFont="1" applyFill="1" applyBorder="1" applyAlignment="1">
      <alignment/>
    </xf>
    <xf numFmtId="0" fontId="25" fillId="32" borderId="19" xfId="0" applyFont="1" applyFill="1" applyBorder="1" applyAlignment="1">
      <alignment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5" fillId="32" borderId="12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 vertical="center" wrapText="1"/>
    </xf>
    <xf numFmtId="0" fontId="25" fillId="32" borderId="11" xfId="0" applyFont="1" applyFill="1" applyBorder="1" applyAlignment="1">
      <alignment horizontal="left"/>
    </xf>
    <xf numFmtId="0" fontId="25" fillId="32" borderId="13" xfId="0" applyFont="1" applyFill="1" applyBorder="1" applyAlignment="1">
      <alignment horizontal="left"/>
    </xf>
    <xf numFmtId="0" fontId="22" fillId="33" borderId="10" xfId="0" applyFont="1" applyFill="1" applyBorder="1" applyAlignment="1" applyProtection="1">
      <alignment horizontal="justify" vertical="center" wrapText="1"/>
      <protection locked="0"/>
    </xf>
    <xf numFmtId="0" fontId="23" fillId="32" borderId="14" xfId="0" applyFont="1" applyFill="1" applyBorder="1" applyAlignment="1" applyProtection="1">
      <alignment horizontal="center" vertical="center" wrapText="1"/>
      <protection locked="0"/>
    </xf>
    <xf numFmtId="0" fontId="23" fillId="32" borderId="21" xfId="0" applyFont="1" applyFill="1" applyBorder="1" applyAlignment="1" applyProtection="1">
      <alignment horizontal="center" vertical="center" wrapText="1"/>
      <protection locked="0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0" fillId="32" borderId="11" xfId="0" applyFont="1" applyFill="1" applyBorder="1" applyAlignment="1">
      <alignment vertical="center" wrapText="1"/>
    </xf>
    <xf numFmtId="0" fontId="30" fillId="32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tabSelected="1" view="pageBreakPreview" zoomScale="40" zoomScaleNormal="40" zoomScaleSheetLayoutView="40" zoomScalePageLayoutView="26" workbookViewId="0" topLeftCell="A1">
      <selection activeCell="P1" sqref="P1:S3"/>
    </sheetView>
  </sheetViews>
  <sheetFormatPr defaultColWidth="9.140625" defaultRowHeight="15"/>
  <cols>
    <col min="1" max="1" width="20.57421875" style="38" customWidth="1"/>
    <col min="2" max="2" width="51.8515625" style="41" customWidth="1"/>
    <col min="3" max="3" width="17.421875" style="1" customWidth="1"/>
    <col min="4" max="4" width="37.7109375" style="1" customWidth="1"/>
    <col min="5" max="5" width="34.00390625" style="1" customWidth="1"/>
    <col min="6" max="6" width="35.57421875" style="1" customWidth="1"/>
    <col min="7" max="7" width="20.7109375" style="1" customWidth="1"/>
    <col min="8" max="8" width="37.7109375" style="1" customWidth="1"/>
    <col min="9" max="9" width="41.421875" style="3" customWidth="1"/>
    <col min="10" max="10" width="36.57421875" style="1" customWidth="1"/>
    <col min="11" max="11" width="37.57421875" style="1" customWidth="1"/>
    <col min="12" max="12" width="28.8515625" style="1" customWidth="1"/>
    <col min="13" max="13" width="42.8515625" style="1" customWidth="1"/>
    <col min="14" max="14" width="36.8515625" style="1" customWidth="1"/>
    <col min="15" max="15" width="28.8515625" style="1" customWidth="1"/>
    <col min="16" max="16" width="35.140625" style="1" customWidth="1"/>
    <col min="17" max="17" width="20.140625" style="1" customWidth="1"/>
    <col min="18" max="18" width="35.00390625" style="1" customWidth="1"/>
    <col min="19" max="19" width="22.57421875" style="2" customWidth="1"/>
    <col min="20" max="20" width="14.57421875" style="24" customWidth="1"/>
    <col min="21" max="21" width="9.421875" style="4" customWidth="1"/>
    <col min="22" max="16384" width="9.140625" style="1" customWidth="1"/>
  </cols>
  <sheetData>
    <row r="1" spans="1:19" ht="36" customHeight="1">
      <c r="A1" s="49"/>
      <c r="B1" s="85"/>
      <c r="P1" s="327" t="s">
        <v>130</v>
      </c>
      <c r="Q1" s="328"/>
      <c r="R1" s="328"/>
      <c r="S1" s="328"/>
    </row>
    <row r="2" spans="1:20" ht="250.5" customHeight="1">
      <c r="A2" s="49"/>
      <c r="B2" s="85"/>
      <c r="D2" s="5"/>
      <c r="E2" s="5"/>
      <c r="F2" s="5"/>
      <c r="G2" s="5"/>
      <c r="H2" s="6"/>
      <c r="J2" s="5"/>
      <c r="K2" s="6"/>
      <c r="L2" s="6"/>
      <c r="M2" s="5"/>
      <c r="O2" s="23"/>
      <c r="P2" s="328"/>
      <c r="Q2" s="328"/>
      <c r="R2" s="328"/>
      <c r="S2" s="328"/>
      <c r="T2" s="25"/>
    </row>
    <row r="3" spans="1:20" ht="80.25" customHeight="1">
      <c r="A3" s="49"/>
      <c r="B3" s="85"/>
      <c r="D3" s="5"/>
      <c r="E3" s="5"/>
      <c r="F3" s="5"/>
      <c r="G3" s="5"/>
      <c r="H3" s="6"/>
      <c r="J3" s="5"/>
      <c r="K3" s="6"/>
      <c r="L3" s="6"/>
      <c r="M3" s="5"/>
      <c r="O3" s="23"/>
      <c r="P3" s="328"/>
      <c r="Q3" s="328"/>
      <c r="R3" s="328"/>
      <c r="S3" s="328"/>
      <c r="T3" s="25"/>
    </row>
    <row r="4" spans="1:20" ht="38.25" customHeight="1">
      <c r="A4" s="49"/>
      <c r="B4" s="85"/>
      <c r="D4" s="5"/>
      <c r="E4" s="5"/>
      <c r="F4" s="5"/>
      <c r="G4" s="5"/>
      <c r="H4" s="6"/>
      <c r="J4" s="5"/>
      <c r="K4" s="6"/>
      <c r="L4" s="6"/>
      <c r="M4" s="5"/>
      <c r="O4" s="282"/>
      <c r="P4" s="283"/>
      <c r="Q4" s="283"/>
      <c r="R4" s="283"/>
      <c r="S4" s="283"/>
      <c r="T4" s="283"/>
    </row>
    <row r="5" spans="1:20" ht="20.25" customHeight="1">
      <c r="A5" s="49"/>
      <c r="B5" s="85"/>
      <c r="D5" s="5"/>
      <c r="E5" s="5"/>
      <c r="F5" s="5"/>
      <c r="G5" s="5"/>
      <c r="H5" s="6"/>
      <c r="J5" s="5"/>
      <c r="K5" s="6"/>
      <c r="L5" s="7"/>
      <c r="M5" s="5"/>
      <c r="O5" s="8"/>
      <c r="P5" s="301"/>
      <c r="Q5" s="301"/>
      <c r="R5" s="301"/>
      <c r="S5" s="301"/>
      <c r="T5" s="301"/>
    </row>
    <row r="6" spans="1:20" ht="63" customHeight="1">
      <c r="A6" s="44"/>
      <c r="B6" s="45"/>
      <c r="C6" s="9"/>
      <c r="D6" s="284" t="s">
        <v>70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9"/>
      <c r="R6" s="9"/>
      <c r="S6" s="10"/>
      <c r="T6" s="26"/>
    </row>
    <row r="7" spans="1:20" ht="33" customHeight="1">
      <c r="A7" s="102"/>
      <c r="B7" s="103"/>
      <c r="C7" s="104"/>
      <c r="D7" s="104"/>
      <c r="E7" s="104"/>
      <c r="F7" s="105"/>
      <c r="G7" s="105"/>
      <c r="H7" s="106"/>
      <c r="I7" s="107"/>
      <c r="J7" s="104"/>
      <c r="K7" s="104"/>
      <c r="L7" s="104"/>
      <c r="M7" s="104"/>
      <c r="N7" s="104"/>
      <c r="O7" s="104"/>
      <c r="P7" s="104"/>
      <c r="Q7" s="104"/>
      <c r="R7" s="104"/>
      <c r="S7" s="108" t="s">
        <v>76</v>
      </c>
      <c r="T7" s="26"/>
    </row>
    <row r="8" spans="1:20" ht="45.75" customHeight="1">
      <c r="A8" s="314" t="s">
        <v>15</v>
      </c>
      <c r="B8" s="313" t="s">
        <v>18</v>
      </c>
      <c r="C8" s="109"/>
      <c r="D8" s="325" t="s">
        <v>0</v>
      </c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6"/>
      <c r="S8" s="296" t="s">
        <v>5</v>
      </c>
      <c r="T8" s="26"/>
    </row>
    <row r="9" spans="1:20" ht="26.25">
      <c r="A9" s="314"/>
      <c r="B9" s="313"/>
      <c r="C9" s="109"/>
      <c r="D9" s="285" t="s">
        <v>17</v>
      </c>
      <c r="E9" s="285"/>
      <c r="F9" s="285"/>
      <c r="G9" s="285"/>
      <c r="H9" s="286"/>
      <c r="I9" s="288" t="s">
        <v>35</v>
      </c>
      <c r="J9" s="285"/>
      <c r="K9" s="285"/>
      <c r="L9" s="289"/>
      <c r="M9" s="290"/>
      <c r="N9" s="312" t="s">
        <v>36</v>
      </c>
      <c r="O9" s="312"/>
      <c r="P9" s="312"/>
      <c r="Q9" s="312"/>
      <c r="R9" s="312"/>
      <c r="S9" s="287"/>
      <c r="T9" s="26"/>
    </row>
    <row r="10" spans="1:20" ht="48.75" customHeight="1">
      <c r="A10" s="314"/>
      <c r="B10" s="313"/>
      <c r="C10" s="309" t="s">
        <v>24</v>
      </c>
      <c r="D10" s="295" t="s">
        <v>1</v>
      </c>
      <c r="E10" s="287" t="s">
        <v>30</v>
      </c>
      <c r="F10" s="287"/>
      <c r="G10" s="291" t="s">
        <v>9</v>
      </c>
      <c r="H10" s="292"/>
      <c r="I10" s="295" t="s">
        <v>1</v>
      </c>
      <c r="J10" s="287" t="s">
        <v>31</v>
      </c>
      <c r="K10" s="287"/>
      <c r="L10" s="293" t="s">
        <v>11</v>
      </c>
      <c r="M10" s="294"/>
      <c r="N10" s="295" t="s">
        <v>1</v>
      </c>
      <c r="O10" s="287" t="s">
        <v>30</v>
      </c>
      <c r="P10" s="287"/>
      <c r="Q10" s="293" t="s">
        <v>9</v>
      </c>
      <c r="R10" s="294"/>
      <c r="S10" s="287"/>
      <c r="T10" s="26"/>
    </row>
    <row r="11" spans="1:21" s="2" customFormat="1" ht="75" customHeight="1">
      <c r="A11" s="314"/>
      <c r="B11" s="313"/>
      <c r="C11" s="310"/>
      <c r="D11" s="295"/>
      <c r="E11" s="173" t="s">
        <v>2</v>
      </c>
      <c r="F11" s="173" t="s">
        <v>3</v>
      </c>
      <c r="G11" s="173" t="s">
        <v>2</v>
      </c>
      <c r="H11" s="173" t="s">
        <v>3</v>
      </c>
      <c r="I11" s="295"/>
      <c r="J11" s="173" t="s">
        <v>2</v>
      </c>
      <c r="K11" s="173" t="s">
        <v>3</v>
      </c>
      <c r="L11" s="173" t="s">
        <v>2</v>
      </c>
      <c r="M11" s="173" t="s">
        <v>3</v>
      </c>
      <c r="N11" s="295"/>
      <c r="O11" s="173" t="s">
        <v>2</v>
      </c>
      <c r="P11" s="173" t="s">
        <v>3</v>
      </c>
      <c r="Q11" s="173" t="s">
        <v>2</v>
      </c>
      <c r="R11" s="173" t="s">
        <v>3</v>
      </c>
      <c r="S11" s="287"/>
      <c r="T11" s="26"/>
      <c r="U11" s="11"/>
    </row>
    <row r="12" spans="1:20" ht="22.5">
      <c r="A12" s="174">
        <v>1</v>
      </c>
      <c r="B12" s="110">
        <v>2</v>
      </c>
      <c r="C12" s="111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2">
        <v>11</v>
      </c>
      <c r="L12" s="112">
        <v>12</v>
      </c>
      <c r="M12" s="112">
        <v>13</v>
      </c>
      <c r="N12" s="112">
        <v>14</v>
      </c>
      <c r="O12" s="112">
        <v>15</v>
      </c>
      <c r="P12" s="112">
        <v>16</v>
      </c>
      <c r="Q12" s="112">
        <v>17</v>
      </c>
      <c r="R12" s="112">
        <v>18</v>
      </c>
      <c r="S12" s="112">
        <v>19</v>
      </c>
      <c r="T12" s="26"/>
    </row>
    <row r="13" spans="1:21" s="49" customFormat="1" ht="189.75" customHeight="1">
      <c r="A13" s="217" t="s">
        <v>4</v>
      </c>
      <c r="B13" s="113"/>
      <c r="C13" s="178">
        <f>D13+I13+N13</f>
        <v>624188220</v>
      </c>
      <c r="D13" s="179">
        <f>E13+F13+H13</f>
        <v>68226968</v>
      </c>
      <c r="E13" s="180">
        <f>E17+E18+E45+E46+E62+E63+E82+E85+E87+E88+E89+E93+E95+E97</f>
        <v>9928500</v>
      </c>
      <c r="F13" s="180">
        <f>F17+F18+F21+F22+F55+F57+F23</f>
        <v>5705700</v>
      </c>
      <c r="G13" s="180"/>
      <c r="H13" s="180">
        <f>H17+H18+H55</f>
        <v>52592768</v>
      </c>
      <c r="I13" s="179">
        <f>J13+K13+M13+L13</f>
        <v>296643770</v>
      </c>
      <c r="J13" s="180">
        <f>J17+J20+J18+J21+J22+J23+J24+J25+J26+J28+J27+J29+J30+J31+J32+J33+J34+J35+J36+J37+J38+J39+J40+J41+J42+J43+J45+J46+J49+J50+J51+J52+J53+J54+J55+J56+J57+J59+J60+J62+J63+J66+J67+J68+J69+J72+J74+J76+J79+J82+J83+J85+J87+J88+J89+J91+J93+J95+J97+J99</f>
        <v>3427890</v>
      </c>
      <c r="K13" s="180">
        <f>K17+K20+K18+K21+K22+K23+K24+K25+K26+K28+K27+K29+K30+K31+K32+K33+K34+K35+K36+K37+K38+K39+K40+K41+K42+K43+K45+K46+K49+K50+K51+K52+K53+K54+K55+K56+K57+K59+K60+K62+K63+K66+K67+K68+K69+K72+K74+K76+K79+K82+K83+K85+K87+K88+K89+K91+K93+K95+K97+K99</f>
        <v>147605732</v>
      </c>
      <c r="L13" s="180">
        <f>L99</f>
        <v>0</v>
      </c>
      <c r="M13" s="180">
        <f>M17+M20+M25+M49+M51+M52+M56</f>
        <v>145610148</v>
      </c>
      <c r="N13" s="179">
        <f>O13+P13+R13</f>
        <v>259317482</v>
      </c>
      <c r="O13" s="180">
        <f>O46+O62+O63+O83+O85+O87+O88+O89+O93+O95+O97+O17</f>
        <v>2094761</v>
      </c>
      <c r="P13" s="180">
        <f>P17+P20+P37+P36+P38+P39+P40+P41+P42+P43+P51+P53+P54+P57+P59+P60+P69+P79+P50</f>
        <v>127030921</v>
      </c>
      <c r="Q13" s="180"/>
      <c r="R13" s="180">
        <f>R17+R20+R50+R51</f>
        <v>130191800</v>
      </c>
      <c r="S13" s="175" t="s">
        <v>22</v>
      </c>
      <c r="T13" s="35"/>
      <c r="U13" s="50"/>
    </row>
    <row r="14" spans="1:20" ht="53.25" customHeight="1">
      <c r="A14" s="318" t="s">
        <v>10</v>
      </c>
      <c r="B14" s="319"/>
      <c r="C14" s="319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1"/>
      <c r="T14" s="26"/>
    </row>
    <row r="15" spans="1:20" ht="39.75" customHeight="1">
      <c r="A15" s="302" t="s">
        <v>58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4"/>
      <c r="T15" s="26"/>
    </row>
    <row r="16" spans="1:20" ht="30" customHeight="1">
      <c r="A16" s="305" t="s">
        <v>32</v>
      </c>
      <c r="B16" s="306"/>
      <c r="C16" s="306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8"/>
      <c r="T16" s="26"/>
    </row>
    <row r="17" spans="1:21" s="60" customFormat="1" ht="126.75" customHeight="1">
      <c r="A17" s="114" t="s">
        <v>12</v>
      </c>
      <c r="B17" s="115" t="s">
        <v>28</v>
      </c>
      <c r="C17" s="116"/>
      <c r="D17" s="181">
        <f>E17+F17+G17+H17</f>
        <v>48200000</v>
      </c>
      <c r="E17" s="182">
        <v>8200000</v>
      </c>
      <c r="F17" s="182"/>
      <c r="G17" s="183"/>
      <c r="H17" s="184">
        <v>40000000</v>
      </c>
      <c r="I17" s="181">
        <f>J17+K17+L17+M17</f>
        <v>111119500</v>
      </c>
      <c r="J17" s="183">
        <v>461090</v>
      </c>
      <c r="K17" s="184">
        <v>18442910</v>
      </c>
      <c r="L17" s="183"/>
      <c r="M17" s="184">
        <v>92215500</v>
      </c>
      <c r="N17" s="181">
        <f>O17+P17+Q17+R17</f>
        <v>90899067</v>
      </c>
      <c r="O17" s="185">
        <v>366246</v>
      </c>
      <c r="P17" s="185">
        <v>14649821</v>
      </c>
      <c r="Q17" s="186"/>
      <c r="R17" s="186">
        <v>75883000</v>
      </c>
      <c r="S17" s="323" t="s">
        <v>6</v>
      </c>
      <c r="T17" s="58">
        <v>17</v>
      </c>
      <c r="U17" s="59"/>
    </row>
    <row r="18" spans="1:21" s="60" customFormat="1" ht="129" customHeight="1">
      <c r="A18" s="114" t="s">
        <v>12</v>
      </c>
      <c r="B18" s="117" t="s">
        <v>29</v>
      </c>
      <c r="C18" s="118"/>
      <c r="D18" s="187">
        <f>E18+F18+G18+H18</f>
        <v>7061740</v>
      </c>
      <c r="E18" s="182">
        <v>100000</v>
      </c>
      <c r="F18" s="182">
        <f>1375000+524000</f>
        <v>1899000</v>
      </c>
      <c r="G18" s="183"/>
      <c r="H18" s="183">
        <v>5062740</v>
      </c>
      <c r="I18" s="188"/>
      <c r="J18" s="189"/>
      <c r="K18" s="190"/>
      <c r="L18" s="191"/>
      <c r="M18" s="192"/>
      <c r="N18" s="193"/>
      <c r="O18" s="194"/>
      <c r="P18" s="195"/>
      <c r="Q18" s="195"/>
      <c r="R18" s="196"/>
      <c r="S18" s="324"/>
      <c r="T18" s="58"/>
      <c r="U18" s="61"/>
    </row>
    <row r="19" spans="1:21" s="63" customFormat="1" ht="22.5">
      <c r="A19" s="322" t="s">
        <v>19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58"/>
      <c r="U19" s="62"/>
    </row>
    <row r="20" spans="1:21" s="65" customFormat="1" ht="128.25" customHeight="1">
      <c r="A20" s="119" t="s">
        <v>12</v>
      </c>
      <c r="B20" s="120" t="s">
        <v>37</v>
      </c>
      <c r="C20" s="121"/>
      <c r="D20" s="197"/>
      <c r="E20" s="198"/>
      <c r="F20" s="197"/>
      <c r="G20" s="197"/>
      <c r="H20" s="197"/>
      <c r="I20" s="181">
        <f>J20+K20+L20+M20</f>
        <v>26500000</v>
      </c>
      <c r="J20" s="200"/>
      <c r="K20" s="201">
        <v>26500000</v>
      </c>
      <c r="L20" s="202"/>
      <c r="M20" s="203"/>
      <c r="N20" s="199">
        <f>P20+R20</f>
        <v>28152300</v>
      </c>
      <c r="O20" s="200"/>
      <c r="P20" s="201">
        <v>5027500</v>
      </c>
      <c r="Q20" s="204"/>
      <c r="R20" s="201">
        <v>23124800</v>
      </c>
      <c r="S20" s="122" t="s">
        <v>23</v>
      </c>
      <c r="T20" s="58"/>
      <c r="U20" s="64"/>
    </row>
    <row r="21" spans="1:21" s="67" customFormat="1" ht="165" customHeight="1">
      <c r="A21" s="123" t="s">
        <v>12</v>
      </c>
      <c r="B21" s="124" t="s">
        <v>38</v>
      </c>
      <c r="C21" s="121"/>
      <c r="D21" s="197">
        <f>E21+F21+G21+H21</f>
        <v>2640000</v>
      </c>
      <c r="E21" s="205"/>
      <c r="F21" s="198">
        <v>2640000</v>
      </c>
      <c r="G21" s="198"/>
      <c r="H21" s="198"/>
      <c r="I21" s="181">
        <f>J21+K21+L21+M21</f>
        <v>6750000</v>
      </c>
      <c r="J21" s="198"/>
      <c r="K21" s="198">
        <v>6750000</v>
      </c>
      <c r="L21" s="197"/>
      <c r="M21" s="198"/>
      <c r="N21" s="197"/>
      <c r="O21" s="198"/>
      <c r="P21" s="198"/>
      <c r="Q21" s="198"/>
      <c r="R21" s="198"/>
      <c r="S21" s="122" t="s">
        <v>7</v>
      </c>
      <c r="T21" s="58"/>
      <c r="U21" s="66"/>
    </row>
    <row r="22" spans="1:21" s="67" customFormat="1" ht="129.75" customHeight="1">
      <c r="A22" s="123" t="s">
        <v>12</v>
      </c>
      <c r="B22" s="68" t="s">
        <v>71</v>
      </c>
      <c r="C22" s="69"/>
      <c r="D22" s="197">
        <f>E22+F22+G22+H22</f>
        <v>130000</v>
      </c>
      <c r="E22" s="205"/>
      <c r="F22" s="198">
        <v>130000</v>
      </c>
      <c r="G22" s="198"/>
      <c r="H22" s="198"/>
      <c r="I22" s="197"/>
      <c r="J22" s="198"/>
      <c r="K22" s="198"/>
      <c r="L22" s="197"/>
      <c r="M22" s="198"/>
      <c r="N22" s="197"/>
      <c r="O22" s="198"/>
      <c r="P22" s="198"/>
      <c r="Q22" s="198"/>
      <c r="R22" s="198"/>
      <c r="S22" s="122" t="s">
        <v>7</v>
      </c>
      <c r="T22" s="58"/>
      <c r="U22" s="66"/>
    </row>
    <row r="23" spans="1:21" s="67" customFormat="1" ht="227.25" customHeight="1">
      <c r="A23" s="123" t="s">
        <v>12</v>
      </c>
      <c r="B23" s="68" t="s">
        <v>77</v>
      </c>
      <c r="C23" s="69"/>
      <c r="D23" s="197">
        <f>E23+F23+G23+H23</f>
        <v>200000</v>
      </c>
      <c r="E23" s="205"/>
      <c r="F23" s="198">
        <v>200000</v>
      </c>
      <c r="G23" s="198"/>
      <c r="H23" s="198"/>
      <c r="I23" s="197"/>
      <c r="J23" s="198"/>
      <c r="K23" s="198"/>
      <c r="L23" s="197"/>
      <c r="M23" s="198"/>
      <c r="N23" s="197"/>
      <c r="O23" s="198"/>
      <c r="P23" s="198"/>
      <c r="Q23" s="198"/>
      <c r="R23" s="198"/>
      <c r="S23" s="122" t="s">
        <v>7</v>
      </c>
      <c r="T23" s="58"/>
      <c r="U23" s="66"/>
    </row>
    <row r="24" spans="1:21" s="72" customFormat="1" ht="162.75" customHeight="1">
      <c r="A24" s="123" t="s">
        <v>12</v>
      </c>
      <c r="B24" s="125" t="s">
        <v>78</v>
      </c>
      <c r="C24" s="126"/>
      <c r="D24" s="206"/>
      <c r="E24" s="207"/>
      <c r="F24" s="208"/>
      <c r="G24" s="208"/>
      <c r="H24" s="208"/>
      <c r="I24" s="181">
        <f aca="true" t="shared" si="0" ref="I24:I35">J24+K24+L24+M24</f>
        <v>7200000</v>
      </c>
      <c r="J24" s="208"/>
      <c r="K24" s="208">
        <v>7200000</v>
      </c>
      <c r="L24" s="206"/>
      <c r="M24" s="208"/>
      <c r="N24" s="206"/>
      <c r="O24" s="208"/>
      <c r="P24" s="208"/>
      <c r="Q24" s="208"/>
      <c r="R24" s="208"/>
      <c r="S24" s="122" t="s">
        <v>23</v>
      </c>
      <c r="T24" s="70"/>
      <c r="U24" s="71"/>
    </row>
    <row r="25" spans="1:21" s="72" customFormat="1" ht="162.75" customHeight="1">
      <c r="A25" s="123" t="s">
        <v>12</v>
      </c>
      <c r="B25" s="125" t="s">
        <v>79</v>
      </c>
      <c r="C25" s="126"/>
      <c r="D25" s="206"/>
      <c r="E25" s="207"/>
      <c r="F25" s="208"/>
      <c r="G25" s="208"/>
      <c r="H25" s="208"/>
      <c r="I25" s="181">
        <f t="shared" si="0"/>
        <v>8000000</v>
      </c>
      <c r="J25" s="208"/>
      <c r="K25" s="208">
        <v>3200000</v>
      </c>
      <c r="L25" s="206"/>
      <c r="M25" s="208">
        <v>4800000</v>
      </c>
      <c r="N25" s="206"/>
      <c r="O25" s="208"/>
      <c r="P25" s="208"/>
      <c r="Q25" s="208"/>
      <c r="R25" s="208"/>
      <c r="S25" s="122" t="s">
        <v>23</v>
      </c>
      <c r="T25" s="70"/>
      <c r="U25" s="71"/>
    </row>
    <row r="26" spans="1:21" s="67" customFormat="1" ht="171.75" customHeight="1">
      <c r="A26" s="123" t="s">
        <v>12</v>
      </c>
      <c r="B26" s="68" t="s">
        <v>80</v>
      </c>
      <c r="C26" s="69"/>
      <c r="D26" s="197"/>
      <c r="E26" s="205"/>
      <c r="F26" s="198"/>
      <c r="G26" s="198"/>
      <c r="H26" s="198"/>
      <c r="I26" s="206">
        <f t="shared" si="0"/>
        <v>5300000</v>
      </c>
      <c r="J26" s="204"/>
      <c r="K26" s="208">
        <v>5300000</v>
      </c>
      <c r="L26" s="204"/>
      <c r="M26" s="204"/>
      <c r="N26" s="197"/>
      <c r="O26" s="198"/>
      <c r="P26" s="198"/>
      <c r="Q26" s="198"/>
      <c r="R26" s="198"/>
      <c r="S26" s="122" t="s">
        <v>7</v>
      </c>
      <c r="T26" s="58"/>
      <c r="U26" s="66"/>
    </row>
    <row r="27" spans="1:21" s="67" customFormat="1" ht="171.75" customHeight="1">
      <c r="A27" s="123" t="s">
        <v>12</v>
      </c>
      <c r="B27" s="68" t="s">
        <v>81</v>
      </c>
      <c r="C27" s="69"/>
      <c r="D27" s="197"/>
      <c r="E27" s="205"/>
      <c r="F27" s="198"/>
      <c r="G27" s="198"/>
      <c r="H27" s="198"/>
      <c r="I27" s="206">
        <f t="shared" si="0"/>
        <v>4200000</v>
      </c>
      <c r="J27" s="204"/>
      <c r="K27" s="208">
        <v>4200000</v>
      </c>
      <c r="L27" s="204"/>
      <c r="M27" s="204"/>
      <c r="N27" s="199"/>
      <c r="O27" s="198"/>
      <c r="P27" s="198"/>
      <c r="Q27" s="198"/>
      <c r="R27" s="198"/>
      <c r="S27" s="122" t="s">
        <v>7</v>
      </c>
      <c r="T27" s="58"/>
      <c r="U27" s="66"/>
    </row>
    <row r="28" spans="1:21" s="67" customFormat="1" ht="171.75" customHeight="1">
      <c r="A28" s="123" t="s">
        <v>12</v>
      </c>
      <c r="B28" s="68" t="s">
        <v>114</v>
      </c>
      <c r="C28" s="69"/>
      <c r="D28" s="197"/>
      <c r="E28" s="205"/>
      <c r="F28" s="198"/>
      <c r="G28" s="198"/>
      <c r="H28" s="198"/>
      <c r="I28" s="206">
        <f t="shared" si="0"/>
        <v>3250000</v>
      </c>
      <c r="J28" s="204"/>
      <c r="K28" s="208">
        <v>3250000</v>
      </c>
      <c r="L28" s="204"/>
      <c r="M28" s="204"/>
      <c r="N28" s="197"/>
      <c r="O28" s="198"/>
      <c r="P28" s="198"/>
      <c r="Q28" s="198"/>
      <c r="R28" s="198"/>
      <c r="S28" s="122" t="s">
        <v>7</v>
      </c>
      <c r="T28" s="58"/>
      <c r="U28" s="66"/>
    </row>
    <row r="29" spans="1:21" s="67" customFormat="1" ht="171.75" customHeight="1">
      <c r="A29" s="127" t="s">
        <v>12</v>
      </c>
      <c r="B29" s="125" t="s">
        <v>115</v>
      </c>
      <c r="C29" s="126"/>
      <c r="D29" s="197"/>
      <c r="E29" s="205"/>
      <c r="F29" s="198"/>
      <c r="G29" s="197"/>
      <c r="H29" s="198"/>
      <c r="I29" s="206">
        <f t="shared" si="0"/>
        <v>700000</v>
      </c>
      <c r="J29" s="198"/>
      <c r="K29" s="198">
        <v>700000</v>
      </c>
      <c r="L29" s="198"/>
      <c r="M29" s="198"/>
      <c r="N29" s="198"/>
      <c r="O29" s="198"/>
      <c r="P29" s="198"/>
      <c r="Q29" s="198"/>
      <c r="R29" s="198"/>
      <c r="S29" s="122" t="s">
        <v>7</v>
      </c>
      <c r="T29" s="58"/>
      <c r="U29" s="66"/>
    </row>
    <row r="30" spans="1:21" s="67" customFormat="1" ht="200.25" customHeight="1">
      <c r="A30" s="127" t="s">
        <v>12</v>
      </c>
      <c r="B30" s="125" t="s">
        <v>116</v>
      </c>
      <c r="C30" s="126"/>
      <c r="D30" s="197"/>
      <c r="E30" s="205"/>
      <c r="F30" s="198"/>
      <c r="G30" s="197"/>
      <c r="H30" s="197"/>
      <c r="I30" s="206">
        <f t="shared" si="0"/>
        <v>600000</v>
      </c>
      <c r="J30" s="198"/>
      <c r="K30" s="198">
        <v>600000</v>
      </c>
      <c r="L30" s="197"/>
      <c r="M30" s="198"/>
      <c r="N30" s="198"/>
      <c r="O30" s="198"/>
      <c r="P30" s="198"/>
      <c r="Q30" s="198"/>
      <c r="R30" s="198"/>
      <c r="S30" s="122" t="s">
        <v>7</v>
      </c>
      <c r="T30" s="58"/>
      <c r="U30" s="66"/>
    </row>
    <row r="31" spans="1:21" s="67" customFormat="1" ht="154.5" customHeight="1">
      <c r="A31" s="127" t="s">
        <v>12</v>
      </c>
      <c r="B31" s="125" t="s">
        <v>117</v>
      </c>
      <c r="C31" s="126"/>
      <c r="D31" s="197"/>
      <c r="E31" s="205"/>
      <c r="F31" s="198"/>
      <c r="G31" s="197"/>
      <c r="H31" s="197"/>
      <c r="I31" s="197">
        <f t="shared" si="0"/>
        <v>1100000</v>
      </c>
      <c r="J31" s="198"/>
      <c r="K31" s="198">
        <v>1100000</v>
      </c>
      <c r="L31" s="197"/>
      <c r="M31" s="198"/>
      <c r="N31" s="198"/>
      <c r="O31" s="198"/>
      <c r="P31" s="198"/>
      <c r="Q31" s="198"/>
      <c r="R31" s="198"/>
      <c r="S31" s="122" t="s">
        <v>7</v>
      </c>
      <c r="T31" s="58"/>
      <c r="U31" s="66"/>
    </row>
    <row r="32" spans="1:23" s="67" customFormat="1" ht="180.75" customHeight="1">
      <c r="A32" s="127" t="s">
        <v>12</v>
      </c>
      <c r="B32" s="125" t="s">
        <v>118</v>
      </c>
      <c r="C32" s="126"/>
      <c r="D32" s="197"/>
      <c r="E32" s="205"/>
      <c r="F32" s="198"/>
      <c r="G32" s="197"/>
      <c r="H32" s="197"/>
      <c r="I32" s="197">
        <f t="shared" si="0"/>
        <v>8700000</v>
      </c>
      <c r="J32" s="198"/>
      <c r="K32" s="198">
        <v>8700000</v>
      </c>
      <c r="L32" s="197"/>
      <c r="M32" s="198"/>
      <c r="N32" s="198"/>
      <c r="O32" s="198"/>
      <c r="P32" s="198"/>
      <c r="Q32" s="198"/>
      <c r="R32" s="198"/>
      <c r="S32" s="122" t="s">
        <v>7</v>
      </c>
      <c r="T32" s="58"/>
      <c r="U32" s="73"/>
      <c r="V32" s="74"/>
      <c r="W32" s="74"/>
    </row>
    <row r="33" spans="1:23" s="67" customFormat="1" ht="150.75" customHeight="1">
      <c r="A33" s="127" t="s">
        <v>12</v>
      </c>
      <c r="B33" s="125" t="s">
        <v>119</v>
      </c>
      <c r="C33" s="126"/>
      <c r="D33" s="197"/>
      <c r="E33" s="205"/>
      <c r="F33" s="198"/>
      <c r="G33" s="197"/>
      <c r="H33" s="198"/>
      <c r="I33" s="197">
        <f t="shared" si="0"/>
        <v>3600000</v>
      </c>
      <c r="J33" s="198"/>
      <c r="K33" s="198">
        <v>3600000</v>
      </c>
      <c r="L33" s="197"/>
      <c r="M33" s="198"/>
      <c r="N33" s="198"/>
      <c r="O33" s="198"/>
      <c r="P33" s="198"/>
      <c r="Q33" s="198"/>
      <c r="R33" s="198"/>
      <c r="S33" s="122" t="s">
        <v>7</v>
      </c>
      <c r="T33" s="58"/>
      <c r="U33" s="73"/>
      <c r="V33" s="74"/>
      <c r="W33" s="74"/>
    </row>
    <row r="34" spans="1:23" s="67" customFormat="1" ht="208.5" customHeight="1">
      <c r="A34" s="127" t="s">
        <v>12</v>
      </c>
      <c r="B34" s="125" t="s">
        <v>112</v>
      </c>
      <c r="C34" s="126"/>
      <c r="D34" s="197"/>
      <c r="E34" s="205"/>
      <c r="F34" s="198"/>
      <c r="G34" s="197"/>
      <c r="H34" s="198"/>
      <c r="I34" s="197">
        <f t="shared" si="0"/>
        <v>400000</v>
      </c>
      <c r="J34" s="198"/>
      <c r="K34" s="198">
        <v>400000</v>
      </c>
      <c r="L34" s="197"/>
      <c r="M34" s="198"/>
      <c r="N34" s="198"/>
      <c r="O34" s="198"/>
      <c r="P34" s="198"/>
      <c r="Q34" s="198"/>
      <c r="R34" s="198"/>
      <c r="S34" s="122" t="s">
        <v>7</v>
      </c>
      <c r="T34" s="58"/>
      <c r="U34" s="73"/>
      <c r="V34" s="74"/>
      <c r="W34" s="74"/>
    </row>
    <row r="35" spans="1:23" s="67" customFormat="1" ht="208.5" customHeight="1">
      <c r="A35" s="127" t="s">
        <v>12</v>
      </c>
      <c r="B35" s="125" t="s">
        <v>113</v>
      </c>
      <c r="C35" s="126"/>
      <c r="D35" s="197"/>
      <c r="E35" s="205"/>
      <c r="F35" s="198"/>
      <c r="G35" s="197"/>
      <c r="H35" s="198"/>
      <c r="I35" s="197">
        <f t="shared" si="0"/>
        <v>400000</v>
      </c>
      <c r="J35" s="198"/>
      <c r="K35" s="198">
        <v>400000</v>
      </c>
      <c r="L35" s="197"/>
      <c r="M35" s="198"/>
      <c r="N35" s="198"/>
      <c r="O35" s="198"/>
      <c r="P35" s="198"/>
      <c r="Q35" s="198"/>
      <c r="R35" s="198"/>
      <c r="S35" s="122" t="s">
        <v>7</v>
      </c>
      <c r="T35" s="58"/>
      <c r="U35" s="73"/>
      <c r="V35" s="74"/>
      <c r="W35" s="74"/>
    </row>
    <row r="36" spans="1:23" s="67" customFormat="1" ht="160.5" customHeight="1">
      <c r="A36" s="123" t="s">
        <v>12</v>
      </c>
      <c r="B36" s="68" t="s">
        <v>120</v>
      </c>
      <c r="C36" s="69"/>
      <c r="D36" s="197"/>
      <c r="E36" s="205"/>
      <c r="F36" s="198"/>
      <c r="G36" s="198"/>
      <c r="H36" s="198"/>
      <c r="I36" s="206"/>
      <c r="J36" s="204"/>
      <c r="K36" s="208"/>
      <c r="L36" s="204"/>
      <c r="M36" s="204"/>
      <c r="N36" s="199">
        <f>P36+R36</f>
        <v>4100000</v>
      </c>
      <c r="O36" s="198"/>
      <c r="P36" s="198">
        <v>4100000</v>
      </c>
      <c r="Q36" s="198"/>
      <c r="R36" s="198"/>
      <c r="S36" s="122" t="s">
        <v>7</v>
      </c>
      <c r="T36" s="58"/>
      <c r="U36" s="73"/>
      <c r="V36" s="74"/>
      <c r="W36" s="74"/>
    </row>
    <row r="37" spans="1:23" s="67" customFormat="1" ht="155.25" customHeight="1">
      <c r="A37" s="123" t="s">
        <v>12</v>
      </c>
      <c r="B37" s="68" t="s">
        <v>121</v>
      </c>
      <c r="C37" s="69"/>
      <c r="D37" s="197"/>
      <c r="E37" s="205"/>
      <c r="F37" s="198"/>
      <c r="G37" s="198"/>
      <c r="H37" s="198"/>
      <c r="I37" s="206"/>
      <c r="J37" s="204"/>
      <c r="K37" s="208"/>
      <c r="L37" s="204"/>
      <c r="M37" s="204"/>
      <c r="N37" s="199">
        <f>P37+R37</f>
        <v>4100000</v>
      </c>
      <c r="O37" s="198"/>
      <c r="P37" s="198">
        <v>4100000</v>
      </c>
      <c r="Q37" s="198"/>
      <c r="R37" s="198"/>
      <c r="S37" s="122" t="s">
        <v>7</v>
      </c>
      <c r="T37" s="58"/>
      <c r="U37" s="73"/>
      <c r="V37" s="74"/>
      <c r="W37" s="74"/>
    </row>
    <row r="38" spans="1:23" s="67" customFormat="1" ht="210.75" customHeight="1">
      <c r="A38" s="127" t="s">
        <v>12</v>
      </c>
      <c r="B38" s="128" t="s">
        <v>122</v>
      </c>
      <c r="C38" s="126"/>
      <c r="D38" s="197"/>
      <c r="E38" s="205"/>
      <c r="F38" s="198"/>
      <c r="G38" s="197"/>
      <c r="H38" s="198"/>
      <c r="I38" s="197"/>
      <c r="J38" s="198"/>
      <c r="K38" s="198"/>
      <c r="L38" s="197"/>
      <c r="M38" s="198"/>
      <c r="N38" s="197">
        <v>7692000</v>
      </c>
      <c r="O38" s="198"/>
      <c r="P38" s="198">
        <v>7692000</v>
      </c>
      <c r="Q38" s="198"/>
      <c r="R38" s="198"/>
      <c r="S38" s="122" t="s">
        <v>7</v>
      </c>
      <c r="T38" s="58"/>
      <c r="U38" s="73"/>
      <c r="V38" s="74"/>
      <c r="W38" s="74"/>
    </row>
    <row r="39" spans="1:21" s="77" customFormat="1" ht="189" customHeight="1">
      <c r="A39" s="114" t="s">
        <v>12</v>
      </c>
      <c r="B39" s="125" t="s">
        <v>123</v>
      </c>
      <c r="C39" s="126"/>
      <c r="D39" s="199"/>
      <c r="E39" s="200"/>
      <c r="F39" s="200"/>
      <c r="G39" s="200"/>
      <c r="H39" s="200"/>
      <c r="I39" s="199"/>
      <c r="J39" s="200"/>
      <c r="K39" s="200"/>
      <c r="L39" s="202"/>
      <c r="M39" s="202"/>
      <c r="N39" s="199">
        <v>732600</v>
      </c>
      <c r="O39" s="200"/>
      <c r="P39" s="198">
        <v>732600</v>
      </c>
      <c r="Q39" s="204"/>
      <c r="R39" s="204"/>
      <c r="S39" s="122" t="s">
        <v>7</v>
      </c>
      <c r="T39" s="75"/>
      <c r="U39" s="76"/>
    </row>
    <row r="40" spans="1:21" s="77" customFormat="1" ht="144" customHeight="1">
      <c r="A40" s="114" t="s">
        <v>12</v>
      </c>
      <c r="B40" s="125" t="s">
        <v>124</v>
      </c>
      <c r="C40" s="126"/>
      <c r="D40" s="199"/>
      <c r="E40" s="200"/>
      <c r="F40" s="200"/>
      <c r="G40" s="200"/>
      <c r="H40" s="200"/>
      <c r="I40" s="199"/>
      <c r="J40" s="200"/>
      <c r="K40" s="200"/>
      <c r="L40" s="202"/>
      <c r="M40" s="202"/>
      <c r="N40" s="199">
        <f>O40+P40+R40</f>
        <v>2100000</v>
      </c>
      <c r="O40" s="200"/>
      <c r="P40" s="198">
        <v>2100000</v>
      </c>
      <c r="Q40" s="204"/>
      <c r="R40" s="204"/>
      <c r="S40" s="122" t="s">
        <v>7</v>
      </c>
      <c r="T40" s="75"/>
      <c r="U40" s="76"/>
    </row>
    <row r="41" spans="1:21" s="77" customFormat="1" ht="147.75" customHeight="1">
      <c r="A41" s="114" t="s">
        <v>12</v>
      </c>
      <c r="B41" s="125" t="s">
        <v>125</v>
      </c>
      <c r="C41" s="126"/>
      <c r="D41" s="199"/>
      <c r="E41" s="200"/>
      <c r="F41" s="200"/>
      <c r="G41" s="200"/>
      <c r="H41" s="200"/>
      <c r="I41" s="199"/>
      <c r="J41" s="200"/>
      <c r="K41" s="200"/>
      <c r="L41" s="202"/>
      <c r="M41" s="202"/>
      <c r="N41" s="199">
        <f>O41+P41+R41</f>
        <v>1900000</v>
      </c>
      <c r="O41" s="200"/>
      <c r="P41" s="198">
        <v>1900000</v>
      </c>
      <c r="Q41" s="204"/>
      <c r="R41" s="204"/>
      <c r="S41" s="122" t="s">
        <v>7</v>
      </c>
      <c r="T41" s="75"/>
      <c r="U41" s="76"/>
    </row>
    <row r="42" spans="1:21" s="77" customFormat="1" ht="124.5" customHeight="1">
      <c r="A42" s="114" t="s">
        <v>12</v>
      </c>
      <c r="B42" s="125" t="s">
        <v>126</v>
      </c>
      <c r="C42" s="126"/>
      <c r="D42" s="199"/>
      <c r="E42" s="200"/>
      <c r="F42" s="200"/>
      <c r="G42" s="200"/>
      <c r="H42" s="200"/>
      <c r="I42" s="199"/>
      <c r="J42" s="200"/>
      <c r="K42" s="200"/>
      <c r="L42" s="202"/>
      <c r="M42" s="202"/>
      <c r="N42" s="199">
        <f>O42+P42+R42</f>
        <v>1719000</v>
      </c>
      <c r="O42" s="200"/>
      <c r="P42" s="198">
        <v>1719000</v>
      </c>
      <c r="Q42" s="204"/>
      <c r="R42" s="204"/>
      <c r="S42" s="122" t="s">
        <v>7</v>
      </c>
      <c r="T42" s="75"/>
      <c r="U42" s="76"/>
    </row>
    <row r="43" spans="1:21" s="77" customFormat="1" ht="156.75" customHeight="1">
      <c r="A43" s="114" t="s">
        <v>12</v>
      </c>
      <c r="B43" s="129" t="s">
        <v>127</v>
      </c>
      <c r="C43" s="126"/>
      <c r="D43" s="199"/>
      <c r="E43" s="200"/>
      <c r="F43" s="200"/>
      <c r="G43" s="200"/>
      <c r="H43" s="200"/>
      <c r="I43" s="199"/>
      <c r="J43" s="200"/>
      <c r="K43" s="200"/>
      <c r="L43" s="202"/>
      <c r="M43" s="202"/>
      <c r="N43" s="199">
        <f>O43+P43+R43</f>
        <v>2300000</v>
      </c>
      <c r="O43" s="200"/>
      <c r="P43" s="198">
        <v>2300000</v>
      </c>
      <c r="Q43" s="204"/>
      <c r="R43" s="204"/>
      <c r="S43" s="122" t="s">
        <v>7</v>
      </c>
      <c r="T43" s="75"/>
      <c r="U43" s="76"/>
    </row>
    <row r="44" spans="1:20" ht="39.75" customHeight="1">
      <c r="A44" s="298" t="s">
        <v>39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300"/>
      <c r="T44" s="27"/>
    </row>
    <row r="45" spans="1:21" s="65" customFormat="1" ht="122.25" customHeight="1">
      <c r="A45" s="114" t="s">
        <v>12</v>
      </c>
      <c r="B45" s="126" t="s">
        <v>66</v>
      </c>
      <c r="C45" s="69"/>
      <c r="D45" s="130">
        <f>E45+F45+G45+H45</f>
        <v>619000</v>
      </c>
      <c r="E45" s="131">
        <v>619000</v>
      </c>
      <c r="F45" s="131"/>
      <c r="G45" s="132"/>
      <c r="H45" s="132"/>
      <c r="I45" s="130">
        <f>J45+K45+L45+M45</f>
        <v>704600</v>
      </c>
      <c r="J45" s="131">
        <v>704600</v>
      </c>
      <c r="K45" s="131"/>
      <c r="L45" s="132"/>
      <c r="M45" s="132"/>
      <c r="N45" s="130"/>
      <c r="O45" s="130"/>
      <c r="P45" s="132"/>
      <c r="Q45" s="132"/>
      <c r="R45" s="132"/>
      <c r="S45" s="133" t="s">
        <v>7</v>
      </c>
      <c r="T45" s="78"/>
      <c r="U45" s="64"/>
    </row>
    <row r="46" spans="1:21" s="80" customFormat="1" ht="141" customHeight="1">
      <c r="A46" s="114" t="s">
        <v>12</v>
      </c>
      <c r="B46" s="134" t="s">
        <v>67</v>
      </c>
      <c r="C46" s="69"/>
      <c r="D46" s="130">
        <f>E46+F46+G46+H46</f>
        <v>333000</v>
      </c>
      <c r="E46" s="131">
        <v>333000</v>
      </c>
      <c r="F46" s="131"/>
      <c r="G46" s="132"/>
      <c r="H46" s="132"/>
      <c r="I46" s="130">
        <f>J46+K46+L46+M46</f>
        <v>478500</v>
      </c>
      <c r="J46" s="131">
        <v>478500</v>
      </c>
      <c r="K46" s="131"/>
      <c r="L46" s="132"/>
      <c r="M46" s="132"/>
      <c r="N46" s="130">
        <f>O46+P46+Q46+R46</f>
        <v>637065</v>
      </c>
      <c r="O46" s="131">
        <v>637065</v>
      </c>
      <c r="P46" s="132"/>
      <c r="Q46" s="132"/>
      <c r="R46" s="132"/>
      <c r="S46" s="133" t="s">
        <v>7</v>
      </c>
      <c r="T46" s="78"/>
      <c r="U46" s="79"/>
    </row>
    <row r="47" spans="1:21" s="80" customFormat="1" ht="51" customHeight="1">
      <c r="A47" s="315" t="s">
        <v>59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7"/>
      <c r="T47" s="78"/>
      <c r="U47" s="79"/>
    </row>
    <row r="48" spans="1:21" s="87" customFormat="1" ht="36.75" customHeight="1">
      <c r="A48" s="277" t="s">
        <v>40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9"/>
      <c r="T48" s="51"/>
      <c r="U48" s="86"/>
    </row>
    <row r="49" spans="1:21" s="49" customFormat="1" ht="206.25" customHeight="1">
      <c r="A49" s="94" t="s">
        <v>12</v>
      </c>
      <c r="B49" s="88" t="s">
        <v>64</v>
      </c>
      <c r="C49" s="89"/>
      <c r="D49" s="209"/>
      <c r="E49" s="210"/>
      <c r="F49" s="210"/>
      <c r="G49" s="210"/>
      <c r="H49" s="210"/>
      <c r="I49" s="246">
        <f>J49+K49+L49+M49</f>
        <v>13000000</v>
      </c>
      <c r="J49" s="211"/>
      <c r="K49" s="210">
        <v>13000000</v>
      </c>
      <c r="L49" s="211"/>
      <c r="M49" s="210"/>
      <c r="N49" s="211"/>
      <c r="O49" s="211"/>
      <c r="P49" s="212"/>
      <c r="Q49" s="212"/>
      <c r="R49" s="212"/>
      <c r="S49" s="122" t="s">
        <v>23</v>
      </c>
      <c r="T49" s="51"/>
      <c r="U49" s="50"/>
    </row>
    <row r="50" spans="1:21" s="49" customFormat="1" ht="207" customHeight="1">
      <c r="A50" s="94" t="s">
        <v>12</v>
      </c>
      <c r="B50" s="90" t="s">
        <v>65</v>
      </c>
      <c r="C50" s="89"/>
      <c r="D50" s="209"/>
      <c r="E50" s="210"/>
      <c r="F50" s="210"/>
      <c r="G50" s="210"/>
      <c r="H50" s="210"/>
      <c r="I50" s="213"/>
      <c r="J50" s="209"/>
      <c r="K50" s="210"/>
      <c r="L50" s="211"/>
      <c r="M50" s="211"/>
      <c r="N50" s="130">
        <f>O50+P50+Q50+R50</f>
        <v>15000000</v>
      </c>
      <c r="O50" s="211"/>
      <c r="P50" s="212">
        <v>15000000</v>
      </c>
      <c r="Q50" s="212"/>
      <c r="R50" s="212"/>
      <c r="S50" s="135" t="s">
        <v>33</v>
      </c>
      <c r="T50" s="51"/>
      <c r="U50" s="50"/>
    </row>
    <row r="51" spans="1:21" s="85" customFormat="1" ht="182.25" customHeight="1">
      <c r="A51" s="94" t="s">
        <v>12</v>
      </c>
      <c r="B51" s="88" t="s">
        <v>82</v>
      </c>
      <c r="C51" s="89"/>
      <c r="D51" s="209"/>
      <c r="E51" s="210"/>
      <c r="F51" s="210"/>
      <c r="G51" s="210"/>
      <c r="H51" s="210"/>
      <c r="I51" s="209">
        <f>J51+K51+L51+M51</f>
        <v>25000000</v>
      </c>
      <c r="J51" s="210"/>
      <c r="K51" s="214">
        <v>10000000</v>
      </c>
      <c r="L51" s="215"/>
      <c r="M51" s="214">
        <v>15000000</v>
      </c>
      <c r="N51" s="130">
        <f>O51+P51+Q51+R51</f>
        <v>52000000</v>
      </c>
      <c r="O51" s="210"/>
      <c r="P51" s="216">
        <v>20816000</v>
      </c>
      <c r="Q51" s="212"/>
      <c r="R51" s="212">
        <v>31184000</v>
      </c>
      <c r="S51" s="136" t="s">
        <v>33</v>
      </c>
      <c r="T51" s="51"/>
      <c r="U51" s="84"/>
    </row>
    <row r="52" spans="1:21" s="85" customFormat="1" ht="219.75" customHeight="1">
      <c r="A52" s="94" t="s">
        <v>85</v>
      </c>
      <c r="B52" s="137" t="s">
        <v>83</v>
      </c>
      <c r="C52" s="89"/>
      <c r="D52" s="209"/>
      <c r="E52" s="210"/>
      <c r="F52" s="210"/>
      <c r="G52" s="210"/>
      <c r="H52" s="210"/>
      <c r="I52" s="209">
        <f>J52+K52+L52+M52</f>
        <v>4620000</v>
      </c>
      <c r="J52" s="210"/>
      <c r="K52" s="214">
        <v>420000</v>
      </c>
      <c r="L52" s="215"/>
      <c r="M52" s="214">
        <v>4200000</v>
      </c>
      <c r="N52" s="209"/>
      <c r="O52" s="216"/>
      <c r="P52" s="216"/>
      <c r="Q52" s="212"/>
      <c r="R52" s="212"/>
      <c r="S52" s="135" t="s">
        <v>33</v>
      </c>
      <c r="T52" s="51"/>
      <c r="U52" s="84"/>
    </row>
    <row r="53" spans="1:21" s="49" customFormat="1" ht="148.5" customHeight="1">
      <c r="A53" s="94" t="s">
        <v>12</v>
      </c>
      <c r="B53" s="90" t="s">
        <v>75</v>
      </c>
      <c r="C53" s="89"/>
      <c r="D53" s="209"/>
      <c r="E53" s="210"/>
      <c r="F53" s="210"/>
      <c r="G53" s="210"/>
      <c r="H53" s="210"/>
      <c r="I53" s="209">
        <f>J53+K53+L53+M53</f>
        <v>5000000</v>
      </c>
      <c r="J53" s="210"/>
      <c r="K53" s="214">
        <v>5000000</v>
      </c>
      <c r="L53" s="215"/>
      <c r="M53" s="215"/>
      <c r="N53" s="209">
        <f>P53</f>
        <v>14000000</v>
      </c>
      <c r="O53" s="210"/>
      <c r="P53" s="216">
        <v>14000000</v>
      </c>
      <c r="Q53" s="212"/>
      <c r="R53" s="212"/>
      <c r="S53" s="136" t="s">
        <v>33</v>
      </c>
      <c r="T53" s="51"/>
      <c r="U53" s="50"/>
    </row>
    <row r="54" spans="1:21" s="49" customFormat="1" ht="162.75" customHeight="1">
      <c r="A54" s="94" t="s">
        <v>12</v>
      </c>
      <c r="B54" s="88" t="s">
        <v>68</v>
      </c>
      <c r="C54" s="89"/>
      <c r="D54" s="209"/>
      <c r="E54" s="210"/>
      <c r="F54" s="210"/>
      <c r="G54" s="210"/>
      <c r="H54" s="210"/>
      <c r="I54" s="213"/>
      <c r="J54" s="210"/>
      <c r="K54" s="215"/>
      <c r="L54" s="215"/>
      <c r="M54" s="215"/>
      <c r="N54" s="209">
        <f>O54+P54+Q54+R54</f>
        <v>5200000</v>
      </c>
      <c r="O54" s="210"/>
      <c r="P54" s="210">
        <v>5200000</v>
      </c>
      <c r="Q54" s="212"/>
      <c r="R54" s="212"/>
      <c r="S54" s="138" t="s">
        <v>33</v>
      </c>
      <c r="T54" s="51"/>
      <c r="U54" s="50"/>
    </row>
    <row r="55" spans="1:21" s="49" customFormat="1" ht="162.75" customHeight="1">
      <c r="A55" s="94" t="s">
        <v>60</v>
      </c>
      <c r="B55" s="88" t="s">
        <v>69</v>
      </c>
      <c r="C55" s="89"/>
      <c r="D55" s="209">
        <f>E55+F55+G55+H55</f>
        <v>8366728</v>
      </c>
      <c r="E55" s="210"/>
      <c r="F55" s="210">
        <v>836700</v>
      </c>
      <c r="G55" s="210"/>
      <c r="H55" s="210">
        <v>7530028</v>
      </c>
      <c r="I55" s="213"/>
      <c r="J55" s="210"/>
      <c r="K55" s="215"/>
      <c r="L55" s="215"/>
      <c r="M55" s="215"/>
      <c r="N55" s="209"/>
      <c r="O55" s="210"/>
      <c r="P55" s="210"/>
      <c r="Q55" s="212"/>
      <c r="R55" s="212"/>
      <c r="S55" s="138" t="s">
        <v>33</v>
      </c>
      <c r="T55" s="51"/>
      <c r="U55" s="50"/>
    </row>
    <row r="56" spans="1:21" s="49" customFormat="1" ht="162.75" customHeight="1">
      <c r="A56" s="94" t="s">
        <v>108</v>
      </c>
      <c r="B56" s="88" t="s">
        <v>84</v>
      </c>
      <c r="C56" s="89"/>
      <c r="D56" s="209"/>
      <c r="E56" s="210"/>
      <c r="F56" s="210"/>
      <c r="G56" s="210"/>
      <c r="H56" s="210"/>
      <c r="I56" s="209">
        <f>K56+M56</f>
        <v>35861470</v>
      </c>
      <c r="J56" s="210"/>
      <c r="K56" s="214">
        <v>6466822</v>
      </c>
      <c r="L56" s="215"/>
      <c r="M56" s="214">
        <v>29394648</v>
      </c>
      <c r="N56" s="209"/>
      <c r="O56" s="210"/>
      <c r="P56" s="210"/>
      <c r="Q56" s="212"/>
      <c r="R56" s="212"/>
      <c r="S56" s="138" t="s">
        <v>33</v>
      </c>
      <c r="T56" s="51"/>
      <c r="U56" s="50"/>
    </row>
    <row r="57" spans="1:21" s="93" customFormat="1" ht="134.25" customHeight="1">
      <c r="A57" s="94" t="s">
        <v>12</v>
      </c>
      <c r="B57" s="88" t="s">
        <v>86</v>
      </c>
      <c r="C57" s="89"/>
      <c r="D57" s="209"/>
      <c r="E57" s="210"/>
      <c r="F57" s="210"/>
      <c r="G57" s="210"/>
      <c r="H57" s="210"/>
      <c r="I57" s="209">
        <f>K57</f>
        <v>700000</v>
      </c>
      <c r="J57" s="210"/>
      <c r="K57" s="210">
        <v>700000</v>
      </c>
      <c r="L57" s="215"/>
      <c r="M57" s="215"/>
      <c r="N57" s="209">
        <f>O57+P57+Q57+R57</f>
        <v>21000000</v>
      </c>
      <c r="O57" s="210"/>
      <c r="P57" s="210">
        <v>21000000</v>
      </c>
      <c r="Q57" s="212"/>
      <c r="R57" s="212"/>
      <c r="S57" s="138" t="s">
        <v>33</v>
      </c>
      <c r="T57" s="91"/>
      <c r="U57" s="92"/>
    </row>
    <row r="58" spans="1:21" s="87" customFormat="1" ht="33" customHeight="1">
      <c r="A58" s="311" t="s">
        <v>41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51"/>
      <c r="U58" s="86"/>
    </row>
    <row r="59" spans="1:21" s="37" customFormat="1" ht="207" customHeight="1">
      <c r="A59" s="94" t="s">
        <v>12</v>
      </c>
      <c r="B59" s="139" t="s">
        <v>73</v>
      </c>
      <c r="C59" s="140"/>
      <c r="D59" s="97"/>
      <c r="E59" s="98"/>
      <c r="F59" s="98"/>
      <c r="G59" s="98"/>
      <c r="H59" s="98"/>
      <c r="I59" s="57"/>
      <c r="J59" s="98"/>
      <c r="K59" s="99"/>
      <c r="L59" s="100"/>
      <c r="M59" s="100"/>
      <c r="N59" s="218">
        <f>O59+P59+Q59+R59</f>
        <v>2700000</v>
      </c>
      <c r="O59" s="216"/>
      <c r="P59" s="216">
        <v>2700000</v>
      </c>
      <c r="Q59" s="101"/>
      <c r="R59" s="101"/>
      <c r="S59" s="136" t="s">
        <v>33</v>
      </c>
      <c r="T59" s="51"/>
      <c r="U59" s="36"/>
    </row>
    <row r="60" spans="1:21" s="37" customFormat="1" ht="261.75" customHeight="1">
      <c r="A60" s="94" t="s">
        <v>12</v>
      </c>
      <c r="B60" s="139" t="s">
        <v>74</v>
      </c>
      <c r="C60" s="140"/>
      <c r="D60" s="97"/>
      <c r="E60" s="98"/>
      <c r="F60" s="98"/>
      <c r="G60" s="98"/>
      <c r="H60" s="98"/>
      <c r="I60" s="57"/>
      <c r="J60" s="98"/>
      <c r="K60" s="99"/>
      <c r="L60" s="100"/>
      <c r="M60" s="100"/>
      <c r="N60" s="218">
        <f>O60+P60+Q60+R60</f>
        <v>2700000</v>
      </c>
      <c r="O60" s="216"/>
      <c r="P60" s="216">
        <v>2700000</v>
      </c>
      <c r="Q60" s="101"/>
      <c r="R60" s="101"/>
      <c r="S60" s="136" t="s">
        <v>33</v>
      </c>
      <c r="T60" s="51"/>
      <c r="U60" s="36"/>
    </row>
    <row r="61" spans="1:21" s="37" customFormat="1" ht="39" customHeight="1">
      <c r="A61" s="280" t="s">
        <v>42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51"/>
      <c r="U61" s="36"/>
    </row>
    <row r="62" spans="1:21" s="37" customFormat="1" ht="143.25" customHeight="1">
      <c r="A62" s="94" t="s">
        <v>12</v>
      </c>
      <c r="B62" s="95" t="s">
        <v>43</v>
      </c>
      <c r="C62" s="96"/>
      <c r="D62" s="209">
        <f>E62+F62+G62+H62</f>
        <v>150000</v>
      </c>
      <c r="E62" s="210">
        <f>94500+40500+15000</f>
        <v>150000</v>
      </c>
      <c r="F62" s="210"/>
      <c r="G62" s="210"/>
      <c r="H62" s="210"/>
      <c r="I62" s="213">
        <f>J62+K62+L62+M62</f>
        <v>270000</v>
      </c>
      <c r="J62" s="210">
        <v>270000</v>
      </c>
      <c r="K62" s="214"/>
      <c r="L62" s="219"/>
      <c r="M62" s="219"/>
      <c r="N62" s="209">
        <f>O62+P62+Q62+R62</f>
        <v>364500</v>
      </c>
      <c r="O62" s="210">
        <v>364500</v>
      </c>
      <c r="P62" s="214"/>
      <c r="Q62" s="212"/>
      <c r="R62" s="212"/>
      <c r="S62" s="276" t="s">
        <v>33</v>
      </c>
      <c r="T62" s="51"/>
      <c r="U62" s="36"/>
    </row>
    <row r="63" spans="1:21" s="83" customFormat="1" ht="148.5" customHeight="1">
      <c r="A63" s="94" t="s">
        <v>12</v>
      </c>
      <c r="B63" s="95" t="s">
        <v>44</v>
      </c>
      <c r="C63" s="96"/>
      <c r="D63" s="209">
        <f>E63+F63+G63+H63</f>
        <v>15000</v>
      </c>
      <c r="E63" s="210">
        <f>30000-15000</f>
        <v>15000</v>
      </c>
      <c r="F63" s="210"/>
      <c r="G63" s="210"/>
      <c r="H63" s="210"/>
      <c r="I63" s="213">
        <f>J63+K63+L63+M63</f>
        <v>39400</v>
      </c>
      <c r="J63" s="210">
        <v>39400</v>
      </c>
      <c r="K63" s="214"/>
      <c r="L63" s="219"/>
      <c r="M63" s="219"/>
      <c r="N63" s="209">
        <f>O63+P63+Q63+R63</f>
        <v>52650</v>
      </c>
      <c r="O63" s="210">
        <v>52650</v>
      </c>
      <c r="P63" s="214"/>
      <c r="Q63" s="212"/>
      <c r="R63" s="212"/>
      <c r="S63" s="276"/>
      <c r="T63" s="81"/>
      <c r="U63" s="82"/>
    </row>
    <row r="64" spans="1:21" s="34" customFormat="1" ht="48.75" customHeight="1">
      <c r="A64" s="258" t="s">
        <v>61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60"/>
      <c r="T64" s="32"/>
      <c r="U64" s="33"/>
    </row>
    <row r="65" spans="1:21" s="15" customFormat="1" ht="31.5" customHeight="1">
      <c r="A65" s="255" t="s">
        <v>87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7"/>
      <c r="T65" s="27"/>
      <c r="U65" s="14"/>
    </row>
    <row r="66" spans="1:21" s="15" customFormat="1" ht="128.25" customHeight="1">
      <c r="A66" s="94" t="s">
        <v>12</v>
      </c>
      <c r="B66" s="148" t="s">
        <v>88</v>
      </c>
      <c r="C66" s="148"/>
      <c r="D66" s="221"/>
      <c r="E66" s="222"/>
      <c r="F66" s="222"/>
      <c r="G66" s="222"/>
      <c r="H66" s="222"/>
      <c r="I66" s="224">
        <f>J66+K66+L66+M66</f>
        <v>470000</v>
      </c>
      <c r="J66" s="222"/>
      <c r="K66" s="225">
        <v>470000</v>
      </c>
      <c r="L66" s="226"/>
      <c r="M66" s="226"/>
      <c r="N66" s="221"/>
      <c r="O66" s="222"/>
      <c r="P66" s="225"/>
      <c r="Q66" s="223"/>
      <c r="R66" s="147"/>
      <c r="S66" s="149" t="s">
        <v>25</v>
      </c>
      <c r="T66" s="26"/>
      <c r="U66" s="14"/>
    </row>
    <row r="67" spans="1:21" s="15" customFormat="1" ht="119.25" customHeight="1">
      <c r="A67" s="94" t="s">
        <v>12</v>
      </c>
      <c r="B67" s="148" t="s">
        <v>89</v>
      </c>
      <c r="C67" s="148"/>
      <c r="D67" s="221"/>
      <c r="E67" s="222"/>
      <c r="F67" s="222"/>
      <c r="G67" s="222"/>
      <c r="H67" s="222"/>
      <c r="I67" s="224">
        <f>J67+K67+L67+M67</f>
        <v>280000</v>
      </c>
      <c r="J67" s="222"/>
      <c r="K67" s="214">
        <v>280000</v>
      </c>
      <c r="L67" s="226"/>
      <c r="M67" s="226"/>
      <c r="N67" s="221"/>
      <c r="O67" s="222"/>
      <c r="P67" s="225"/>
      <c r="Q67" s="223"/>
      <c r="R67" s="147"/>
      <c r="S67" s="149" t="s">
        <v>25</v>
      </c>
      <c r="T67" s="26"/>
      <c r="U67" s="14"/>
    </row>
    <row r="68" spans="1:21" s="15" customFormat="1" ht="149.25" customHeight="1">
      <c r="A68" s="94" t="s">
        <v>12</v>
      </c>
      <c r="B68" s="148" t="s">
        <v>129</v>
      </c>
      <c r="C68" s="148"/>
      <c r="D68" s="221"/>
      <c r="E68" s="222"/>
      <c r="F68" s="222"/>
      <c r="G68" s="222"/>
      <c r="H68" s="222"/>
      <c r="I68" s="224">
        <f>J68+K68+L68+M68</f>
        <v>400000</v>
      </c>
      <c r="J68" s="222"/>
      <c r="K68" s="214">
        <v>400000</v>
      </c>
      <c r="L68" s="226"/>
      <c r="M68" s="226"/>
      <c r="N68" s="221"/>
      <c r="O68" s="222"/>
      <c r="P68" s="225"/>
      <c r="Q68" s="223"/>
      <c r="R68" s="147"/>
      <c r="S68" s="122" t="s">
        <v>23</v>
      </c>
      <c r="T68" s="26"/>
      <c r="U68" s="14"/>
    </row>
    <row r="69" spans="1:21" s="15" customFormat="1" ht="113.25" customHeight="1">
      <c r="A69" s="94" t="s">
        <v>12</v>
      </c>
      <c r="B69" s="148" t="s">
        <v>128</v>
      </c>
      <c r="C69" s="148"/>
      <c r="D69" s="221"/>
      <c r="E69" s="222"/>
      <c r="F69" s="222"/>
      <c r="G69" s="222"/>
      <c r="H69" s="222"/>
      <c r="I69" s="224"/>
      <c r="J69" s="222"/>
      <c r="K69" s="214"/>
      <c r="L69" s="226"/>
      <c r="M69" s="226"/>
      <c r="N69" s="221">
        <f>O69+P69+Q69+R69</f>
        <v>1294000</v>
      </c>
      <c r="O69" s="222"/>
      <c r="P69" s="225">
        <v>1294000</v>
      </c>
      <c r="Q69" s="223"/>
      <c r="R69" s="147"/>
      <c r="S69" s="172" t="s">
        <v>25</v>
      </c>
      <c r="T69" s="26"/>
      <c r="U69" s="14"/>
    </row>
    <row r="70" spans="1:21" s="15" customFormat="1" ht="52.5" customHeight="1">
      <c r="A70" s="258" t="s">
        <v>62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60"/>
      <c r="T70" s="26"/>
      <c r="U70" s="14"/>
    </row>
    <row r="71" spans="1:21" s="15" customFormat="1" ht="29.25" customHeight="1">
      <c r="A71" s="255" t="s">
        <v>45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7"/>
      <c r="T71" s="27"/>
      <c r="U71" s="14"/>
    </row>
    <row r="72" spans="1:21" s="15" customFormat="1" ht="135.75" customHeight="1">
      <c r="A72" s="94" t="s">
        <v>12</v>
      </c>
      <c r="B72" s="150" t="s">
        <v>90</v>
      </c>
      <c r="C72" s="148"/>
      <c r="D72" s="220"/>
      <c r="E72" s="227"/>
      <c r="F72" s="227"/>
      <c r="G72" s="143"/>
      <c r="H72" s="143"/>
      <c r="I72" s="224">
        <f>K72+L72+M72</f>
        <v>26000</v>
      </c>
      <c r="K72" s="228">
        <v>26000</v>
      </c>
      <c r="L72" s="145"/>
      <c r="M72" s="145"/>
      <c r="N72" s="142"/>
      <c r="O72" s="143"/>
      <c r="P72" s="146"/>
      <c r="Q72" s="147"/>
      <c r="R72" s="147"/>
      <c r="S72" s="172" t="s">
        <v>55</v>
      </c>
      <c r="T72" s="27">
        <v>23</v>
      </c>
      <c r="U72" s="14"/>
    </row>
    <row r="73" spans="1:21" s="15" customFormat="1" ht="28.5" customHeight="1">
      <c r="A73" s="255" t="s">
        <v>91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7"/>
      <c r="T73" s="27"/>
      <c r="U73" s="14"/>
    </row>
    <row r="74" spans="1:21" s="15" customFormat="1" ht="138" customHeight="1">
      <c r="A74" s="94" t="s">
        <v>12</v>
      </c>
      <c r="B74" s="148" t="s">
        <v>92</v>
      </c>
      <c r="C74" s="148"/>
      <c r="D74" s="142"/>
      <c r="E74" s="143"/>
      <c r="F74" s="143"/>
      <c r="G74" s="143"/>
      <c r="H74" s="143"/>
      <c r="I74" s="224">
        <f>J74+K74+L74+M74</f>
        <v>660000</v>
      </c>
      <c r="J74" s="228">
        <v>660000</v>
      </c>
      <c r="K74" s="146"/>
      <c r="L74" s="145"/>
      <c r="M74" s="145"/>
      <c r="N74" s="142"/>
      <c r="O74" s="143"/>
      <c r="P74" s="146"/>
      <c r="Q74" s="147"/>
      <c r="R74" s="147"/>
      <c r="S74" s="172" t="s">
        <v>55</v>
      </c>
      <c r="T74" s="27"/>
      <c r="U74" s="14"/>
    </row>
    <row r="75" spans="1:21" s="15" customFormat="1" ht="33" customHeight="1">
      <c r="A75" s="281" t="s">
        <v>93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7"/>
      <c r="U75" s="14"/>
    </row>
    <row r="76" spans="1:21" ht="142.5" customHeight="1">
      <c r="A76" s="94" t="s">
        <v>12</v>
      </c>
      <c r="B76" s="148" t="s">
        <v>94</v>
      </c>
      <c r="C76" s="148"/>
      <c r="D76" s="224"/>
      <c r="E76" s="228"/>
      <c r="F76" s="151"/>
      <c r="G76" s="151"/>
      <c r="H76" s="151"/>
      <c r="I76" s="224">
        <f>J76+K76+L76+M76</f>
        <v>70000</v>
      </c>
      <c r="J76" s="228">
        <v>70000</v>
      </c>
      <c r="K76" s="151"/>
      <c r="L76" s="152"/>
      <c r="M76" s="152"/>
      <c r="N76" s="144"/>
      <c r="O76" s="151"/>
      <c r="P76" s="152"/>
      <c r="Q76" s="152"/>
      <c r="R76" s="152"/>
      <c r="S76" s="172" t="s">
        <v>55</v>
      </c>
      <c r="T76" s="28"/>
      <c r="U76" s="16">
        <v>21</v>
      </c>
    </row>
    <row r="77" spans="1:21" ht="37.5" customHeight="1">
      <c r="A77" s="258" t="s">
        <v>95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60"/>
      <c r="T77" s="28"/>
      <c r="U77" s="16"/>
    </row>
    <row r="78" spans="1:21" ht="37.5" customHeight="1">
      <c r="A78" s="252" t="s">
        <v>96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4"/>
      <c r="T78" s="28"/>
      <c r="U78" s="16"/>
    </row>
    <row r="79" spans="1:21" ht="130.5" customHeight="1">
      <c r="A79" s="94" t="s">
        <v>12</v>
      </c>
      <c r="B79" s="153" t="s">
        <v>97</v>
      </c>
      <c r="C79" s="153"/>
      <c r="D79" s="224"/>
      <c r="E79" s="228"/>
      <c r="F79" s="228"/>
      <c r="G79" s="228"/>
      <c r="H79" s="228"/>
      <c r="I79" s="224">
        <f>J79+K79+L79+M79</f>
        <v>20500000</v>
      </c>
      <c r="J79" s="228"/>
      <c r="K79" s="228">
        <v>20500000</v>
      </c>
      <c r="L79" s="224"/>
      <c r="M79" s="224"/>
      <c r="N79" s="224"/>
      <c r="O79" s="228"/>
      <c r="P79" s="151"/>
      <c r="Q79" s="152"/>
      <c r="R79" s="152"/>
      <c r="S79" s="245" t="s">
        <v>8</v>
      </c>
      <c r="T79" s="28"/>
      <c r="U79" s="16"/>
    </row>
    <row r="80" spans="1:21" ht="42" customHeight="1">
      <c r="A80" s="258" t="s">
        <v>63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60"/>
      <c r="T80" s="28"/>
      <c r="U80" s="16"/>
    </row>
    <row r="81" spans="1:20" ht="30.75" customHeight="1">
      <c r="A81" s="252" t="s">
        <v>46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4"/>
      <c r="T81" s="27"/>
    </row>
    <row r="82" spans="1:20" ht="112.5" customHeight="1">
      <c r="A82" s="94" t="s">
        <v>12</v>
      </c>
      <c r="B82" s="153" t="s">
        <v>47</v>
      </c>
      <c r="C82" s="153"/>
      <c r="D82" s="224">
        <f>E82+F82+G82+H82</f>
        <v>75000</v>
      </c>
      <c r="E82" s="228">
        <v>75000</v>
      </c>
      <c r="F82" s="228"/>
      <c r="G82" s="228"/>
      <c r="H82" s="228"/>
      <c r="I82" s="224">
        <f>J82+K82+L82+M82</f>
        <v>75000</v>
      </c>
      <c r="J82" s="228">
        <v>75000</v>
      </c>
      <c r="K82" s="224"/>
      <c r="L82" s="224"/>
      <c r="M82" s="224"/>
      <c r="N82" s="224"/>
      <c r="O82" s="228"/>
      <c r="P82" s="151"/>
      <c r="Q82" s="152"/>
      <c r="R82" s="152"/>
      <c r="S82" s="172" t="s">
        <v>16</v>
      </c>
      <c r="T82" s="27"/>
    </row>
    <row r="83" spans="1:20" ht="115.5" customHeight="1">
      <c r="A83" s="94" t="s">
        <v>12</v>
      </c>
      <c r="B83" s="153" t="s">
        <v>54</v>
      </c>
      <c r="C83" s="153"/>
      <c r="D83" s="224"/>
      <c r="E83" s="228"/>
      <c r="F83" s="228"/>
      <c r="G83" s="228"/>
      <c r="H83" s="228"/>
      <c r="I83" s="224"/>
      <c r="J83" s="228"/>
      <c r="K83" s="224"/>
      <c r="L83" s="224"/>
      <c r="M83" s="224"/>
      <c r="N83" s="224">
        <f>O83+P83+Q83+R83</f>
        <v>100000</v>
      </c>
      <c r="O83" s="228">
        <v>100000</v>
      </c>
      <c r="P83" s="151"/>
      <c r="Q83" s="152"/>
      <c r="R83" s="152"/>
      <c r="S83" s="172" t="s">
        <v>16</v>
      </c>
      <c r="T83" s="27"/>
    </row>
    <row r="84" spans="1:20" ht="27.75" customHeight="1">
      <c r="A84" s="255" t="s">
        <v>48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7"/>
      <c r="T84" s="27"/>
    </row>
    <row r="85" spans="1:20" ht="128.25" customHeight="1">
      <c r="A85" s="176" t="s">
        <v>26</v>
      </c>
      <c r="B85" s="153" t="s">
        <v>49</v>
      </c>
      <c r="C85" s="153"/>
      <c r="D85" s="221">
        <f>E85+F85+G85+H85</f>
        <v>50000</v>
      </c>
      <c r="E85" s="222">
        <v>50000</v>
      </c>
      <c r="F85" s="222"/>
      <c r="G85" s="222"/>
      <c r="H85" s="222"/>
      <c r="I85" s="221">
        <f>J85+K85+L85+M85</f>
        <v>50000</v>
      </c>
      <c r="J85" s="222">
        <v>50000</v>
      </c>
      <c r="K85" s="221"/>
      <c r="L85" s="221"/>
      <c r="M85" s="221"/>
      <c r="N85" s="221">
        <f>O85+P85+Q85+R85</f>
        <v>50000</v>
      </c>
      <c r="O85" s="222">
        <v>50000</v>
      </c>
      <c r="P85" s="151"/>
      <c r="Q85" s="152"/>
      <c r="R85" s="152"/>
      <c r="S85" s="154" t="s">
        <v>8</v>
      </c>
      <c r="T85" s="27"/>
    </row>
    <row r="86" spans="1:20" ht="24.75" customHeight="1">
      <c r="A86" s="255" t="s">
        <v>50</v>
      </c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7"/>
      <c r="T86" s="27"/>
    </row>
    <row r="87" spans="1:20" ht="117.75" customHeight="1">
      <c r="A87" s="176" t="s">
        <v>26</v>
      </c>
      <c r="B87" s="141" t="s">
        <v>51</v>
      </c>
      <c r="C87" s="148"/>
      <c r="D87" s="221">
        <f>E87+F87+G87+H87</f>
        <v>46500</v>
      </c>
      <c r="E87" s="222">
        <v>46500</v>
      </c>
      <c r="F87" s="222"/>
      <c r="G87" s="222"/>
      <c r="H87" s="222"/>
      <c r="I87" s="221">
        <f>J87+K87+L87+M87</f>
        <v>67500</v>
      </c>
      <c r="J87" s="222">
        <v>67500</v>
      </c>
      <c r="K87" s="221"/>
      <c r="L87" s="221"/>
      <c r="M87" s="221"/>
      <c r="N87" s="221">
        <f>O87+P87+Q87+R87</f>
        <v>67500</v>
      </c>
      <c r="O87" s="222">
        <v>67500</v>
      </c>
      <c r="P87" s="151"/>
      <c r="Q87" s="152"/>
      <c r="R87" s="152"/>
      <c r="S87" s="154" t="s">
        <v>8</v>
      </c>
      <c r="T87" s="27"/>
    </row>
    <row r="88" spans="1:20" ht="128.25" customHeight="1">
      <c r="A88" s="177" t="s">
        <v>12</v>
      </c>
      <c r="B88" s="148" t="s">
        <v>52</v>
      </c>
      <c r="C88" s="148"/>
      <c r="D88" s="221">
        <f>E88+F88+G88+H88</f>
        <v>20000</v>
      </c>
      <c r="E88" s="222">
        <v>20000</v>
      </c>
      <c r="F88" s="222"/>
      <c r="G88" s="222"/>
      <c r="H88" s="222"/>
      <c r="I88" s="221">
        <f>J88+K88+L88+M88</f>
        <v>50000</v>
      </c>
      <c r="J88" s="222">
        <v>50000</v>
      </c>
      <c r="K88" s="221"/>
      <c r="L88" s="221"/>
      <c r="M88" s="221"/>
      <c r="N88" s="221">
        <f>O88+P88+Q88+R88</f>
        <v>65000</v>
      </c>
      <c r="O88" s="222">
        <v>65000</v>
      </c>
      <c r="P88" s="151"/>
      <c r="Q88" s="152"/>
      <c r="R88" s="152"/>
      <c r="S88" s="172" t="s">
        <v>16</v>
      </c>
      <c r="T88" s="27"/>
    </row>
    <row r="89" spans="1:21" s="49" customFormat="1" ht="121.5" customHeight="1">
      <c r="A89" s="177" t="s">
        <v>12</v>
      </c>
      <c r="B89" s="155" t="s">
        <v>72</v>
      </c>
      <c r="C89" s="155"/>
      <c r="D89" s="209">
        <f>E89+F89+G89+H89</f>
        <v>46800</v>
      </c>
      <c r="E89" s="210">
        <v>46800</v>
      </c>
      <c r="F89" s="210"/>
      <c r="G89" s="210"/>
      <c r="H89" s="210"/>
      <c r="I89" s="209">
        <f>J89+K89+L89+M89</f>
        <v>46800</v>
      </c>
      <c r="J89" s="210">
        <v>46800</v>
      </c>
      <c r="K89" s="209"/>
      <c r="L89" s="209"/>
      <c r="M89" s="209"/>
      <c r="N89" s="209">
        <f>O89+P89+Q89+R89</f>
        <v>46800</v>
      </c>
      <c r="O89" s="210">
        <v>46800</v>
      </c>
      <c r="P89" s="156"/>
      <c r="Q89" s="157"/>
      <c r="R89" s="157"/>
      <c r="S89" s="136" t="s">
        <v>16</v>
      </c>
      <c r="T89" s="51"/>
      <c r="U89" s="50"/>
    </row>
    <row r="90" spans="1:20" ht="25.5">
      <c r="A90" s="252" t="s">
        <v>98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4"/>
      <c r="T90" s="27"/>
    </row>
    <row r="91" spans="1:20" ht="207" customHeight="1">
      <c r="A91" s="94" t="s">
        <v>85</v>
      </c>
      <c r="B91" s="158" t="s">
        <v>99</v>
      </c>
      <c r="C91" s="159"/>
      <c r="D91" s="221"/>
      <c r="E91" s="222"/>
      <c r="F91" s="222"/>
      <c r="G91" s="229"/>
      <c r="H91" s="229"/>
      <c r="I91" s="221">
        <f>J91+K91+L91+M91</f>
        <v>10000</v>
      </c>
      <c r="J91" s="222">
        <v>10000</v>
      </c>
      <c r="K91" s="230"/>
      <c r="L91" s="230"/>
      <c r="M91" s="230"/>
      <c r="N91" s="221"/>
      <c r="O91" s="222"/>
      <c r="P91" s="152"/>
      <c r="Q91" s="152"/>
      <c r="R91" s="152"/>
      <c r="S91" s="245" t="s">
        <v>16</v>
      </c>
      <c r="T91" s="27"/>
    </row>
    <row r="92" spans="1:20" ht="25.5">
      <c r="A92" s="252" t="s">
        <v>100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4"/>
      <c r="T92" s="27"/>
    </row>
    <row r="93" spans="1:20" ht="122.25" customHeight="1">
      <c r="A93" s="94" t="s">
        <v>12</v>
      </c>
      <c r="B93" s="158" t="s">
        <v>101</v>
      </c>
      <c r="C93" s="159"/>
      <c r="D93" s="221">
        <f>E93+F93+G93+H93</f>
        <v>133200</v>
      </c>
      <c r="E93" s="222">
        <v>133200</v>
      </c>
      <c r="F93" s="222"/>
      <c r="G93" s="229"/>
      <c r="H93" s="229"/>
      <c r="I93" s="221">
        <f>J93+K93+L93+M93</f>
        <v>160000</v>
      </c>
      <c r="J93" s="222">
        <v>160000</v>
      </c>
      <c r="K93" s="230"/>
      <c r="L93" s="230"/>
      <c r="M93" s="230"/>
      <c r="N93" s="221">
        <f>O93+P93+Q93+R93</f>
        <v>200000</v>
      </c>
      <c r="O93" s="222">
        <v>200000</v>
      </c>
      <c r="P93" s="152"/>
      <c r="Q93" s="152"/>
      <c r="R93" s="152"/>
      <c r="S93" s="173" t="s">
        <v>16</v>
      </c>
      <c r="T93" s="27"/>
    </row>
    <row r="94" spans="1:20" ht="32.25" customHeight="1">
      <c r="A94" s="252" t="s">
        <v>102</v>
      </c>
      <c r="B94" s="253"/>
      <c r="C94" s="253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30"/>
      <c r="T94" s="27"/>
    </row>
    <row r="95" spans="1:20" ht="127.5" customHeight="1">
      <c r="A95" s="94" t="s">
        <v>12</v>
      </c>
      <c r="B95" s="158" t="s">
        <v>103</v>
      </c>
      <c r="C95" s="159"/>
      <c r="D95" s="224">
        <f>E95+F95+G95+H95</f>
        <v>70000</v>
      </c>
      <c r="E95" s="228">
        <v>70000</v>
      </c>
      <c r="F95" s="228"/>
      <c r="G95" s="231"/>
      <c r="H95" s="231"/>
      <c r="I95" s="224">
        <f>J95+K95+L95+M95</f>
        <v>85000</v>
      </c>
      <c r="J95" s="228">
        <v>85000</v>
      </c>
      <c r="K95" s="232"/>
      <c r="L95" s="232"/>
      <c r="M95" s="232"/>
      <c r="N95" s="224">
        <f>O95+P95+Q95+R95</f>
        <v>95000</v>
      </c>
      <c r="O95" s="228">
        <v>95000</v>
      </c>
      <c r="P95" s="152"/>
      <c r="Q95" s="152"/>
      <c r="R95" s="152"/>
      <c r="S95" s="172" t="s">
        <v>16</v>
      </c>
      <c r="T95" s="27"/>
    </row>
    <row r="96" spans="1:20" ht="36.75" customHeight="1">
      <c r="A96" s="261" t="s">
        <v>104</v>
      </c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3"/>
      <c r="T96" s="27"/>
    </row>
    <row r="97" spans="1:20" ht="127.5" customHeight="1">
      <c r="A97" s="94" t="s">
        <v>12</v>
      </c>
      <c r="B97" s="158" t="s">
        <v>105</v>
      </c>
      <c r="C97" s="159"/>
      <c r="D97" s="224">
        <f>E97+F97+G97+H97</f>
        <v>70000</v>
      </c>
      <c r="E97" s="228">
        <v>70000</v>
      </c>
      <c r="F97" s="151"/>
      <c r="G97" s="152"/>
      <c r="H97" s="152"/>
      <c r="I97" s="224">
        <f>J97+K97+L97+M97</f>
        <v>50000</v>
      </c>
      <c r="J97" s="228">
        <v>50000</v>
      </c>
      <c r="K97" s="160"/>
      <c r="L97" s="160"/>
      <c r="M97" s="160"/>
      <c r="N97" s="224">
        <f>O97+P97+Q97+R97</f>
        <v>50000</v>
      </c>
      <c r="O97" s="228">
        <v>50000</v>
      </c>
      <c r="P97" s="152"/>
      <c r="Q97" s="152"/>
      <c r="R97" s="152"/>
      <c r="S97" s="172" t="s">
        <v>16</v>
      </c>
      <c r="T97" s="27"/>
    </row>
    <row r="98" spans="1:20" ht="33.75" customHeight="1">
      <c r="A98" s="261" t="s">
        <v>106</v>
      </c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3"/>
      <c r="T98" s="27"/>
    </row>
    <row r="99" spans="1:20" ht="114" customHeight="1">
      <c r="A99" s="94" t="s">
        <v>12</v>
      </c>
      <c r="B99" s="158" t="s">
        <v>107</v>
      </c>
      <c r="C99" s="159"/>
      <c r="D99" s="224"/>
      <c r="E99" s="228"/>
      <c r="F99" s="151"/>
      <c r="G99" s="152"/>
      <c r="H99" s="152"/>
      <c r="I99" s="224">
        <f>J99+K99+L99+M99</f>
        <v>150000</v>
      </c>
      <c r="J99" s="228">
        <v>150000</v>
      </c>
      <c r="K99" s="160"/>
      <c r="L99" s="228"/>
      <c r="M99" s="160"/>
      <c r="N99" s="144"/>
      <c r="O99" s="151"/>
      <c r="P99" s="152"/>
      <c r="Q99" s="152"/>
      <c r="R99" s="152"/>
      <c r="S99" s="172" t="s">
        <v>16</v>
      </c>
      <c r="T99" s="27"/>
    </row>
    <row r="100" spans="1:21" s="13" customFormat="1" ht="25.5">
      <c r="A100" s="264" t="s">
        <v>14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6"/>
      <c r="T100" s="27"/>
      <c r="U100" s="12"/>
    </row>
    <row r="101" spans="1:21" s="53" customFormat="1" ht="156" customHeight="1">
      <c r="A101" s="94" t="s">
        <v>12</v>
      </c>
      <c r="B101" s="161"/>
      <c r="C101" s="162"/>
      <c r="D101" s="209">
        <f>E101+F101+H101</f>
        <v>55261740</v>
      </c>
      <c r="E101" s="209">
        <f>E17+E18+E20+E24+E25+E49</f>
        <v>8300000</v>
      </c>
      <c r="F101" s="209">
        <f>F17+F18+F20+F24+F25+F49</f>
        <v>1899000</v>
      </c>
      <c r="G101" s="209">
        <f>G17+G18+G20+G24+G25+G49</f>
        <v>0</v>
      </c>
      <c r="H101" s="209">
        <f>H17+H18+H20+H24+H25+H49</f>
        <v>45062740</v>
      </c>
      <c r="I101" s="213">
        <f>J101+K101+M101</f>
        <v>166219500</v>
      </c>
      <c r="J101" s="209">
        <f>J17+J18+J20+J24+J25+J49</f>
        <v>461090</v>
      </c>
      <c r="K101" s="209">
        <f>K17+K18+K20+K24+K25+K49+K68</f>
        <v>68742910</v>
      </c>
      <c r="L101" s="209">
        <f>L17+L18+L20+L24+L25+L49</f>
        <v>0</v>
      </c>
      <c r="M101" s="209">
        <f>M17+M18+M20+M24+M25+M49</f>
        <v>97015500</v>
      </c>
      <c r="N101" s="209">
        <f>O101+P101+R101</f>
        <v>119051367</v>
      </c>
      <c r="O101" s="209">
        <f>O17+O18+O20+O24+O25+O49</f>
        <v>366246</v>
      </c>
      <c r="P101" s="209">
        <f>P17+P18+P20+P24+P25+P49</f>
        <v>19677321</v>
      </c>
      <c r="Q101" s="209">
        <f>Q17+Q18+Q20+Q24+Q25+Q49</f>
        <v>0</v>
      </c>
      <c r="R101" s="209">
        <f>R17+R18+R20+R24+R25+R49</f>
        <v>99007800</v>
      </c>
      <c r="S101" s="135" t="s">
        <v>6</v>
      </c>
      <c r="T101" s="51"/>
      <c r="U101" s="52"/>
    </row>
    <row r="102" spans="1:21" s="53" customFormat="1" ht="25.5">
      <c r="A102" s="261" t="s">
        <v>13</v>
      </c>
      <c r="B102" s="26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3"/>
      <c r="T102" s="51"/>
      <c r="U102" s="52"/>
    </row>
    <row r="103" spans="1:21" s="53" customFormat="1" ht="93" customHeight="1">
      <c r="A103" s="94" t="s">
        <v>12</v>
      </c>
      <c r="B103" s="163"/>
      <c r="C103" s="94"/>
      <c r="D103" s="209">
        <f>E103+F103</f>
        <v>3922000</v>
      </c>
      <c r="E103" s="209">
        <f>E21+E22+E23+E26+E27+E28+E36+E29+E30+E31+E32+E33+E38+E39+E40+E41+E42+E43+E45+E46</f>
        <v>952000</v>
      </c>
      <c r="F103" s="209">
        <f>F21+F22+F23+F26+F27+F28+F36+F29+F30+F31+F32+F33+F38+F39+F40+F41+F42+F43+F45+F46</f>
        <v>2970000</v>
      </c>
      <c r="G103" s="209">
        <f>G21+G22+G23+G26+G27+G28+G36+G29+G30+G31+G32+G33+G38+G39+G40+G41+G42+G43+G45+G46</f>
        <v>0</v>
      </c>
      <c r="H103" s="209">
        <f>H21+H22+H23+H26+H27+H28+H36+H29+H30+H31+H32+H33+H38+H39+H40+H41+H42+H43+H45+H46</f>
        <v>0</v>
      </c>
      <c r="I103" s="213">
        <f>J103+K103</f>
        <v>36183100</v>
      </c>
      <c r="J103" s="209">
        <f>J21+J22+J23+J26+J27+J28+J36+J29+J30+J31+J32+J33+J38+J39+J40+J41+J42+J43+J45+J46</f>
        <v>1183100</v>
      </c>
      <c r="K103" s="209">
        <f>K21+K22+K23+K26+K27+K28+K36+K29+K30+K31+K32+K33+K38+K39+K40+K41+K42+K43+K45+K46+K34+K35</f>
        <v>35000000</v>
      </c>
      <c r="L103" s="209">
        <f>L21+L22+L23+L26+L27+L28+L36+L29+L30+L31+L32+L33+L38+L39+L40+L41+L42+L43+L45+L46</f>
        <v>0</v>
      </c>
      <c r="M103" s="209">
        <f>M21+M22+M23+M26+M27+M28+M36+M29+M30+M31+M32+M33+M38+M39+M40+M41+M42+M43+M45+M46</f>
        <v>0</v>
      </c>
      <c r="N103" s="209">
        <f>O103+P103</f>
        <v>25280665</v>
      </c>
      <c r="O103" s="209">
        <f>O21+O22+O23+O26+O27+O28+O36+O29+O30+O31+O32+O33+O38+O39+O40+O41+O42+O43+O45+O46</f>
        <v>637065</v>
      </c>
      <c r="P103" s="209">
        <f>P21+P22+P23+P26+P27+P28+P36+P29+P30+P31+P32+P33+P38+P39+P40+P41+P42+P43+P45+P46+P37</f>
        <v>24643600</v>
      </c>
      <c r="Q103" s="209">
        <f>Q21+Q22+Q23+Q26+Q27+Q28+Q36+Q29+Q30+Q31+Q32+Q33+Q38+Q39+Q40+Q41+Q42+Q43+Q45+Q46</f>
        <v>0</v>
      </c>
      <c r="R103" s="209">
        <f>R21+R22+R23+R26+R27+R28+R36+R29+R30+R31+R32+R33+R38+R39+R40+R41+R42+R43+R45+R46</f>
        <v>0</v>
      </c>
      <c r="S103" s="135" t="s">
        <v>56</v>
      </c>
      <c r="T103" s="51"/>
      <c r="U103" s="52"/>
    </row>
    <row r="104" spans="1:21" s="37" customFormat="1" ht="33.75" customHeight="1">
      <c r="A104" s="261" t="s">
        <v>34</v>
      </c>
      <c r="B104" s="26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3"/>
      <c r="T104" s="51"/>
      <c r="U104" s="36"/>
    </row>
    <row r="105" spans="1:21" s="37" customFormat="1" ht="101.25" customHeight="1">
      <c r="A105" s="94" t="s">
        <v>12</v>
      </c>
      <c r="B105" s="163"/>
      <c r="C105" s="94"/>
      <c r="D105" s="209">
        <f>E105+F105+G105+H105</f>
        <v>165000</v>
      </c>
      <c r="E105" s="209">
        <f>E50+E51+E53+E54+E57+E59+E60+E62+E63</f>
        <v>165000</v>
      </c>
      <c r="F105" s="209">
        <f>F50+F51+F53+F54+F57+F59+F60+F62+F63</f>
        <v>0</v>
      </c>
      <c r="G105" s="209">
        <f>G50+G51+G53+G54+G57+G59+G60+G62+G63</f>
        <v>0</v>
      </c>
      <c r="H105" s="209">
        <f>H50+H51+H53+H54+H57+H59+H60+H62+H63</f>
        <v>0</v>
      </c>
      <c r="I105" s="218">
        <f>J105+K105+M105</f>
        <v>31009400</v>
      </c>
      <c r="J105" s="209">
        <f>J50+J51+J53+J54+J57+J59+J60+J62+J63</f>
        <v>309400</v>
      </c>
      <c r="K105" s="209">
        <f>K50+K51+K53+K54+K57+K59+K60+K62+K63</f>
        <v>15700000</v>
      </c>
      <c r="L105" s="209">
        <f>L50+L51+L53+L54+L57+L59+L60+L62+L63</f>
        <v>0</v>
      </c>
      <c r="M105" s="209">
        <f>M50+M51+M53+M54+M57+M59+M60+M62+M63</f>
        <v>15000000</v>
      </c>
      <c r="N105" s="209">
        <f>O105+P105+R105</f>
        <v>113017150</v>
      </c>
      <c r="O105" s="209">
        <f>O50+O51+O53+O54+O57+O59+O60+O62+O63</f>
        <v>417150</v>
      </c>
      <c r="P105" s="209">
        <f>P50+P51+P53+P54+P57+P59+P60+P62+P63</f>
        <v>81416000</v>
      </c>
      <c r="Q105" s="209">
        <f>Q50+Q51+Q53+Q54+Q57+Q59+Q60+Q62+Q63</f>
        <v>0</v>
      </c>
      <c r="R105" s="209">
        <f>R50+R51+R53+R54+R57+R59+R60+R62+R63</f>
        <v>31184000</v>
      </c>
      <c r="S105" s="138" t="s">
        <v>33</v>
      </c>
      <c r="T105" s="51"/>
      <c r="U105" s="36"/>
    </row>
    <row r="106" spans="1:21" s="37" customFormat="1" ht="101.25" customHeight="1">
      <c r="A106" s="94" t="s">
        <v>60</v>
      </c>
      <c r="B106" s="163"/>
      <c r="C106" s="94"/>
      <c r="D106" s="209">
        <f>F106+H106</f>
        <v>8366728</v>
      </c>
      <c r="E106" s="209">
        <f>E55+E56</f>
        <v>0</v>
      </c>
      <c r="F106" s="209">
        <f>F55+F56</f>
        <v>836700</v>
      </c>
      <c r="G106" s="209">
        <f>G55+G56</f>
        <v>0</v>
      </c>
      <c r="H106" s="209">
        <f>H55+H56</f>
        <v>7530028</v>
      </c>
      <c r="I106" s="218">
        <f>J106+K106+M106</f>
        <v>35861470</v>
      </c>
      <c r="J106" s="209">
        <f>J55+J56</f>
        <v>0</v>
      </c>
      <c r="K106" s="209">
        <f>K55+K56</f>
        <v>6466822</v>
      </c>
      <c r="L106" s="209">
        <f>L55+L56</f>
        <v>0</v>
      </c>
      <c r="M106" s="209">
        <f>M55+M56</f>
        <v>29394648</v>
      </c>
      <c r="N106" s="209">
        <f>O106+P106+R106</f>
        <v>0</v>
      </c>
      <c r="O106" s="209">
        <f>O55+O56</f>
        <v>0</v>
      </c>
      <c r="P106" s="209">
        <f>P55+P56</f>
        <v>0</v>
      </c>
      <c r="Q106" s="209">
        <f>Q55+Q56</f>
        <v>0</v>
      </c>
      <c r="R106" s="209">
        <f>R55+R56</f>
        <v>0</v>
      </c>
      <c r="S106" s="138" t="s">
        <v>33</v>
      </c>
      <c r="T106" s="51"/>
      <c r="U106" s="36"/>
    </row>
    <row r="107" spans="1:21" s="37" customFormat="1" ht="101.25" customHeight="1">
      <c r="A107" s="94" t="s">
        <v>85</v>
      </c>
      <c r="B107" s="163"/>
      <c r="C107" s="94"/>
      <c r="D107" s="209">
        <f>F107+H107</f>
        <v>0</v>
      </c>
      <c r="E107" s="209">
        <f>E52</f>
        <v>0</v>
      </c>
      <c r="F107" s="209">
        <f>F52</f>
        <v>0</v>
      </c>
      <c r="G107" s="209">
        <f>G52</f>
        <v>0</v>
      </c>
      <c r="H107" s="209">
        <f>H52</f>
        <v>0</v>
      </c>
      <c r="I107" s="218">
        <f>J107+K107+M107</f>
        <v>4620000</v>
      </c>
      <c r="J107" s="209">
        <f>J52</f>
        <v>0</v>
      </c>
      <c r="K107" s="209">
        <f>K52</f>
        <v>420000</v>
      </c>
      <c r="L107" s="209">
        <f>L52</f>
        <v>0</v>
      </c>
      <c r="M107" s="209">
        <f>M52</f>
        <v>4200000</v>
      </c>
      <c r="N107" s="209">
        <f>P107+R107</f>
        <v>0</v>
      </c>
      <c r="O107" s="209">
        <f>O52</f>
        <v>0</v>
      </c>
      <c r="P107" s="209">
        <f>P52</f>
        <v>0</v>
      </c>
      <c r="Q107" s="209">
        <f>Q52</f>
        <v>0</v>
      </c>
      <c r="R107" s="209">
        <f>R52</f>
        <v>0</v>
      </c>
      <c r="S107" s="138" t="s">
        <v>33</v>
      </c>
      <c r="T107" s="51"/>
      <c r="U107" s="36"/>
    </row>
    <row r="108" spans="1:21" s="37" customFormat="1" ht="25.5" customHeight="1">
      <c r="A108" s="261" t="s">
        <v>27</v>
      </c>
      <c r="B108" s="26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3"/>
      <c r="T108" s="51"/>
      <c r="U108" s="36"/>
    </row>
    <row r="109" spans="1:21" s="37" customFormat="1" ht="96" customHeight="1">
      <c r="A109" s="94" t="s">
        <v>12</v>
      </c>
      <c r="B109" s="163"/>
      <c r="C109" s="94"/>
      <c r="D109" s="209">
        <f>E109+F109+G109+H109</f>
        <v>0</v>
      </c>
      <c r="E109" s="209">
        <f>E66+E67+E69</f>
        <v>0</v>
      </c>
      <c r="F109" s="209">
        <f>F66+F67+F69</f>
        <v>0</v>
      </c>
      <c r="G109" s="209">
        <f>G66+G67+G69</f>
        <v>0</v>
      </c>
      <c r="H109" s="209">
        <f>H66+H67+H69</f>
        <v>0</v>
      </c>
      <c r="I109" s="209">
        <f>J109+K109+L109+M109</f>
        <v>750000</v>
      </c>
      <c r="J109" s="209">
        <f>J66+J67+J69</f>
        <v>0</v>
      </c>
      <c r="K109" s="209">
        <f>K66+K67+K69</f>
        <v>750000</v>
      </c>
      <c r="L109" s="209">
        <f>L66+L67+L69</f>
        <v>0</v>
      </c>
      <c r="M109" s="209">
        <f>M66+M67+M69</f>
        <v>0</v>
      </c>
      <c r="N109" s="209">
        <f>O109+P109+Q109+R109</f>
        <v>1294000</v>
      </c>
      <c r="O109" s="209">
        <f>O66+O67+O69</f>
        <v>0</v>
      </c>
      <c r="P109" s="209">
        <f>P66+P67+P69</f>
        <v>1294000</v>
      </c>
      <c r="Q109" s="209">
        <f>Q66+Q67+Q69</f>
        <v>0</v>
      </c>
      <c r="R109" s="209">
        <f>R66+R67+R69</f>
        <v>0</v>
      </c>
      <c r="S109" s="138" t="s">
        <v>25</v>
      </c>
      <c r="T109" s="51"/>
      <c r="U109" s="36"/>
    </row>
    <row r="110" spans="1:256" s="54" customFormat="1" ht="24" customHeight="1">
      <c r="A110" s="261" t="s">
        <v>53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3"/>
      <c r="T110" s="297"/>
      <c r="U110" s="297"/>
      <c r="V110" s="297"/>
      <c r="W110" s="297"/>
      <c r="X110" s="297"/>
      <c r="Y110" s="297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7"/>
      <c r="BV110" s="297"/>
      <c r="BW110" s="297"/>
      <c r="BX110" s="297"/>
      <c r="BY110" s="297"/>
      <c r="BZ110" s="297"/>
      <c r="CA110" s="297"/>
      <c r="CB110" s="297"/>
      <c r="CC110" s="297"/>
      <c r="CD110" s="297"/>
      <c r="CE110" s="297"/>
      <c r="CF110" s="297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  <c r="CS110" s="297"/>
      <c r="CT110" s="297"/>
      <c r="CU110" s="297"/>
      <c r="CV110" s="297"/>
      <c r="CW110" s="297"/>
      <c r="CX110" s="297"/>
      <c r="CY110" s="297"/>
      <c r="CZ110" s="297"/>
      <c r="DA110" s="297"/>
      <c r="DB110" s="297"/>
      <c r="DC110" s="297"/>
      <c r="DD110" s="297"/>
      <c r="DE110" s="297"/>
      <c r="DF110" s="297"/>
      <c r="DG110" s="297"/>
      <c r="DH110" s="297"/>
      <c r="DI110" s="297"/>
      <c r="DJ110" s="297"/>
      <c r="DK110" s="297"/>
      <c r="DL110" s="297"/>
      <c r="DM110" s="297"/>
      <c r="DN110" s="297"/>
      <c r="DO110" s="297"/>
      <c r="DP110" s="297"/>
      <c r="DQ110" s="297"/>
      <c r="DR110" s="297"/>
      <c r="DS110" s="297"/>
      <c r="DT110" s="297"/>
      <c r="DU110" s="297"/>
      <c r="DV110" s="297"/>
      <c r="DW110" s="297"/>
      <c r="DX110" s="297"/>
      <c r="DY110" s="297"/>
      <c r="DZ110" s="297"/>
      <c r="EA110" s="297"/>
      <c r="EB110" s="297"/>
      <c r="EC110" s="297"/>
      <c r="ED110" s="297"/>
      <c r="EE110" s="297"/>
      <c r="EF110" s="297"/>
      <c r="EG110" s="297"/>
      <c r="EH110" s="297"/>
      <c r="EI110" s="297"/>
      <c r="EJ110" s="297"/>
      <c r="EK110" s="297"/>
      <c r="EL110" s="297"/>
      <c r="EM110" s="297"/>
      <c r="EN110" s="297"/>
      <c r="EO110" s="297"/>
      <c r="EP110" s="297"/>
      <c r="EQ110" s="297"/>
      <c r="ER110" s="297"/>
      <c r="ES110" s="297"/>
      <c r="ET110" s="297"/>
      <c r="EU110" s="297"/>
      <c r="EV110" s="297"/>
      <c r="EW110" s="297"/>
      <c r="EX110" s="297"/>
      <c r="EY110" s="297"/>
      <c r="EZ110" s="297"/>
      <c r="FA110" s="297"/>
      <c r="FB110" s="297"/>
      <c r="FC110" s="297"/>
      <c r="FD110" s="297"/>
      <c r="FE110" s="297"/>
      <c r="FF110" s="297"/>
      <c r="FG110" s="297"/>
      <c r="FH110" s="297"/>
      <c r="FI110" s="297"/>
      <c r="FJ110" s="297"/>
      <c r="FK110" s="297"/>
      <c r="FL110" s="297"/>
      <c r="FM110" s="297"/>
      <c r="FN110" s="297"/>
      <c r="FO110" s="297"/>
      <c r="FP110" s="297"/>
      <c r="FQ110" s="297"/>
      <c r="FR110" s="297"/>
      <c r="FS110" s="297"/>
      <c r="FT110" s="297"/>
      <c r="FU110" s="297"/>
      <c r="FV110" s="297"/>
      <c r="FW110" s="297"/>
      <c r="FX110" s="297"/>
      <c r="FY110" s="297"/>
      <c r="FZ110" s="297"/>
      <c r="GA110" s="297"/>
      <c r="GB110" s="297"/>
      <c r="GC110" s="297"/>
      <c r="GD110" s="297"/>
      <c r="GE110" s="297"/>
      <c r="GF110" s="297"/>
      <c r="GG110" s="297"/>
      <c r="GH110" s="297"/>
      <c r="GI110" s="297"/>
      <c r="GJ110" s="297"/>
      <c r="GK110" s="297"/>
      <c r="GL110" s="297"/>
      <c r="GM110" s="297"/>
      <c r="GN110" s="297"/>
      <c r="GO110" s="297"/>
      <c r="GP110" s="297"/>
      <c r="GQ110" s="297"/>
      <c r="GR110" s="297"/>
      <c r="GS110" s="297"/>
      <c r="GT110" s="297"/>
      <c r="GU110" s="297"/>
      <c r="GV110" s="297"/>
      <c r="GW110" s="297"/>
      <c r="GX110" s="297"/>
      <c r="GY110" s="297"/>
      <c r="GZ110" s="297"/>
      <c r="HA110" s="297"/>
      <c r="HB110" s="297"/>
      <c r="HC110" s="297"/>
      <c r="HD110" s="297"/>
      <c r="HE110" s="297"/>
      <c r="HF110" s="297"/>
      <c r="HG110" s="297"/>
      <c r="HH110" s="297"/>
      <c r="HI110" s="297"/>
      <c r="HJ110" s="297"/>
      <c r="HK110" s="297"/>
      <c r="HL110" s="297"/>
      <c r="HM110" s="297"/>
      <c r="HN110" s="297"/>
      <c r="HO110" s="297"/>
      <c r="HP110" s="297"/>
      <c r="HQ110" s="297"/>
      <c r="HR110" s="297"/>
      <c r="HS110" s="297"/>
      <c r="HT110" s="297"/>
      <c r="HU110" s="297"/>
      <c r="HV110" s="297"/>
      <c r="HW110" s="297"/>
      <c r="HX110" s="297"/>
      <c r="HY110" s="297"/>
      <c r="HZ110" s="297"/>
      <c r="IA110" s="297"/>
      <c r="IB110" s="297"/>
      <c r="IC110" s="297"/>
      <c r="ID110" s="297"/>
      <c r="IE110" s="297"/>
      <c r="IF110" s="297"/>
      <c r="IG110" s="297"/>
      <c r="IH110" s="297"/>
      <c r="II110" s="297"/>
      <c r="IJ110" s="297"/>
      <c r="IK110" s="297"/>
      <c r="IL110" s="297"/>
      <c r="IM110" s="297"/>
      <c r="IN110" s="297"/>
      <c r="IO110" s="297"/>
      <c r="IP110" s="297"/>
      <c r="IQ110" s="297"/>
      <c r="IR110" s="297"/>
      <c r="IS110" s="297"/>
      <c r="IT110" s="297"/>
      <c r="IU110" s="297"/>
      <c r="IV110" s="297"/>
    </row>
    <row r="111" spans="1:256" s="54" customFormat="1" ht="122.25" customHeight="1">
      <c r="A111" s="94" t="s">
        <v>12</v>
      </c>
      <c r="B111" s="163"/>
      <c r="C111" s="94"/>
      <c r="D111" s="209">
        <f>E111+F111+G111+H111</f>
        <v>0</v>
      </c>
      <c r="E111" s="209">
        <f>E72+E74+E76</f>
        <v>0</v>
      </c>
      <c r="F111" s="209">
        <f>F72+F74+F76</f>
        <v>0</v>
      </c>
      <c r="G111" s="209">
        <f>G72+G74+G76</f>
        <v>0</v>
      </c>
      <c r="H111" s="209">
        <f>H72+H74+H76</f>
        <v>0</v>
      </c>
      <c r="I111" s="213">
        <f>J111+K111+L111+M111</f>
        <v>756000</v>
      </c>
      <c r="J111" s="209">
        <f>J74+J76</f>
        <v>730000</v>
      </c>
      <c r="K111" s="209">
        <f>K72+K74+K76</f>
        <v>26000</v>
      </c>
      <c r="L111" s="209">
        <f>L72+L74+L76</f>
        <v>0</v>
      </c>
      <c r="M111" s="209">
        <f>M72+M74+M76</f>
        <v>0</v>
      </c>
      <c r="N111" s="213">
        <f>O111+P111+Q111+R111</f>
        <v>0</v>
      </c>
      <c r="O111" s="209">
        <f>O72+O74+O76</f>
        <v>0</v>
      </c>
      <c r="P111" s="209">
        <f>P72+P74+P76</f>
        <v>0</v>
      </c>
      <c r="Q111" s="209">
        <f>Q72+Q74+Q76</f>
        <v>0</v>
      </c>
      <c r="R111" s="209">
        <f>R72+R74+R76</f>
        <v>0</v>
      </c>
      <c r="S111" s="138" t="s">
        <v>57</v>
      </c>
      <c r="T111" s="46"/>
      <c r="U111" s="47"/>
      <c r="V111" s="46"/>
      <c r="W111" s="55"/>
      <c r="X111" s="55"/>
      <c r="Y111" s="55"/>
      <c r="Z111" s="55"/>
      <c r="AA111" s="55"/>
      <c r="AB111" s="56"/>
      <c r="AC111" s="55"/>
      <c r="AD111" s="55"/>
      <c r="AE111" s="55"/>
      <c r="AF111" s="55"/>
      <c r="AG111" s="55"/>
      <c r="AH111" s="55"/>
      <c r="AI111" s="55"/>
      <c r="AJ111" s="55"/>
      <c r="AK111" s="55"/>
      <c r="AL111" s="48"/>
      <c r="AM111" s="46"/>
      <c r="AN111" s="47"/>
      <c r="AO111" s="46"/>
      <c r="AP111" s="55"/>
      <c r="AQ111" s="55"/>
      <c r="AR111" s="55"/>
      <c r="AS111" s="55"/>
      <c r="AT111" s="55"/>
      <c r="AU111" s="56"/>
      <c r="AV111" s="55"/>
      <c r="AW111" s="55"/>
      <c r="AX111" s="55"/>
      <c r="AY111" s="55"/>
      <c r="AZ111" s="55"/>
      <c r="BA111" s="55"/>
      <c r="BB111" s="55"/>
      <c r="BC111" s="55"/>
      <c r="BD111" s="55"/>
      <c r="BE111" s="48"/>
      <c r="BF111" s="46"/>
      <c r="BG111" s="47"/>
      <c r="BH111" s="46"/>
      <c r="BI111" s="55"/>
      <c r="BJ111" s="55"/>
      <c r="BK111" s="55"/>
      <c r="BL111" s="55"/>
      <c r="BM111" s="55"/>
      <c r="BN111" s="56"/>
      <c r="BO111" s="55"/>
      <c r="BP111" s="55"/>
      <c r="BQ111" s="55"/>
      <c r="BR111" s="55"/>
      <c r="BS111" s="55"/>
      <c r="BT111" s="55"/>
      <c r="BU111" s="55"/>
      <c r="BV111" s="55"/>
      <c r="BW111" s="55"/>
      <c r="BX111" s="48"/>
      <c r="BY111" s="46"/>
      <c r="BZ111" s="47"/>
      <c r="CA111" s="46"/>
      <c r="CB111" s="55"/>
      <c r="CC111" s="55"/>
      <c r="CD111" s="55"/>
      <c r="CE111" s="55"/>
      <c r="CF111" s="55"/>
      <c r="CG111" s="56"/>
      <c r="CH111" s="55"/>
      <c r="CI111" s="55"/>
      <c r="CJ111" s="55"/>
      <c r="CK111" s="55"/>
      <c r="CL111" s="55"/>
      <c r="CM111" s="55"/>
      <c r="CN111" s="55"/>
      <c r="CO111" s="55"/>
      <c r="CP111" s="55"/>
      <c r="CQ111" s="48"/>
      <c r="CR111" s="46"/>
      <c r="CS111" s="47"/>
      <c r="CT111" s="46"/>
      <c r="CU111" s="55"/>
      <c r="CV111" s="55"/>
      <c r="CW111" s="55"/>
      <c r="CX111" s="55"/>
      <c r="CY111" s="55"/>
      <c r="CZ111" s="56"/>
      <c r="DA111" s="55"/>
      <c r="DB111" s="55"/>
      <c r="DC111" s="55"/>
      <c r="DD111" s="55"/>
      <c r="DE111" s="55"/>
      <c r="DF111" s="55"/>
      <c r="DG111" s="55"/>
      <c r="DH111" s="55"/>
      <c r="DI111" s="55"/>
      <c r="DJ111" s="48"/>
      <c r="DK111" s="46"/>
      <c r="DL111" s="47"/>
      <c r="DM111" s="46"/>
      <c r="DN111" s="55"/>
      <c r="DO111" s="55"/>
      <c r="DP111" s="55"/>
      <c r="DQ111" s="55"/>
      <c r="DR111" s="55"/>
      <c r="DS111" s="56"/>
      <c r="DT111" s="55"/>
      <c r="DU111" s="55"/>
      <c r="DV111" s="55"/>
      <c r="DW111" s="55"/>
      <c r="DX111" s="55"/>
      <c r="DY111" s="55"/>
      <c r="DZ111" s="55"/>
      <c r="EA111" s="55"/>
      <c r="EB111" s="55"/>
      <c r="EC111" s="48"/>
      <c r="ED111" s="46"/>
      <c r="EE111" s="47"/>
      <c r="EF111" s="46"/>
      <c r="EG111" s="55"/>
      <c r="EH111" s="55"/>
      <c r="EI111" s="55"/>
      <c r="EJ111" s="55"/>
      <c r="EK111" s="55"/>
      <c r="EL111" s="56"/>
      <c r="EM111" s="55"/>
      <c r="EN111" s="55"/>
      <c r="EO111" s="55"/>
      <c r="EP111" s="55"/>
      <c r="EQ111" s="55"/>
      <c r="ER111" s="55"/>
      <c r="ES111" s="55"/>
      <c r="ET111" s="55"/>
      <c r="EU111" s="55"/>
      <c r="EV111" s="48"/>
      <c r="EW111" s="46"/>
      <c r="EX111" s="47"/>
      <c r="EY111" s="46"/>
      <c r="EZ111" s="55"/>
      <c r="FA111" s="55"/>
      <c r="FB111" s="55"/>
      <c r="FC111" s="55"/>
      <c r="FD111" s="55"/>
      <c r="FE111" s="56"/>
      <c r="FF111" s="55"/>
      <c r="FG111" s="55"/>
      <c r="FH111" s="55"/>
      <c r="FI111" s="55"/>
      <c r="FJ111" s="55"/>
      <c r="FK111" s="55"/>
      <c r="FL111" s="55"/>
      <c r="FM111" s="55"/>
      <c r="FN111" s="55"/>
      <c r="FO111" s="48"/>
      <c r="FP111" s="46"/>
      <c r="FQ111" s="47"/>
      <c r="FR111" s="46"/>
      <c r="FS111" s="55"/>
      <c r="FT111" s="55"/>
      <c r="FU111" s="55"/>
      <c r="FV111" s="55"/>
      <c r="FW111" s="55"/>
      <c r="FX111" s="56"/>
      <c r="FY111" s="55"/>
      <c r="FZ111" s="55"/>
      <c r="GA111" s="55"/>
      <c r="GB111" s="55"/>
      <c r="GC111" s="55"/>
      <c r="GD111" s="55"/>
      <c r="GE111" s="55"/>
      <c r="GF111" s="55"/>
      <c r="GG111" s="55"/>
      <c r="GH111" s="48"/>
      <c r="GI111" s="46"/>
      <c r="GJ111" s="47"/>
      <c r="GK111" s="46"/>
      <c r="GL111" s="55"/>
      <c r="GM111" s="55"/>
      <c r="GN111" s="55"/>
      <c r="GO111" s="55"/>
      <c r="GP111" s="55"/>
      <c r="GQ111" s="56"/>
      <c r="GR111" s="55"/>
      <c r="GS111" s="55"/>
      <c r="GT111" s="55"/>
      <c r="GU111" s="55"/>
      <c r="GV111" s="55"/>
      <c r="GW111" s="55"/>
      <c r="GX111" s="55"/>
      <c r="GY111" s="55"/>
      <c r="GZ111" s="55"/>
      <c r="HA111" s="48"/>
      <c r="HB111" s="46"/>
      <c r="HC111" s="47"/>
      <c r="HD111" s="46"/>
      <c r="HE111" s="55"/>
      <c r="HF111" s="55"/>
      <c r="HG111" s="55"/>
      <c r="HH111" s="55"/>
      <c r="HI111" s="55"/>
      <c r="HJ111" s="56"/>
      <c r="HK111" s="55"/>
      <c r="HL111" s="55"/>
      <c r="HM111" s="55"/>
      <c r="HN111" s="55"/>
      <c r="HO111" s="55"/>
      <c r="HP111" s="55"/>
      <c r="HQ111" s="55"/>
      <c r="HR111" s="55"/>
      <c r="HS111" s="55"/>
      <c r="HT111" s="48"/>
      <c r="HU111" s="46"/>
      <c r="HV111" s="47"/>
      <c r="HW111" s="46"/>
      <c r="HX111" s="55"/>
      <c r="HY111" s="55"/>
      <c r="HZ111" s="55"/>
      <c r="IA111" s="55"/>
      <c r="IB111" s="55"/>
      <c r="IC111" s="56"/>
      <c r="ID111" s="55"/>
      <c r="IE111" s="55"/>
      <c r="IF111" s="55"/>
      <c r="IG111" s="55"/>
      <c r="IH111" s="55"/>
      <c r="II111" s="55"/>
      <c r="IJ111" s="55"/>
      <c r="IK111" s="55"/>
      <c r="IL111" s="55"/>
      <c r="IM111" s="48"/>
      <c r="IN111" s="46"/>
      <c r="IO111" s="47"/>
      <c r="IP111" s="46"/>
      <c r="IQ111" s="55"/>
      <c r="IR111" s="55"/>
      <c r="IS111" s="55"/>
      <c r="IT111" s="55"/>
      <c r="IU111" s="55"/>
      <c r="IV111" s="56"/>
    </row>
    <row r="112" spans="1:21" s="49" customFormat="1" ht="27" customHeight="1">
      <c r="A112" s="269" t="s">
        <v>20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1"/>
      <c r="T112" s="35"/>
      <c r="U112" s="50"/>
    </row>
    <row r="113" spans="1:21" s="49" customFormat="1" ht="66" customHeight="1">
      <c r="A113" s="164" t="s">
        <v>26</v>
      </c>
      <c r="B113" s="165"/>
      <c r="C113" s="166"/>
      <c r="D113" s="233">
        <f>E113</f>
        <v>96500</v>
      </c>
      <c r="E113" s="233">
        <f>E85+E87</f>
        <v>96500</v>
      </c>
      <c r="F113" s="233">
        <f>F85+F87</f>
        <v>0</v>
      </c>
      <c r="G113" s="233">
        <f>G85+G87</f>
        <v>0</v>
      </c>
      <c r="H113" s="233">
        <f>H85+H87</f>
        <v>0</v>
      </c>
      <c r="I113" s="234">
        <f>J113</f>
        <v>117500</v>
      </c>
      <c r="J113" s="233">
        <f>J85+J87</f>
        <v>117500</v>
      </c>
      <c r="K113" s="233">
        <f>K85+K87</f>
        <v>0</v>
      </c>
      <c r="L113" s="233">
        <f>L85+L87</f>
        <v>0</v>
      </c>
      <c r="M113" s="233">
        <f>M85+M87</f>
        <v>0</v>
      </c>
      <c r="N113" s="233">
        <f>O113</f>
        <v>117500</v>
      </c>
      <c r="O113" s="233">
        <f>O85+O87</f>
        <v>117500</v>
      </c>
      <c r="P113" s="233">
        <f>P85+P87</f>
        <v>0</v>
      </c>
      <c r="Q113" s="233">
        <f>Q85+Q87</f>
        <v>0</v>
      </c>
      <c r="R113" s="233">
        <f>R85+R87</f>
        <v>0</v>
      </c>
      <c r="S113" s="135" t="s">
        <v>8</v>
      </c>
      <c r="T113" s="35"/>
      <c r="U113" s="50"/>
    </row>
    <row r="114" spans="1:21" s="49" customFormat="1" ht="66" customHeight="1">
      <c r="A114" s="94" t="s">
        <v>12</v>
      </c>
      <c r="B114" s="163"/>
      <c r="C114" s="94"/>
      <c r="D114" s="209">
        <f>E114+F114+G114+H114</f>
        <v>0</v>
      </c>
      <c r="E114" s="209">
        <f>E79</f>
        <v>0</v>
      </c>
      <c r="F114" s="209">
        <f>F79</f>
        <v>0</v>
      </c>
      <c r="G114" s="209">
        <f>G79</f>
        <v>0</v>
      </c>
      <c r="H114" s="209">
        <f>H79</f>
        <v>0</v>
      </c>
      <c r="I114" s="209">
        <f>J114+K114+L114+M114</f>
        <v>20500000</v>
      </c>
      <c r="J114" s="209">
        <f aca="true" t="shared" si="1" ref="J114:R114">J79</f>
        <v>0</v>
      </c>
      <c r="K114" s="209">
        <f t="shared" si="1"/>
        <v>20500000</v>
      </c>
      <c r="L114" s="209">
        <f t="shared" si="1"/>
        <v>0</v>
      </c>
      <c r="M114" s="209">
        <f t="shared" si="1"/>
        <v>0</v>
      </c>
      <c r="N114" s="209">
        <f t="shared" si="1"/>
        <v>0</v>
      </c>
      <c r="O114" s="209">
        <f t="shared" si="1"/>
        <v>0</v>
      </c>
      <c r="P114" s="209">
        <f t="shared" si="1"/>
        <v>0</v>
      </c>
      <c r="Q114" s="209">
        <f t="shared" si="1"/>
        <v>0</v>
      </c>
      <c r="R114" s="209">
        <f t="shared" si="1"/>
        <v>0</v>
      </c>
      <c r="S114" s="135" t="s">
        <v>8</v>
      </c>
      <c r="T114" s="35"/>
      <c r="U114" s="50"/>
    </row>
    <row r="115" spans="1:21" s="49" customFormat="1" ht="33.75" customHeight="1">
      <c r="A115" s="269" t="s">
        <v>21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1"/>
      <c r="T115" s="35"/>
      <c r="U115" s="50"/>
    </row>
    <row r="116" spans="1:21" s="49" customFormat="1" ht="132.75" customHeight="1">
      <c r="A116" s="94" t="s">
        <v>12</v>
      </c>
      <c r="B116" s="163"/>
      <c r="C116" s="94"/>
      <c r="D116" s="209">
        <f>E116</f>
        <v>415000</v>
      </c>
      <c r="E116" s="209">
        <f>E82+E83+E88+E89+E93+E95+E97+E99</f>
        <v>415000</v>
      </c>
      <c r="F116" s="209">
        <f>F82+F83+F88+F89+F93+F95+F97+F99</f>
        <v>0</v>
      </c>
      <c r="G116" s="209">
        <f>G82+G83+G88+G89+G93+G95+G97+G99</f>
        <v>0</v>
      </c>
      <c r="H116" s="209">
        <f>H82+H83+H88+H89+H93+H95+H97+H99</f>
        <v>0</v>
      </c>
      <c r="I116" s="213">
        <f>J116+L116</f>
        <v>616800</v>
      </c>
      <c r="J116" s="209">
        <f>J82+J83+J88+J89+J93+J95+J97+J99</f>
        <v>616800</v>
      </c>
      <c r="K116" s="209">
        <f>K82+K83+K88+K89+K93+K95+K97+K99</f>
        <v>0</v>
      </c>
      <c r="L116" s="209">
        <f>L82+L83+L88+L89+L93+L95+L97+L99</f>
        <v>0</v>
      </c>
      <c r="M116" s="209">
        <f>M82+M83+M88+M89+M93+M95+M97+M99</f>
        <v>0</v>
      </c>
      <c r="N116" s="209">
        <f>O116</f>
        <v>556800</v>
      </c>
      <c r="O116" s="209">
        <f>O82+O83+O88+O89+O93+O95+O97+O99</f>
        <v>556800</v>
      </c>
      <c r="P116" s="209">
        <f>P82+P83+P88+P89+P93+P95+P97+P99</f>
        <v>0</v>
      </c>
      <c r="Q116" s="209">
        <f>Q82+Q83+Q88+Q89+Q93+Q95+Q97+Q99</f>
        <v>0</v>
      </c>
      <c r="R116" s="209">
        <f>R82+R83+R88+R89+R93+R95+R97+R99</f>
        <v>0</v>
      </c>
      <c r="S116" s="136" t="s">
        <v>16</v>
      </c>
      <c r="T116" s="35">
        <v>24</v>
      </c>
      <c r="U116" s="50"/>
    </row>
    <row r="117" spans="1:21" s="49" customFormat="1" ht="132.75" customHeight="1">
      <c r="A117" s="94" t="s">
        <v>85</v>
      </c>
      <c r="B117" s="163"/>
      <c r="C117" s="94"/>
      <c r="D117" s="209">
        <f>E117</f>
        <v>0</v>
      </c>
      <c r="E117" s="209">
        <f>E91</f>
        <v>0</v>
      </c>
      <c r="F117" s="209">
        <f>F91</f>
        <v>0</v>
      </c>
      <c r="G117" s="209">
        <f>G91</f>
        <v>0</v>
      </c>
      <c r="H117" s="209">
        <f>H91</f>
        <v>0</v>
      </c>
      <c r="I117" s="213">
        <f>J117</f>
        <v>10000</v>
      </c>
      <c r="J117" s="209">
        <f>J91</f>
        <v>10000</v>
      </c>
      <c r="K117" s="209">
        <f>K91</f>
        <v>0</v>
      </c>
      <c r="L117" s="209">
        <f>L91</f>
        <v>0</v>
      </c>
      <c r="M117" s="209">
        <f>M91</f>
        <v>0</v>
      </c>
      <c r="N117" s="209">
        <f>O117</f>
        <v>0</v>
      </c>
      <c r="O117" s="209">
        <f>O91</f>
        <v>0</v>
      </c>
      <c r="P117" s="209">
        <f>P91</f>
        <v>0</v>
      </c>
      <c r="Q117" s="209">
        <f>Q91</f>
        <v>0</v>
      </c>
      <c r="R117" s="209">
        <f>R91</f>
        <v>0</v>
      </c>
      <c r="S117" s="136" t="s">
        <v>16</v>
      </c>
      <c r="T117" s="35"/>
      <c r="U117" s="50"/>
    </row>
    <row r="118" spans="1:21" s="17" customFormat="1" ht="69.75" customHeight="1">
      <c r="A118" s="235"/>
      <c r="B118" s="236"/>
      <c r="C118" s="235"/>
      <c r="D118" s="237"/>
      <c r="E118" s="238"/>
      <c r="F118" s="239"/>
      <c r="G118" s="239"/>
      <c r="H118" s="239"/>
      <c r="I118" s="240"/>
      <c r="J118" s="241"/>
      <c r="K118" s="242"/>
      <c r="L118" s="242"/>
      <c r="M118" s="242"/>
      <c r="N118" s="243"/>
      <c r="O118" s="241"/>
      <c r="P118" s="244"/>
      <c r="Q118" s="244"/>
      <c r="R118" s="272" t="s">
        <v>111</v>
      </c>
      <c r="S118" s="273"/>
      <c r="T118" s="24"/>
      <c r="U118" s="18"/>
    </row>
    <row r="119" spans="1:19" s="250" customFormat="1" ht="43.5" customHeight="1">
      <c r="A119" s="274" t="s">
        <v>109</v>
      </c>
      <c r="B119" s="275"/>
      <c r="C119" s="275"/>
      <c r="D119" s="275"/>
      <c r="E119" s="275"/>
      <c r="F119" s="275"/>
      <c r="G119" s="275"/>
      <c r="H119" s="247"/>
      <c r="I119" s="248"/>
      <c r="J119" s="247"/>
      <c r="K119" s="247"/>
      <c r="L119" s="249"/>
      <c r="R119" s="273"/>
      <c r="S119" s="273"/>
    </row>
    <row r="120" spans="1:12" s="250" customFormat="1" ht="43.5" customHeight="1">
      <c r="A120" s="251"/>
      <c r="B120" s="251"/>
      <c r="C120" s="251"/>
      <c r="D120" s="251"/>
      <c r="E120" s="251"/>
      <c r="F120" s="251"/>
      <c r="G120" s="251"/>
      <c r="L120" s="249"/>
    </row>
    <row r="121" spans="1:12" s="250" customFormat="1" ht="43.5" customHeight="1">
      <c r="A121" s="274" t="s">
        <v>110</v>
      </c>
      <c r="B121" s="274"/>
      <c r="C121" s="274"/>
      <c r="D121" s="274"/>
      <c r="E121" s="274"/>
      <c r="F121" s="274"/>
      <c r="G121" s="274"/>
      <c r="L121" s="249"/>
    </row>
    <row r="122" spans="1:21" s="29" customFormat="1" ht="26.25" customHeight="1">
      <c r="A122" s="167"/>
      <c r="B122" s="168"/>
      <c r="C122" s="169"/>
      <c r="D122" s="169"/>
      <c r="E122" s="169"/>
      <c r="F122" s="170"/>
      <c r="G122" s="170"/>
      <c r="H122" s="170"/>
      <c r="I122" s="171"/>
      <c r="J122" s="167"/>
      <c r="K122" s="167"/>
      <c r="L122" s="167"/>
      <c r="M122" s="167"/>
      <c r="N122" s="167"/>
      <c r="O122" s="167"/>
      <c r="P122" s="167"/>
      <c r="Q122" s="268"/>
      <c r="R122" s="268"/>
      <c r="S122" s="268"/>
      <c r="T122" s="30"/>
      <c r="U122" s="31"/>
    </row>
    <row r="123" spans="1:20" ht="26.25">
      <c r="A123" s="39"/>
      <c r="B123" s="42"/>
      <c r="C123" s="19"/>
      <c r="D123" s="267"/>
      <c r="E123" s="267"/>
      <c r="T123" s="26"/>
    </row>
    <row r="124" spans="1:20" ht="20.25">
      <c r="A124" s="40"/>
      <c r="B124" s="43"/>
      <c r="C124" s="20"/>
      <c r="D124" s="21"/>
      <c r="E124" s="22"/>
      <c r="T124" s="26"/>
    </row>
  </sheetData>
  <sheetProtection/>
  <mergeCells count="74">
    <mergeCell ref="BY110:CQ110"/>
    <mergeCell ref="CR110:DJ110"/>
    <mergeCell ref="A112:S112"/>
    <mergeCell ref="P1:S3"/>
    <mergeCell ref="HU110:IM110"/>
    <mergeCell ref="A110:S110"/>
    <mergeCell ref="T110:AL110"/>
    <mergeCell ref="AM110:BE110"/>
    <mergeCell ref="A94:S94"/>
    <mergeCell ref="A71:S71"/>
    <mergeCell ref="IN110:IV110"/>
    <mergeCell ref="DK110:EC110"/>
    <mergeCell ref="ED110:EV110"/>
    <mergeCell ref="EW110:FO110"/>
    <mergeCell ref="FP110:GH110"/>
    <mergeCell ref="HB110:HT110"/>
    <mergeCell ref="GI110:HA110"/>
    <mergeCell ref="J10:K10"/>
    <mergeCell ref="D10:D11"/>
    <mergeCell ref="B8:B11"/>
    <mergeCell ref="A8:A11"/>
    <mergeCell ref="A47:S47"/>
    <mergeCell ref="A14:S14"/>
    <mergeCell ref="A19:S19"/>
    <mergeCell ref="S17:S18"/>
    <mergeCell ref="O10:P10"/>
    <mergeCell ref="D8:R8"/>
    <mergeCell ref="BF110:BX110"/>
    <mergeCell ref="A92:S92"/>
    <mergeCell ref="A44:S44"/>
    <mergeCell ref="L10:M10"/>
    <mergeCell ref="P5:T5"/>
    <mergeCell ref="A15:S15"/>
    <mergeCell ref="A16:S16"/>
    <mergeCell ref="C10:C11"/>
    <mergeCell ref="A58:S58"/>
    <mergeCell ref="N9:R9"/>
    <mergeCell ref="O4:T4"/>
    <mergeCell ref="D6:P6"/>
    <mergeCell ref="D9:H9"/>
    <mergeCell ref="E10:F10"/>
    <mergeCell ref="I9:M9"/>
    <mergeCell ref="G10:H10"/>
    <mergeCell ref="Q10:R10"/>
    <mergeCell ref="I10:I11"/>
    <mergeCell ref="N10:N11"/>
    <mergeCell ref="S8:S11"/>
    <mergeCell ref="S62:S63"/>
    <mergeCell ref="A48:S48"/>
    <mergeCell ref="A86:S86"/>
    <mergeCell ref="A73:S73"/>
    <mergeCell ref="A81:S81"/>
    <mergeCell ref="A84:S84"/>
    <mergeCell ref="A64:S64"/>
    <mergeCell ref="A61:S61"/>
    <mergeCell ref="A75:S75"/>
    <mergeCell ref="A77:S77"/>
    <mergeCell ref="A100:S100"/>
    <mergeCell ref="A104:S104"/>
    <mergeCell ref="D123:E123"/>
    <mergeCell ref="Q122:S122"/>
    <mergeCell ref="A102:S102"/>
    <mergeCell ref="A115:S115"/>
    <mergeCell ref="A108:S108"/>
    <mergeCell ref="R118:S119"/>
    <mergeCell ref="A119:G119"/>
    <mergeCell ref="A121:G121"/>
    <mergeCell ref="A78:S78"/>
    <mergeCell ref="A90:S90"/>
    <mergeCell ref="A65:S65"/>
    <mergeCell ref="A70:S70"/>
    <mergeCell ref="A80:S80"/>
    <mergeCell ref="A98:S98"/>
    <mergeCell ref="A96:S96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2" r:id="rId1"/>
  <headerFooter differentFirst="1">
    <oddHeader>&amp;R&amp;"Times New Roman,обычный"&amp;22Продовження додатку 3</oddHeader>
  </headerFooter>
  <rowBreaks count="6" manualBreakCount="6">
    <brk id="24" max="18" man="1"/>
    <brk id="35" max="18" man="1"/>
    <brk id="49" max="18" man="1"/>
    <brk id="60" max="18" man="1"/>
    <brk id="83" max="18" man="1"/>
    <brk id="107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2022-12-02T09:04:51Z</dcterms:modified>
  <cp:category/>
  <cp:version/>
  <cp:contentType/>
  <cp:contentStatus/>
</cp:coreProperties>
</file>