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 2" sheetId="1" r:id="rId1"/>
  </sheets>
  <definedNames>
    <definedName name="_xlfn_AGGREGATE">#N/A</definedName>
    <definedName name="Excel_BuiltIn_Print_Area" localSheetId="0">'дод 2'!$A$1:$F$50</definedName>
    <definedName name="Excel_BuiltIn_Print_Titles" localSheetId="0">'дод 2'!$15:$15</definedName>
    <definedName name="_xlnm.Print_Titles" localSheetId="0">'дод 2'!$15:$15</definedName>
    <definedName name="_xlnm.Print_Area" localSheetId="0">'дод 2'!$A$1:$F$50</definedName>
  </definedNames>
  <calcPr fullCalcOnLoad="1"/>
</workbook>
</file>

<file path=xl/sharedStrings.xml><?xml version="1.0" encoding="utf-8"?>
<sst xmlns="http://schemas.openxmlformats.org/spreadsheetml/2006/main" count="79" uniqueCount="72">
  <si>
    <t xml:space="preserve">               Додаток 2</t>
  </si>
  <si>
    <t>до       рішення      Сумської    міської     ради</t>
  </si>
  <si>
    <t>«Про         внесення      змін    до      рішення</t>
  </si>
  <si>
    <t>Сумської міської ради від 26 січня 2022 року</t>
  </si>
  <si>
    <t xml:space="preserve">№ 2704 - МР «Про бюджет Сумської міської </t>
  </si>
  <si>
    <t xml:space="preserve">територіальної     громади    на    2022    рік» </t>
  </si>
  <si>
    <t xml:space="preserve">(зі змінами)» </t>
  </si>
  <si>
    <t>Фінансування бюджету Сумської міської територіальної громади           на 2022 рік</t>
  </si>
  <si>
    <t>18531000000</t>
  </si>
  <si>
    <t>(код бюджету)</t>
  </si>
  <si>
    <t>(грн)</t>
  </si>
  <si>
    <t>Код</t>
  </si>
  <si>
    <t>Найменування 
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</si>
  <si>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</si>
  <si>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</si>
  <si>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</si>
  <si>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</si>
  <si>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</si>
  <si>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>200000</t>
  </si>
  <si>
    <t>Внутрішнє фінансування</t>
  </si>
  <si>
    <t>203600</t>
  </si>
  <si>
    <t>Інше внутрішнє фінансування</t>
  </si>
  <si>
    <t>203610</t>
  </si>
  <si>
    <t>Одержано позик</t>
  </si>
  <si>
    <t>208000</t>
  </si>
  <si>
    <t>Фінансування за рахунок зміни залишків коштів бюджетів</t>
  </si>
  <si>
    <t>208100</t>
  </si>
  <si>
    <t>На початок періоду</t>
  </si>
  <si>
    <t>208200</t>
  </si>
  <si>
    <t>На кінець періоду</t>
  </si>
  <si>
    <t>208400</t>
  </si>
  <si>
    <t>Кошти, що передаються із загального фонду бюджету до бюджету розвитку (спеціального фонду)</t>
  </si>
  <si>
    <t>300000</t>
  </si>
  <si>
    <t>Зовнішнє фінансування</t>
  </si>
  <si>
    <t>301000</t>
  </si>
  <si>
    <t>Позики, надані міжнародними фінансовими організаціями</t>
  </si>
  <si>
    <t>301100</t>
  </si>
  <si>
    <t>301200</t>
  </si>
  <si>
    <t>Погашено позик</t>
  </si>
  <si>
    <t>Всього за типом кредитора</t>
  </si>
  <si>
    <t>Фінансування за типом боргового зобов'язання</t>
  </si>
  <si>
    <t>400000</t>
  </si>
  <si>
    <t>Фінансування за борговими операціями</t>
  </si>
  <si>
    <t>401000</t>
  </si>
  <si>
    <t>Запозичення</t>
  </si>
  <si>
    <t>401100</t>
  </si>
  <si>
    <t>Внутрішні запозичення</t>
  </si>
  <si>
    <t>401101</t>
  </si>
  <si>
    <t>Довгострокові зобов'язання </t>
  </si>
  <si>
    <t>401200</t>
  </si>
  <si>
    <t>Зовнішні запозичення</t>
  </si>
  <si>
    <t>401201</t>
  </si>
  <si>
    <t>401202</t>
  </si>
  <si>
    <t>Середньострокові зобов'язання</t>
  </si>
  <si>
    <t>402000</t>
  </si>
  <si>
    <t>Погашення</t>
  </si>
  <si>
    <t>402200</t>
  </si>
  <si>
    <t>Зовнішні зобов'язання</t>
  </si>
  <si>
    <t>402202</t>
  </si>
  <si>
    <t>600000</t>
  </si>
  <si>
    <t>Фінансування за активними операціями</t>
  </si>
  <si>
    <t>602000</t>
  </si>
  <si>
    <t>Зміни обсягів бюджетних коштів</t>
  </si>
  <si>
    <t>\</t>
  </si>
  <si>
    <t>602100</t>
  </si>
  <si>
    <t>602200</t>
  </si>
  <si>
    <t>602400</t>
  </si>
  <si>
    <t xml:space="preserve">Всього за типом боргового зобов'язання </t>
  </si>
  <si>
    <t>Сумський міський голова</t>
  </si>
  <si>
    <t>Олександр ЛИСЕНКО</t>
  </si>
  <si>
    <t>Виконавець: _______________  Світлана ЛИПОВА</t>
  </si>
  <si>
    <t>від  14   грудня   2022  року   № 3311   –  МР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</si>
</sst>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</numFmts>
  <fonts count="54">
    <font>
      <sz val="10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sz val="11"/>
      <color indexed="19"/>
      <name val="Calibri"/>
      <family val="2"/>
    </font>
    <font>
      <sz val="14"/>
      <name val="Times New Roman"/>
      <family val="1"/>
    </font>
    <font>
      <sz val="15"/>
      <name val="Times New Roman"/>
      <family val="1"/>
    </font>
    <font>
      <sz val="23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color indexed="10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8" fillId="3" borderId="0" applyNumberFormat="0" applyBorder="0" applyAlignment="0" applyProtection="0"/>
    <xf numFmtId="0" fontId="2" fillId="4" borderId="0" applyNumberFormat="0" applyBorder="0" applyAlignment="0" applyProtection="0"/>
    <xf numFmtId="0" fontId="48" fillId="5" borderId="0" applyNumberFormat="0" applyBorder="0" applyAlignment="0" applyProtection="0"/>
    <xf numFmtId="0" fontId="2" fillId="6" borderId="0" applyNumberFormat="0" applyBorder="0" applyAlignment="0" applyProtection="0"/>
    <xf numFmtId="0" fontId="48" fillId="7" borderId="0" applyNumberFormat="0" applyBorder="0" applyAlignment="0" applyProtection="0"/>
    <xf numFmtId="0" fontId="2" fillId="8" borderId="0" applyNumberFormat="0" applyBorder="0" applyAlignment="0" applyProtection="0"/>
    <xf numFmtId="0" fontId="48" fillId="9" borderId="0" applyNumberFormat="0" applyBorder="0" applyAlignment="0" applyProtection="0"/>
    <xf numFmtId="0" fontId="2" fillId="10" borderId="0" applyNumberFormat="0" applyBorder="0" applyAlignment="0" applyProtection="0"/>
    <xf numFmtId="0" fontId="48" fillId="11" borderId="0" applyNumberFormat="0" applyBorder="0" applyAlignment="0" applyProtection="0"/>
    <xf numFmtId="0" fontId="2" fillId="12" borderId="0" applyNumberFormat="0" applyBorder="0" applyAlignment="0" applyProtection="0"/>
    <xf numFmtId="0" fontId="48" fillId="13" borderId="0" applyNumberFormat="0" applyBorder="0" applyAlignment="0" applyProtection="0"/>
    <xf numFmtId="0" fontId="2" fillId="14" borderId="0" applyNumberFormat="0" applyBorder="0" applyAlignment="0" applyProtection="0"/>
    <xf numFmtId="0" fontId="48" fillId="15" borderId="0" applyNumberFormat="0" applyBorder="0" applyAlignment="0" applyProtection="0"/>
    <xf numFmtId="0" fontId="2" fillId="16" borderId="0" applyNumberFormat="0" applyBorder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8" borderId="0" applyNumberFormat="0" applyBorder="0" applyAlignment="0" applyProtection="0"/>
    <xf numFmtId="0" fontId="48" fillId="20" borderId="0" applyNumberFormat="0" applyBorder="0" applyAlignment="0" applyProtection="0"/>
    <xf numFmtId="0" fontId="2" fillId="14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48" fillId="23" borderId="0" applyNumberFormat="0" applyBorder="0" applyAlignment="0" applyProtection="0"/>
    <xf numFmtId="0" fontId="3" fillId="24" borderId="0" applyNumberFormat="0" applyBorder="0" applyAlignment="0" applyProtection="0"/>
    <xf numFmtId="0" fontId="49" fillId="25" borderId="0" applyNumberFormat="0" applyBorder="0" applyAlignment="0" applyProtection="0"/>
    <xf numFmtId="0" fontId="3" fillId="16" borderId="0" applyNumberFormat="0" applyBorder="0" applyAlignment="0" applyProtection="0"/>
    <xf numFmtId="0" fontId="49" fillId="26" borderId="0" applyNumberFormat="0" applyBorder="0" applyAlignment="0" applyProtection="0"/>
    <xf numFmtId="0" fontId="3" fillId="18" borderId="0" applyNumberFormat="0" applyBorder="0" applyAlignment="0" applyProtection="0"/>
    <xf numFmtId="0" fontId="49" fillId="27" borderId="0" applyNumberFormat="0" applyBorder="0" applyAlignment="0" applyProtection="0"/>
    <xf numFmtId="0" fontId="3" fillId="28" borderId="0" applyNumberFormat="0" applyBorder="0" applyAlignment="0" applyProtection="0"/>
    <xf numFmtId="0" fontId="49" fillId="29" borderId="0" applyNumberFormat="0" applyBorder="0" applyAlignment="0" applyProtection="0"/>
    <xf numFmtId="0" fontId="3" fillId="30" borderId="0" applyNumberFormat="0" applyBorder="0" applyAlignment="0" applyProtection="0"/>
    <xf numFmtId="0" fontId="49" fillId="31" borderId="0" applyNumberFormat="0" applyBorder="0" applyAlignment="0" applyProtection="0"/>
    <xf numFmtId="0" fontId="3" fillId="32" borderId="0" applyNumberFormat="0" applyBorder="0" applyAlignment="0" applyProtection="0"/>
    <xf numFmtId="0" fontId="49" fillId="33" borderId="0" applyNumberFormat="0" applyBorder="0" applyAlignment="0" applyProtection="0"/>
    <xf numFmtId="0" fontId="4" fillId="0" borderId="0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22" borderId="0" applyNumberFormat="0" applyBorder="0" applyAlignment="0" applyProtection="0"/>
    <xf numFmtId="0" fontId="3" fillId="39" borderId="0" applyNumberFormat="0" applyBorder="0" applyAlignment="0" applyProtection="0"/>
    <xf numFmtId="0" fontId="3" fillId="30" borderId="0" applyNumberFormat="0" applyBorder="0" applyAlignment="0" applyProtection="0"/>
    <xf numFmtId="0" fontId="3" fillId="35" borderId="0" applyNumberFormat="0" applyBorder="0" applyAlignment="0" applyProtection="0"/>
    <xf numFmtId="0" fontId="5" fillId="40" borderId="1" applyNumberFormat="0" applyAlignment="0" applyProtection="0"/>
    <xf numFmtId="0" fontId="5" fillId="12" borderId="1" applyNumberFormat="0" applyAlignment="0" applyProtection="0"/>
    <xf numFmtId="0" fontId="6" fillId="41" borderId="2" applyNumberFormat="0" applyAlignment="0" applyProtection="0"/>
    <xf numFmtId="0" fontId="7" fillId="4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10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3" fillId="42" borderId="8" applyNumberFormat="0" applyAlignment="0" applyProtection="0"/>
    <xf numFmtId="0" fontId="13" fillId="4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0" borderId="0" applyNumberFormat="0" applyBorder="0" applyAlignment="0" applyProtection="0"/>
    <xf numFmtId="0" fontId="17" fillId="43" borderId="1" applyNumberFormat="0" applyAlignment="0" applyProtection="0"/>
    <xf numFmtId="0" fontId="4" fillId="0" borderId="0">
      <alignment/>
      <protection/>
    </xf>
    <xf numFmtId="0" fontId="12" fillId="0" borderId="9" applyNumberFormat="0" applyFill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4" borderId="10" applyNumberFormat="0" applyFont="0" applyAlignment="0" applyProtection="0"/>
    <xf numFmtId="0" fontId="0" fillId="45" borderId="11" applyNumberFormat="0" applyAlignment="0" applyProtection="0"/>
    <xf numFmtId="0" fontId="0" fillId="45" borderId="11" applyNumberFormat="0" applyAlignment="0" applyProtection="0"/>
    <xf numFmtId="9" fontId="1" fillId="0" borderId="0" applyFill="0" applyBorder="0" applyAlignment="0" applyProtection="0"/>
    <xf numFmtId="0" fontId="6" fillId="43" borderId="2" applyNumberFormat="0" applyAlignment="0" applyProtection="0"/>
    <xf numFmtId="0" fontId="20" fillId="0" borderId="12" applyNumberFormat="0" applyFill="0" applyAlignment="0" applyProtection="0"/>
    <xf numFmtId="0" fontId="21" fillId="40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2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4" fontId="22" fillId="0" borderId="0" xfId="0" applyNumberFormat="1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4" fontId="22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 vertical="center"/>
    </xf>
    <xf numFmtId="4" fontId="22" fillId="0" borderId="0" xfId="0" applyNumberFormat="1" applyFont="1" applyFill="1" applyAlignment="1" applyProtection="1">
      <alignment/>
      <protection/>
    </xf>
    <xf numFmtId="4" fontId="27" fillId="0" borderId="0" xfId="0" applyNumberFormat="1" applyFont="1" applyFill="1" applyAlignment="1" applyProtection="1">
      <alignment horizontal="center" vertical="center" wrapText="1"/>
      <protection/>
    </xf>
    <xf numFmtId="0" fontId="22" fillId="0" borderId="0" xfId="0" applyFont="1" applyAlignment="1">
      <alignment vertical="center"/>
    </xf>
    <xf numFmtId="4" fontId="30" fillId="0" borderId="13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>
      <alignment/>
    </xf>
    <xf numFmtId="4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4" fontId="33" fillId="0" borderId="14" xfId="0" applyNumberFormat="1" applyFont="1" applyFill="1" applyBorder="1" applyAlignment="1" applyProtection="1">
      <alignment horizontal="center" vertical="center" wrapText="1"/>
      <protection/>
    </xf>
    <xf numFmtId="49" fontId="31" fillId="0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vertical="center" wrapText="1"/>
    </xf>
    <xf numFmtId="0" fontId="0" fillId="0" borderId="0" xfId="0" applyFont="1" applyFill="1" applyAlignment="1" applyProtection="1">
      <alignment/>
      <protection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vertical="center" wrapText="1"/>
    </xf>
    <xf numFmtId="4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22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4" fontId="0" fillId="46" borderId="0" xfId="0" applyNumberFormat="1" applyFont="1" applyFill="1" applyAlignment="1" applyProtection="1">
      <alignment/>
      <protection/>
    </xf>
    <xf numFmtId="4" fontId="34" fillId="0" borderId="14" xfId="0" applyNumberFormat="1" applyFont="1" applyFill="1" applyBorder="1" applyAlignment="1">
      <alignment horizontal="center" vertical="center" wrapText="1"/>
    </xf>
    <xf numFmtId="0" fontId="0" fillId="46" borderId="0" xfId="0" applyFont="1" applyFill="1" applyAlignment="1">
      <alignment vertical="top"/>
    </xf>
    <xf numFmtId="0" fontId="0" fillId="14" borderId="0" xfId="0" applyFont="1" applyFill="1" applyAlignment="1">
      <alignment vertical="top"/>
    </xf>
    <xf numFmtId="4" fontId="33" fillId="0" borderId="14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Alignment="1" applyProtection="1">
      <alignment vertical="top"/>
      <protection/>
    </xf>
    <xf numFmtId="0" fontId="35" fillId="0" borderId="0" xfId="0" applyFont="1" applyFill="1" applyAlignment="1">
      <alignment vertical="top"/>
    </xf>
    <xf numFmtId="0" fontId="0" fillId="47" borderId="0" xfId="0" applyFont="1" applyFill="1" applyAlignment="1">
      <alignment vertical="top"/>
    </xf>
    <xf numFmtId="0" fontId="0" fillId="4" borderId="0" xfId="0" applyFont="1" applyFill="1" applyAlignment="1">
      <alignment vertical="top"/>
    </xf>
    <xf numFmtId="0" fontId="0" fillId="22" borderId="0" xfId="0" applyFont="1" applyFill="1" applyAlignment="1">
      <alignment vertical="top"/>
    </xf>
    <xf numFmtId="49" fontId="30" fillId="0" borderId="15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vertical="center" wrapText="1"/>
    </xf>
    <xf numFmtId="4" fontId="35" fillId="0" borderId="0" xfId="0" applyNumberFormat="1" applyFont="1" applyFill="1" applyAlignment="1" applyProtection="1">
      <alignment horizontal="left" vertical="top"/>
      <protection/>
    </xf>
    <xf numFmtId="4" fontId="35" fillId="0" borderId="0" xfId="0" applyNumberFormat="1" applyFont="1" applyFill="1" applyAlignment="1">
      <alignment vertical="top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4" fontId="33" fillId="0" borderId="0" xfId="0" applyNumberFormat="1" applyFont="1" applyFill="1" applyBorder="1" applyAlignment="1" applyProtection="1">
      <alignment horizontal="center" vertical="center" wrapText="1"/>
      <protection/>
    </xf>
    <xf numFmtId="4" fontId="33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14" fontId="38" fillId="0" borderId="0" xfId="0" applyNumberFormat="1" applyFont="1" applyAlignment="1">
      <alignment horizontal="left" vertical="center"/>
    </xf>
    <xf numFmtId="14" fontId="39" fillId="0" borderId="0" xfId="0" applyNumberFormat="1" applyFont="1" applyAlignment="1">
      <alignment vertical="center"/>
    </xf>
    <xf numFmtId="0" fontId="4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 horizontal="center"/>
      <protection/>
    </xf>
    <xf numFmtId="0" fontId="41" fillId="0" borderId="0" xfId="0" applyNumberFormat="1" applyFont="1" applyFill="1" applyAlignment="1" applyProtection="1">
      <alignment/>
      <protection/>
    </xf>
    <xf numFmtId="4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4" fontId="53" fillId="0" borderId="0" xfId="0" applyNumberFormat="1" applyFont="1" applyFill="1" applyAlignment="1">
      <alignment/>
    </xf>
    <xf numFmtId="4" fontId="22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Fill="1" applyBorder="1" applyAlignment="1" applyProtection="1">
      <alignment horizontal="center" vertical="top"/>
      <protection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4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14" xfId="0" applyNumberFormat="1" applyFont="1" applyFill="1" applyBorder="1" applyAlignment="1" applyProtection="1">
      <alignment horizontal="left" vertical="center" wrapText="1"/>
      <protection/>
    </xf>
    <xf numFmtId="49" fontId="31" fillId="0" borderId="14" xfId="0" applyNumberFormat="1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/>
    </xf>
  </cellXfs>
  <cellStyles count="10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Зв'язана клітинка" xfId="95"/>
    <cellStyle name="Итог" xfId="96"/>
    <cellStyle name="Контрольна клітинка" xfId="97"/>
    <cellStyle name="Контрольная ячейка" xfId="98"/>
    <cellStyle name="Назва" xfId="99"/>
    <cellStyle name="Название" xfId="100"/>
    <cellStyle name="Нейтральный" xfId="101"/>
    <cellStyle name="Обчислення" xfId="102"/>
    <cellStyle name="Обычный 2" xfId="103"/>
    <cellStyle name="Підсумок" xfId="104"/>
    <cellStyle name="Плохой" xfId="105"/>
    <cellStyle name="Поганий" xfId="106"/>
    <cellStyle name="Пояснение" xfId="107"/>
    <cellStyle name="Примечание" xfId="108"/>
    <cellStyle name="Примечание 1" xfId="109"/>
    <cellStyle name="Примітка" xfId="110"/>
    <cellStyle name="Percent" xfId="111"/>
    <cellStyle name="Результат 1" xfId="112"/>
    <cellStyle name="Связанная ячейка" xfId="113"/>
    <cellStyle name="Середній" xfId="114"/>
    <cellStyle name="Стиль 1" xfId="115"/>
    <cellStyle name="Текст попередження" xfId="116"/>
    <cellStyle name="Текст пояснення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24242"/>
      <rgbColor rgb="00663300"/>
      <rgbColor rgb="00996633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showZeros="0" tabSelected="1" view="pageBreakPreview" zoomScale="70" zoomScaleSheetLayoutView="70" zoomScalePageLayoutView="0" workbookViewId="0" topLeftCell="A1">
      <selection activeCell="I11" sqref="I11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2" customWidth="1"/>
    <col min="4" max="4" width="22.16015625" style="2" customWidth="1"/>
    <col min="5" max="5" width="20.33203125" style="2" customWidth="1"/>
    <col min="6" max="6" width="21.83203125" style="2" customWidth="1"/>
    <col min="7" max="7" width="15" style="1" customWidth="1"/>
    <col min="8" max="8" width="17" style="3" customWidth="1"/>
    <col min="9" max="9" width="17.83203125" style="3" customWidth="1"/>
    <col min="10" max="16384" width="9.16015625" style="3" customWidth="1"/>
  </cols>
  <sheetData>
    <row r="1" spans="1:6" ht="21" customHeight="1">
      <c r="A1" s="4"/>
      <c r="B1" s="4"/>
      <c r="C1" s="4"/>
      <c r="D1" s="4"/>
      <c r="E1" s="4"/>
      <c r="F1" s="4"/>
    </row>
    <row r="2" spans="1:6" ht="13.5" customHeight="1">
      <c r="A2" s="5"/>
      <c r="B2" s="5"/>
      <c r="C2" s="63" t="s">
        <v>0</v>
      </c>
      <c r="D2" s="63"/>
      <c r="E2" s="63"/>
      <c r="F2" s="63"/>
    </row>
    <row r="3" spans="3:7" ht="19.5" customHeight="1">
      <c r="C3" s="6"/>
      <c r="D3" s="7" t="s">
        <v>1</v>
      </c>
      <c r="E3" s="7"/>
      <c r="F3" s="7"/>
      <c r="G3" s="8"/>
    </row>
    <row r="4" spans="3:9" ht="17.25" customHeight="1">
      <c r="C4" s="6"/>
      <c r="D4" s="9" t="s">
        <v>2</v>
      </c>
      <c r="E4" s="7"/>
      <c r="F4" s="7"/>
      <c r="G4" s="7"/>
      <c r="H4" s="7"/>
      <c r="I4" s="10"/>
    </row>
    <row r="5" spans="3:9" ht="17.25" customHeight="1">
      <c r="C5" s="6"/>
      <c r="D5" s="9" t="s">
        <v>3</v>
      </c>
      <c r="E5" s="7"/>
      <c r="F5" s="7"/>
      <c r="G5" s="7"/>
      <c r="H5" s="7"/>
      <c r="I5" s="10"/>
    </row>
    <row r="6" spans="3:9" ht="17.25" customHeight="1">
      <c r="C6" s="11"/>
      <c r="D6" s="9" t="s">
        <v>4</v>
      </c>
      <c r="E6" s="7"/>
      <c r="F6" s="7"/>
      <c r="G6" s="7"/>
      <c r="H6" s="7"/>
      <c r="I6" s="10"/>
    </row>
    <row r="7" spans="3:9" ht="17.25" customHeight="1">
      <c r="C7" s="11"/>
      <c r="D7" s="9" t="s">
        <v>5</v>
      </c>
      <c r="E7" s="9"/>
      <c r="F7" s="9"/>
      <c r="G7" s="7"/>
      <c r="H7" s="7"/>
      <c r="I7" s="10"/>
    </row>
    <row r="8" spans="3:9" ht="17.25" customHeight="1">
      <c r="C8" s="11"/>
      <c r="D8" s="9" t="s">
        <v>6</v>
      </c>
      <c r="E8" s="9"/>
      <c r="F8" s="9"/>
      <c r="G8" s="7"/>
      <c r="H8" s="7"/>
      <c r="I8" s="10"/>
    </row>
    <row r="9" spans="3:9" ht="17.25" customHeight="1">
      <c r="C9" s="11"/>
      <c r="D9" s="62" t="s">
        <v>71</v>
      </c>
      <c r="E9" s="9"/>
      <c r="F9" s="9"/>
      <c r="G9" s="7"/>
      <c r="H9" s="7"/>
      <c r="I9" s="10"/>
    </row>
    <row r="10" ht="23.25" customHeight="1"/>
    <row r="11" spans="1:6" ht="60" customHeight="1">
      <c r="A11" s="64" t="s">
        <v>7</v>
      </c>
      <c r="B11" s="64"/>
      <c r="C11" s="64"/>
      <c r="D11" s="64"/>
      <c r="E11" s="64"/>
      <c r="F11" s="64"/>
    </row>
    <row r="12" spans="1:9" ht="18.75" customHeight="1">
      <c r="A12" s="3"/>
      <c r="B12" s="3"/>
      <c r="C12" s="65" t="s">
        <v>8</v>
      </c>
      <c r="D12" s="65"/>
      <c r="E12" s="12"/>
      <c r="F12" s="12"/>
      <c r="I12" s="13"/>
    </row>
    <row r="13" spans="1:9" ht="9.75" customHeight="1">
      <c r="A13" s="3"/>
      <c r="B13" s="3"/>
      <c r="C13" s="66" t="s">
        <v>9</v>
      </c>
      <c r="D13" s="66"/>
      <c r="E13" s="12"/>
      <c r="F13" s="12"/>
      <c r="I13" s="13"/>
    </row>
    <row r="14" spans="1:9" ht="15.75" customHeight="1">
      <c r="A14" s="67"/>
      <c r="B14" s="67"/>
      <c r="C14" s="67"/>
      <c r="D14" s="67"/>
      <c r="E14" s="67"/>
      <c r="F14" s="14" t="s">
        <v>10</v>
      </c>
      <c r="I14" s="15"/>
    </row>
    <row r="15" spans="1:9" s="18" customFormat="1" ht="24.75" customHeight="1">
      <c r="A15" s="68" t="s">
        <v>11</v>
      </c>
      <c r="B15" s="68" t="s">
        <v>12</v>
      </c>
      <c r="C15" s="69" t="s">
        <v>13</v>
      </c>
      <c r="D15" s="69" t="s">
        <v>14</v>
      </c>
      <c r="E15" s="69" t="s">
        <v>15</v>
      </c>
      <c r="F15" s="69"/>
      <c r="G15" s="17"/>
      <c r="I15" s="3"/>
    </row>
    <row r="16" spans="1:7" s="18" customFormat="1" ht="29.25" customHeight="1">
      <c r="A16" s="68"/>
      <c r="B16" s="68"/>
      <c r="C16" s="69"/>
      <c r="D16" s="69"/>
      <c r="E16" s="16" t="s">
        <v>13</v>
      </c>
      <c r="F16" s="19" t="s">
        <v>16</v>
      </c>
      <c r="G16" s="17"/>
    </row>
    <row r="17" spans="1:7" s="18" customFormat="1" ht="19.5" customHeight="1">
      <c r="A17" s="70" t="s">
        <v>17</v>
      </c>
      <c r="B17" s="70"/>
      <c r="C17" s="70"/>
      <c r="D17" s="70"/>
      <c r="E17" s="70"/>
      <c r="F17" s="70"/>
      <c r="G17" s="17"/>
    </row>
    <row r="18" spans="1:9" s="22" customFormat="1" ht="15.75" customHeight="1">
      <c r="A18" s="20" t="s">
        <v>18</v>
      </c>
      <c r="B18" s="21" t="s">
        <v>19</v>
      </c>
      <c r="C18" s="19">
        <f aca="true" t="shared" si="0" ref="C18:C29">D18+E18</f>
        <v>273081451.6000001</v>
      </c>
      <c r="D18" s="19">
        <f>D21+D19</f>
        <v>-339471431.81</v>
      </c>
      <c r="E18" s="19">
        <f>E21+E19</f>
        <v>612552883.4100001</v>
      </c>
      <c r="F18" s="19">
        <f>F21+F19</f>
        <v>610588136</v>
      </c>
      <c r="G18" s="1"/>
      <c r="I18" s="18"/>
    </row>
    <row r="19" spans="1:9" s="26" customFormat="1" ht="15.75" customHeight="1">
      <c r="A19" s="23" t="s">
        <v>20</v>
      </c>
      <c r="B19" s="24" t="s">
        <v>21</v>
      </c>
      <c r="C19" s="25">
        <f t="shared" si="0"/>
        <v>133343652</v>
      </c>
      <c r="D19" s="25">
        <f>D20</f>
        <v>0</v>
      </c>
      <c r="E19" s="25">
        <f>E20</f>
        <v>133343652</v>
      </c>
      <c r="F19" s="25">
        <f>F20</f>
        <v>133343652</v>
      </c>
      <c r="G19" s="1"/>
      <c r="H19" s="22"/>
      <c r="I19" s="22"/>
    </row>
    <row r="20" spans="1:8" s="27" customFormat="1" ht="23.25" customHeight="1">
      <c r="A20" s="23" t="s">
        <v>22</v>
      </c>
      <c r="B20" s="24" t="s">
        <v>23</v>
      </c>
      <c r="C20" s="25">
        <f t="shared" si="0"/>
        <v>133343652</v>
      </c>
      <c r="D20" s="25">
        <v>0</v>
      </c>
      <c r="E20" s="25">
        <f>E34</f>
        <v>133343652</v>
      </c>
      <c r="F20" s="25">
        <f>F34</f>
        <v>133343652</v>
      </c>
      <c r="G20" s="1"/>
      <c r="H20" s="22"/>
    </row>
    <row r="21" spans="1:8" s="26" customFormat="1" ht="45.75" customHeight="1">
      <c r="A21" s="23" t="s">
        <v>24</v>
      </c>
      <c r="B21" s="24" t="s">
        <v>25</v>
      </c>
      <c r="C21" s="25">
        <f t="shared" si="0"/>
        <v>139737799.60000002</v>
      </c>
      <c r="D21" s="25">
        <f>D24+D22+D23</f>
        <v>-339471431.81</v>
      </c>
      <c r="E21" s="25">
        <f>E24+E22+E23</f>
        <v>479209231.41</v>
      </c>
      <c r="F21" s="25">
        <f>F24+F22+F23</f>
        <v>477244484</v>
      </c>
      <c r="G21" s="1"/>
      <c r="H21" s="22"/>
    </row>
    <row r="22" spans="1:7" s="22" customFormat="1" ht="15.75" customHeight="1">
      <c r="A22" s="23" t="s">
        <v>26</v>
      </c>
      <c r="B22" s="24" t="s">
        <v>27</v>
      </c>
      <c r="C22" s="25">
        <f t="shared" si="0"/>
        <v>139737799.6</v>
      </c>
      <c r="D22" s="25">
        <f>1711800+300000+850000+408750+445000+50000000+6635472+18150000+2761500+18000000+3041800+1797000+1000000+824890+700000+3840000+1173000+4536557+8944826.44+204743.75+206000+486000+1000000+1200000-1000000+4700000+1236072+495800+1748461+840000+30000+1088000+217380+200000</f>
        <v>137773052.19</v>
      </c>
      <c r="E22" s="25">
        <f>90159.53+25091.88+926500+922996</f>
        <v>1964747.4100000001</v>
      </c>
      <c r="F22" s="25"/>
      <c r="G22" s="1"/>
    </row>
    <row r="23" spans="1:7" s="22" customFormat="1" ht="15.75" customHeight="1" hidden="1">
      <c r="A23" s="23" t="s">
        <v>28</v>
      </c>
      <c r="B23" s="24" t="s">
        <v>29</v>
      </c>
      <c r="C23" s="25">
        <f t="shared" si="0"/>
        <v>0</v>
      </c>
      <c r="D23" s="25"/>
      <c r="E23" s="25"/>
      <c r="F23" s="25"/>
      <c r="G23" s="1"/>
    </row>
    <row r="24" spans="1:8" s="22" customFormat="1" ht="64.5" customHeight="1">
      <c r="A24" s="23" t="s">
        <v>30</v>
      </c>
      <c r="B24" s="24" t="s">
        <v>31</v>
      </c>
      <c r="C24" s="25">
        <f t="shared" si="0"/>
        <v>0</v>
      </c>
      <c r="D24" s="25">
        <f>-495337111-500000-3429010-800000-19009390+400000-81650000+1500000+700000-1000000-300000-320000-400000-53000+5000000+15000000+13000000+150000+1110000+44968-9000000+2000000+355000+595000-40000+301500+1590000-350000+100000+9100000+8361530-10000+600000+200000+60000-150000+10000+1000000+227600+13775000+2500000+375000+96850+1050000+3425000+13650000+300000+3000000+14000+309425+6312000+16440+1871300-3000000+2800000+661000-484920+11200000-3840000+51201200-1836720+7258717-4000000-560000-4536557-11800100-131000+560000+3840000+2538615+2000000-1200000+3600000+3500000+3900000+3000000-360000-1236072-324534-680000-2500000-80000-840000-280000+929085+250000+900000-500000-360000+300000-26700000-12052000+1500000-163000+680000+3000000+1120000-2000000-270000-16700+2216400-200000</f>
        <v>-477244484</v>
      </c>
      <c r="E24" s="25">
        <f>495337111+500000+3429010+800000+19009390-400000+81650000-1500000-700000+1000000+300000+320000+400000+53000-5000000-15000000-13000000-150000-44968-1110000+9000000-2000000-355000-595000+40000-301500-1590000+350000-100000-9100000-8361530+10000-600000-200000-60000+150000-10000-1000000-227600-13775000-2500000-375000-96850-1050000-3425000-13650000-300000-3000000-14000-309425-6312000-16440-1871300+3000000-2800000-661000+484920-11200000+3840000-51201200+1836720-7258717+4000000+560000+4536557+11800100+131000-560000-3840000-2538615-2000000+1200000-3600000-3500000-3900000-3000000+360000+1236072+324534+680000+2500000+80000+840000+280000-929085-250000-900000+500000+360000-300000+26700000+12052000-1500000+163000-680000-3000000-1120000+2000000+270000+16700-2216400+200000</f>
        <v>477244484</v>
      </c>
      <c r="F24" s="25">
        <f>495337111+500000+3429010+800000+19009390-400000+81650000-1500000-700000+1000000+300000+320000+400000+53000-5000000-15000000-13000000-150000-44968-1110000+9000000-2000000-355000-595000+40000-301500-1590000+350000-100000-9100000-8361530+10000-600000-200000-60000+150000-10000-1000000-227600-13775000-2500000-375000-96850-1050000-3425000-13650000-300000-3000000-14000-309425-6312000-16440-1871300+3000000-2800000-661000+484920-11200000+3840000-51201200+1836720-7258717+4000000+560000+4536557+11800100+131000-560000-3840000-2538615-2000000+1200000-3600000-3500000-3900000-3000000+360000+1236072+324534+680000+2500000+80000+840000+280000-929085-250000-900000+500000+360000-300000+26700000+12052000-1500000+163000-680000-3000000-1120000+2000000+270000+16700-2216400+200000</f>
        <v>477244484</v>
      </c>
      <c r="G24" s="2">
        <f>D24-D45</f>
        <v>0</v>
      </c>
      <c r="H24" s="2">
        <f>E24-F24</f>
        <v>0</v>
      </c>
    </row>
    <row r="25" spans="1:9" s="29" customFormat="1" ht="19.5" customHeight="1">
      <c r="A25" s="20" t="s">
        <v>32</v>
      </c>
      <c r="B25" s="21" t="s">
        <v>33</v>
      </c>
      <c r="C25" s="19">
        <f t="shared" si="0"/>
        <v>43351432</v>
      </c>
      <c r="D25" s="19">
        <f>D26</f>
        <v>0</v>
      </c>
      <c r="E25" s="19">
        <f>E26</f>
        <v>43351432</v>
      </c>
      <c r="F25" s="19">
        <f>F26</f>
        <v>43351432</v>
      </c>
      <c r="G25" s="28"/>
      <c r="I25" s="30"/>
    </row>
    <row r="26" spans="1:7" s="29" customFormat="1" ht="34.5" customHeight="1">
      <c r="A26" s="23" t="s">
        <v>34</v>
      </c>
      <c r="B26" s="24" t="s">
        <v>35</v>
      </c>
      <c r="C26" s="25">
        <f t="shared" si="0"/>
        <v>43351432</v>
      </c>
      <c r="D26" s="25">
        <f>D27+D28</f>
        <v>0</v>
      </c>
      <c r="E26" s="25">
        <f>E27+E28</f>
        <v>43351432</v>
      </c>
      <c r="F26" s="25">
        <f>F27+F28</f>
        <v>43351432</v>
      </c>
      <c r="G26" s="28"/>
    </row>
    <row r="27" spans="1:9" s="32" customFormat="1" ht="18.75" customHeight="1">
      <c r="A27" s="23" t="s">
        <v>36</v>
      </c>
      <c r="B27" s="24" t="s">
        <v>23</v>
      </c>
      <c r="C27" s="25">
        <f t="shared" si="0"/>
        <v>47115000</v>
      </c>
      <c r="D27" s="31">
        <v>0</v>
      </c>
      <c r="E27" s="31">
        <f>E35</f>
        <v>47115000</v>
      </c>
      <c r="F27" s="31">
        <f>F35</f>
        <v>47115000</v>
      </c>
      <c r="G27" s="28"/>
      <c r="H27" s="29"/>
      <c r="I27" s="29"/>
    </row>
    <row r="28" spans="1:8" s="33" customFormat="1" ht="18.75" customHeight="1">
      <c r="A28" s="23" t="s">
        <v>37</v>
      </c>
      <c r="B28" s="24" t="s">
        <v>38</v>
      </c>
      <c r="C28" s="25">
        <f t="shared" si="0"/>
        <v>-3763568</v>
      </c>
      <c r="D28" s="31">
        <v>0</v>
      </c>
      <c r="E28" s="31">
        <f>E40</f>
        <v>-3763568</v>
      </c>
      <c r="F28" s="31">
        <f>F40</f>
        <v>-3763568</v>
      </c>
      <c r="G28" s="28"/>
      <c r="H28" s="29"/>
    </row>
    <row r="29" spans="1:9" s="36" customFormat="1" ht="18.75" customHeight="1">
      <c r="A29" s="20"/>
      <c r="B29" s="21" t="s">
        <v>39</v>
      </c>
      <c r="C29" s="19">
        <f t="shared" si="0"/>
        <v>316432883.6000001</v>
      </c>
      <c r="D29" s="34">
        <f>D18+D25</f>
        <v>-339471431.81</v>
      </c>
      <c r="E29" s="34">
        <f>E18+E25</f>
        <v>655904315.4100001</v>
      </c>
      <c r="F29" s="34">
        <f>F18+F25</f>
        <v>653939568</v>
      </c>
      <c r="G29" s="35"/>
      <c r="I29" s="37"/>
    </row>
    <row r="30" spans="1:7" s="36" customFormat="1" ht="18.75" customHeight="1">
      <c r="A30" s="71" t="s">
        <v>40</v>
      </c>
      <c r="B30" s="71"/>
      <c r="C30" s="71"/>
      <c r="D30" s="71"/>
      <c r="E30" s="71"/>
      <c r="F30" s="71"/>
      <c r="G30" s="35"/>
    </row>
    <row r="31" spans="1:9" s="29" customFormat="1" ht="36.75" customHeight="1">
      <c r="A31" s="20" t="s">
        <v>41</v>
      </c>
      <c r="B31" s="21" t="s">
        <v>42</v>
      </c>
      <c r="C31" s="19">
        <f aca="true" t="shared" si="1" ref="C31:C46">D31+E31</f>
        <v>176695084</v>
      </c>
      <c r="D31" s="19">
        <f>D32+D38</f>
        <v>0</v>
      </c>
      <c r="E31" s="19">
        <f>E32+E38</f>
        <v>176695084</v>
      </c>
      <c r="F31" s="19">
        <f>F32+F38</f>
        <v>176695084</v>
      </c>
      <c r="G31" s="28"/>
      <c r="I31" s="36"/>
    </row>
    <row r="32" spans="1:7" s="29" customFormat="1" ht="15.75" customHeight="1">
      <c r="A32" s="23" t="s">
        <v>43</v>
      </c>
      <c r="B32" s="24" t="s">
        <v>44</v>
      </c>
      <c r="C32" s="25">
        <f t="shared" si="1"/>
        <v>180458652</v>
      </c>
      <c r="D32" s="25">
        <f>D33+D35</f>
        <v>0</v>
      </c>
      <c r="E32" s="25">
        <f>E33+E35</f>
        <v>180458652</v>
      </c>
      <c r="F32" s="25">
        <f>F33+F35</f>
        <v>180458652</v>
      </c>
      <c r="G32" s="28"/>
    </row>
    <row r="33" spans="1:8" s="38" customFormat="1" ht="15.75" customHeight="1">
      <c r="A33" s="23" t="s">
        <v>45</v>
      </c>
      <c r="B33" s="24" t="s">
        <v>46</v>
      </c>
      <c r="C33" s="25">
        <f t="shared" si="1"/>
        <v>133343652</v>
      </c>
      <c r="D33" s="25">
        <f>D34</f>
        <v>0</v>
      </c>
      <c r="E33" s="25">
        <f>E34</f>
        <v>133343652</v>
      </c>
      <c r="F33" s="25">
        <f>F34</f>
        <v>133343652</v>
      </c>
      <c r="G33" s="28"/>
      <c r="H33" s="29"/>
    </row>
    <row r="34" spans="1:8" s="38" customFormat="1" ht="15.75" customHeight="1">
      <c r="A34" s="23" t="s">
        <v>47</v>
      </c>
      <c r="B34" s="24" t="s">
        <v>48</v>
      </c>
      <c r="C34" s="25">
        <f t="shared" si="1"/>
        <v>133343652</v>
      </c>
      <c r="D34" s="25">
        <v>0</v>
      </c>
      <c r="E34" s="25">
        <v>133343652</v>
      </c>
      <c r="F34" s="25">
        <v>133343652</v>
      </c>
      <c r="G34" s="28"/>
      <c r="H34" s="29"/>
    </row>
    <row r="35" spans="1:9" s="32" customFormat="1" ht="15.75" customHeight="1">
      <c r="A35" s="23" t="s">
        <v>49</v>
      </c>
      <c r="B35" s="24" t="s">
        <v>50</v>
      </c>
      <c r="C35" s="25">
        <f t="shared" si="1"/>
        <v>47115000</v>
      </c>
      <c r="D35" s="25">
        <f>D37</f>
        <v>0</v>
      </c>
      <c r="E35" s="25">
        <f>E37+E36</f>
        <v>47115000</v>
      </c>
      <c r="F35" s="25">
        <f>F37+F36</f>
        <v>47115000</v>
      </c>
      <c r="G35" s="28"/>
      <c r="H35" s="29"/>
      <c r="I35" s="39"/>
    </row>
    <row r="36" spans="1:8" s="32" customFormat="1" ht="15.75" customHeight="1">
      <c r="A36" s="23" t="s">
        <v>51</v>
      </c>
      <c r="B36" s="24" t="s">
        <v>48</v>
      </c>
      <c r="C36" s="25">
        <f t="shared" si="1"/>
        <v>47115000</v>
      </c>
      <c r="D36" s="25">
        <v>0</v>
      </c>
      <c r="E36" s="25">
        <v>47115000</v>
      </c>
      <c r="F36" s="25">
        <v>47115000</v>
      </c>
      <c r="G36" s="28"/>
      <c r="H36" s="29"/>
    </row>
    <row r="37" spans="1:8" s="32" customFormat="1" ht="31.5" customHeight="1" hidden="1">
      <c r="A37" s="23" t="s">
        <v>52</v>
      </c>
      <c r="B37" s="24" t="s">
        <v>53</v>
      </c>
      <c r="C37" s="25">
        <f t="shared" si="1"/>
        <v>0</v>
      </c>
      <c r="D37" s="31">
        <v>0</v>
      </c>
      <c r="E37" s="31"/>
      <c r="F37" s="31"/>
      <c r="G37" s="28"/>
      <c r="H37" s="29"/>
    </row>
    <row r="38" spans="1:8" s="33" customFormat="1" ht="18.75" customHeight="1">
      <c r="A38" s="23" t="s">
        <v>54</v>
      </c>
      <c r="B38" s="24" t="s">
        <v>55</v>
      </c>
      <c r="C38" s="25">
        <f t="shared" si="1"/>
        <v>-3763568</v>
      </c>
      <c r="D38" s="31">
        <f aca="true" t="shared" si="2" ref="D38:F39">D39</f>
        <v>0</v>
      </c>
      <c r="E38" s="31">
        <f t="shared" si="2"/>
        <v>-3763568</v>
      </c>
      <c r="F38" s="31">
        <f t="shared" si="2"/>
        <v>-3763568</v>
      </c>
      <c r="G38" s="28"/>
      <c r="H38" s="29"/>
    </row>
    <row r="39" spans="1:8" s="33" customFormat="1" ht="18.75" customHeight="1">
      <c r="A39" s="23" t="s">
        <v>56</v>
      </c>
      <c r="B39" s="24" t="s">
        <v>57</v>
      </c>
      <c r="C39" s="25">
        <f t="shared" si="1"/>
        <v>-3763568</v>
      </c>
      <c r="D39" s="31">
        <f t="shared" si="2"/>
        <v>0</v>
      </c>
      <c r="E39" s="31">
        <f t="shared" si="2"/>
        <v>-3763568</v>
      </c>
      <c r="F39" s="31">
        <f t="shared" si="2"/>
        <v>-3763568</v>
      </c>
      <c r="G39" s="28"/>
      <c r="H39" s="29"/>
    </row>
    <row r="40" spans="1:8" s="33" customFormat="1" ht="31.5" customHeight="1">
      <c r="A40" s="23" t="s">
        <v>58</v>
      </c>
      <c r="B40" s="24" t="s">
        <v>53</v>
      </c>
      <c r="C40" s="25">
        <f t="shared" si="1"/>
        <v>-3763568</v>
      </c>
      <c r="D40" s="31">
        <v>0</v>
      </c>
      <c r="E40" s="31">
        <v>-3763568</v>
      </c>
      <c r="F40" s="31">
        <v>-3763568</v>
      </c>
      <c r="G40" s="28"/>
      <c r="H40" s="29"/>
    </row>
    <row r="41" spans="1:8" s="39" customFormat="1" ht="33.75" customHeight="1">
      <c r="A41" s="20" t="s">
        <v>59</v>
      </c>
      <c r="B41" s="21" t="s">
        <v>60</v>
      </c>
      <c r="C41" s="19">
        <f t="shared" si="1"/>
        <v>139737799.60000002</v>
      </c>
      <c r="D41" s="19">
        <f>D42</f>
        <v>-339471431.81</v>
      </c>
      <c r="E41" s="19">
        <f>E42</f>
        <v>479209231.41</v>
      </c>
      <c r="F41" s="19">
        <f>F42</f>
        <v>477244484</v>
      </c>
      <c r="G41" s="28"/>
      <c r="H41" s="29"/>
    </row>
    <row r="42" spans="1:10" s="39" customFormat="1" ht="31.5" customHeight="1">
      <c r="A42" s="23" t="s">
        <v>61</v>
      </c>
      <c r="B42" s="24" t="s">
        <v>62</v>
      </c>
      <c r="C42" s="25">
        <f t="shared" si="1"/>
        <v>139737799.60000002</v>
      </c>
      <c r="D42" s="25">
        <f>D45+D43+D44</f>
        <v>-339471431.81</v>
      </c>
      <c r="E42" s="25">
        <f>E45+E43+E44</f>
        <v>479209231.41</v>
      </c>
      <c r="F42" s="25">
        <f>F45+F43+F44</f>
        <v>477244484</v>
      </c>
      <c r="G42" s="28"/>
      <c r="H42" s="29"/>
      <c r="J42" s="39" t="s">
        <v>63</v>
      </c>
    </row>
    <row r="43" spans="1:8" s="39" customFormat="1" ht="22.5" customHeight="1">
      <c r="A43" s="23" t="s">
        <v>64</v>
      </c>
      <c r="B43" s="24" t="s">
        <v>27</v>
      </c>
      <c r="C43" s="25">
        <f t="shared" si="1"/>
        <v>139737799.6</v>
      </c>
      <c r="D43" s="25">
        <f aca="true" t="shared" si="3" ref="D43:F45">D22</f>
        <v>137773052.19</v>
      </c>
      <c r="E43" s="25">
        <f t="shared" si="3"/>
        <v>1964747.4100000001</v>
      </c>
      <c r="F43" s="25">
        <f t="shared" si="3"/>
        <v>0</v>
      </c>
      <c r="G43" s="28"/>
      <c r="H43" s="29"/>
    </row>
    <row r="44" spans="1:8" s="39" customFormat="1" ht="15.75" customHeight="1" hidden="1">
      <c r="A44" s="23" t="s">
        <v>65</v>
      </c>
      <c r="B44" s="24" t="s">
        <v>29</v>
      </c>
      <c r="C44" s="25">
        <f t="shared" si="1"/>
        <v>0</v>
      </c>
      <c r="D44" s="25">
        <f t="shared" si="3"/>
        <v>0</v>
      </c>
      <c r="E44" s="25">
        <f t="shared" si="3"/>
        <v>0</v>
      </c>
      <c r="F44" s="25">
        <f t="shared" si="3"/>
        <v>0</v>
      </c>
      <c r="G44" s="28"/>
      <c r="H44" s="29"/>
    </row>
    <row r="45" spans="1:8" s="39" customFormat="1" ht="63" customHeight="1">
      <c r="A45" s="40" t="s">
        <v>66</v>
      </c>
      <c r="B45" s="41" t="s">
        <v>31</v>
      </c>
      <c r="C45" s="25">
        <f t="shared" si="1"/>
        <v>0</v>
      </c>
      <c r="D45" s="25">
        <f t="shared" si="3"/>
        <v>-477244484</v>
      </c>
      <c r="E45" s="25">
        <f t="shared" si="3"/>
        <v>477244484</v>
      </c>
      <c r="F45" s="25">
        <f t="shared" si="3"/>
        <v>477244484</v>
      </c>
      <c r="G45" s="28"/>
      <c r="H45" s="29"/>
    </row>
    <row r="46" spans="1:9" s="36" customFormat="1" ht="31.5" customHeight="1">
      <c r="A46" s="20"/>
      <c r="B46" s="21" t="s">
        <v>67</v>
      </c>
      <c r="C46" s="19">
        <f t="shared" si="1"/>
        <v>316432883.6000001</v>
      </c>
      <c r="D46" s="34">
        <f>D31+D41</f>
        <v>-339471431.81</v>
      </c>
      <c r="E46" s="34">
        <f>E31+E41</f>
        <v>655904315.4100001</v>
      </c>
      <c r="F46" s="34">
        <f>F31+F41</f>
        <v>653939568</v>
      </c>
      <c r="G46" s="42">
        <f>F46-E46+E43</f>
        <v>-8.568167686462402E-08</v>
      </c>
      <c r="H46" s="43"/>
      <c r="I46" s="32"/>
    </row>
    <row r="47" spans="1:8" s="36" customFormat="1" ht="15.75" customHeight="1">
      <c r="A47" s="44"/>
      <c r="B47" s="45"/>
      <c r="C47" s="46"/>
      <c r="D47" s="47"/>
      <c r="E47" s="47"/>
      <c r="F47" s="47"/>
      <c r="G47" s="35"/>
      <c r="H47" s="43"/>
    </row>
    <row r="48" spans="1:9" ht="45.75" customHeight="1">
      <c r="A48" s="48" t="s">
        <v>68</v>
      </c>
      <c r="B48" s="49"/>
      <c r="C48" s="50"/>
      <c r="D48" s="50"/>
      <c r="E48" s="72" t="s">
        <v>69</v>
      </c>
      <c r="F48" s="72"/>
      <c r="I48" s="36"/>
    </row>
    <row r="49" spans="1:6" ht="12.75" customHeight="1">
      <c r="A49" s="51" t="s">
        <v>70</v>
      </c>
      <c r="B49" s="52"/>
      <c r="C49" s="53"/>
      <c r="D49" s="53"/>
      <c r="E49" s="53"/>
      <c r="F49" s="54"/>
    </row>
    <row r="50" spans="1:6" ht="12.75" customHeight="1">
      <c r="A50" s="55"/>
      <c r="B50" s="55"/>
      <c r="C50" s="56"/>
      <c r="D50" s="56"/>
      <c r="E50" s="56"/>
      <c r="F50" s="56"/>
    </row>
    <row r="51" spans="1:6" ht="12.75" customHeight="1">
      <c r="A51" s="55"/>
      <c r="B51" s="55"/>
      <c r="C51" s="56"/>
      <c r="D51" s="56"/>
      <c r="E51" s="56"/>
      <c r="F51" s="56"/>
    </row>
    <row r="54" ht="12.75" customHeight="1">
      <c r="D54" s="57"/>
    </row>
    <row r="56" spans="3:6" ht="12.75" customHeight="1">
      <c r="C56" s="58"/>
      <c r="D56" s="58"/>
      <c r="E56" s="58"/>
      <c r="F56" s="58"/>
    </row>
    <row r="57" spans="1:7" s="61" customFormat="1" ht="12.75" customHeight="1">
      <c r="A57" s="59"/>
      <c r="B57" s="59"/>
      <c r="C57" s="60"/>
      <c r="D57" s="60"/>
      <c r="E57" s="60"/>
      <c r="F57" s="60"/>
      <c r="G57" s="59"/>
    </row>
    <row r="58" spans="1:7" s="61" customFormat="1" ht="12.75" customHeight="1">
      <c r="A58" s="59"/>
      <c r="B58" s="59"/>
      <c r="C58" s="60"/>
      <c r="D58" s="60"/>
      <c r="E58" s="60"/>
      <c r="F58" s="60"/>
      <c r="G58" s="59"/>
    </row>
  </sheetData>
  <sheetProtection selectLockedCells="1" selectUnlockedCells="1"/>
  <mergeCells count="13">
    <mergeCell ref="A17:F17"/>
    <mergeCell ref="A30:F30"/>
    <mergeCell ref="E48:F48"/>
    <mergeCell ref="C2:F2"/>
    <mergeCell ref="A11:F11"/>
    <mergeCell ref="C12:D12"/>
    <mergeCell ref="C13:D13"/>
    <mergeCell ref="A14:E14"/>
    <mergeCell ref="A15:A16"/>
    <mergeCell ref="B15:B16"/>
    <mergeCell ref="C15:C16"/>
    <mergeCell ref="D15:D16"/>
    <mergeCell ref="E15:F15"/>
  </mergeCells>
  <printOptions horizontalCentered="1"/>
  <pageMargins left="1.0298611111111111" right="0.39375" top="0.7875" bottom="0.2798611111111111" header="0.5118110236220472" footer="0.5118110236220472"/>
  <pageSetup fitToHeight="1" fitToWidth="1" horizontalDpi="300" verticalDpi="300" orientation="portrait" paperSize="9" scale="66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Майковська Юлія Миколаївна</cp:lastModifiedBy>
  <cp:lastPrinted>2022-12-14T11:46:03Z</cp:lastPrinted>
  <dcterms:modified xsi:type="dcterms:W3CDTF">2022-12-14T11:46:19Z</dcterms:modified>
  <cp:category/>
  <cp:version/>
  <cp:contentType/>
  <cp:contentStatus/>
</cp:coreProperties>
</file>