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10" windowWidth="17445" windowHeight="11100" tabRatio="880" activeTab="0"/>
  </bookViews>
  <sheets>
    <sheet name="програма 2023" sheetId="1" r:id="rId1"/>
  </sheets>
  <definedNames>
    <definedName name="_xlnm.Print_Area" localSheetId="0">'програма 2023'!$A$1:$L$93</definedName>
  </definedNames>
  <calcPr fullCalcOnLoad="1"/>
</workbook>
</file>

<file path=xl/sharedStrings.xml><?xml version="1.0" encoding="utf-8"?>
<sst xmlns="http://schemas.openxmlformats.org/spreadsheetml/2006/main" count="162" uniqueCount="92">
  <si>
    <t>Всього на виконання підпрограми</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</si>
  <si>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</si>
  <si>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</si>
  <si>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</si>
  <si>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</si>
  <si>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</si>
  <si>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</si>
  <si>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</si>
  <si>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</si>
  <si>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ДСЗН    Сумської міської ради</t>
  </si>
  <si>
    <t>Всього на виконання підпрограми:</t>
  </si>
  <si>
    <t>Всього на виконання програми:</t>
  </si>
  <si>
    <t>Мета, завдання, КПКВК</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</si>
  <si>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</si>
  <si>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0813242 (ДСЗН Сумської міської ради), КПКВК 0213242 (Виконавчий комітет Сумської міської ради)</t>
  </si>
  <si>
    <t>КПКВК 0813180 (ДСЗН Сумської міської ради)</t>
  </si>
  <si>
    <t>КПКВК 0611010 (Управління освіти і науки Сумської міської ради)</t>
  </si>
  <si>
    <t>КПКВК 0813191 (ДСЗН Сумської міської ради)</t>
  </si>
  <si>
    <t>КПКВК 0819770 (ДСЗН Сумської міської ради)</t>
  </si>
  <si>
    <t xml:space="preserve">Додаток 5 </t>
  </si>
  <si>
    <t>гривень</t>
  </si>
  <si>
    <t>Продовження додатка 5</t>
  </si>
  <si>
    <t>ДСЗН Сумської      міської ради,                                                                                      КУ «Центр УБД» СМР</t>
  </si>
  <si>
    <t xml:space="preserve">ДСЗН Сумської міської ради, КУ «Центр УБД» СМР
</t>
  </si>
  <si>
    <t>ДСЗН Сумської міської ради</t>
  </si>
  <si>
    <t>Управління охорони здоров'я Сумської міської ради</t>
  </si>
  <si>
    <t>2022 рік (план)</t>
  </si>
  <si>
    <r>
      <t xml:space="preserve">ДСЗН </t>
    </r>
    <r>
      <rPr>
        <b/>
        <sz val="9"/>
        <rFont val="Times New Roman"/>
        <family val="1"/>
      </rPr>
      <t>Сумської      міської ради</t>
    </r>
  </si>
  <si>
    <t>2023 рік (план)</t>
  </si>
  <si>
    <t>2024 рік (план)</t>
  </si>
  <si>
    <t>у тому числі кошти бюджету СМТГ</t>
  </si>
  <si>
    <r>
      <rPr>
        <b/>
        <sz val="10"/>
        <rFont val="Times New Roman"/>
        <family val="1"/>
      </rPr>
      <t>Завдання 1.</t>
    </r>
    <r>
      <rPr>
        <sz val="10"/>
        <rFont val="Times New Roman"/>
        <family val="1"/>
      </rPr>
      <t xml:space="preserve"> Забезпечити надання матеріальної допомоги:</t>
    </r>
  </si>
  <si>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</si>
  <si>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t>Підпрограма 2. Надання пільг на оплату житлово-комунальних послуг  захисникам України та членам їх сімей.</t>
  </si>
  <si>
    <t>Мета: Забезпечення надання пільг на оплату житлово-комунальних послуг захисникам України та членам їх сімей.</t>
  </si>
  <si>
    <r>
      <t xml:space="preserve">ДСЗН </t>
    </r>
    <r>
      <rPr>
        <b/>
        <sz val="9"/>
        <rFont val="Times New Roman"/>
        <family val="1"/>
      </rPr>
      <t>Сумської міської ради</t>
    </r>
  </si>
  <si>
    <t>Мета: Встановлення додаткових гарантій, забезпечення належного соціального захисту окремих категорій громадян.</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</si>
  <si>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</si>
  <si>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Підпрограма 4.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</si>
  <si>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Джерела фінан-сування</t>
  </si>
  <si>
    <t>кошти бюджету СМТГ</t>
  </si>
  <si>
    <r>
      <t>Завдання 2.</t>
    </r>
    <r>
      <rPr>
        <sz val="10"/>
        <rFont val="Times New Roman"/>
        <family val="1"/>
      </rPr>
      <t xml:space="preserve"> Забезпечити виплату соціальних гарантій громадянам, які мають особливі заслуги, та сім'ям загиблих</t>
    </r>
  </si>
  <si>
    <t>Підпрограма 3. Соціальні гарантії громадянам, які мають особливі заслуги, та сім'ям загиблих.</t>
  </si>
  <si>
    <r>
      <t xml:space="preserve">Завдання 1. </t>
    </r>
    <r>
      <rPr>
        <sz val="10"/>
        <rFont val="Times New Roman"/>
        <family val="1"/>
      </rPr>
      <t>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(померлих) захисників України (100% пільги (за виключенням розміру пільг, які надаються за рахунок коштів державного бюджету)).</t>
    </r>
  </si>
  <si>
    <r>
      <t xml:space="preserve">Завдання 1. </t>
    </r>
    <r>
      <rPr>
        <sz val="10"/>
        <rFont val="Times New Roman"/>
        <family val="1"/>
      </rPr>
      <t>Забезпечити відшкодування виконавцям житлово-комунальних послуг пільг, наданих в 2021 році,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r>
  </si>
  <si>
    <t>КПКВК 0611021 (Управління освіти і науки Сумської міської ради)</t>
  </si>
  <si>
    <t xml:space="preserve"> - членам добровольчих формувань та громадських невоєнізованих формувань Сумської міської територіальної громади (надання одноразової матеріальної допомоги);</t>
  </si>
  <si>
    <t xml:space="preserve"> - кращим волонтерам, відзначеним Почесною грамотою Сумського міського голови (надання одноразової матеріальної допомоги); </t>
  </si>
  <si>
    <t>- Захисникам/Захисницям України та членам їх сімей, членам сімей загиблих (померлих) Захисників/Захисниць України, які опинилися в складних життєвих обставинах (надання матеріальної допомоги);</t>
  </si>
  <si>
    <t xml:space="preserve"> - членам сімей загиблих (померлих) Захисників/Захисниць України (надання одноразової матеріальної допомоги);</t>
  </si>
  <si>
    <t xml:space="preserve"> - сім'ям на виготовлення, встановлення намогильної споруди та елементів благоустрою на могилах загиблих (померлих) Захисників/Захисниць України (надання матеріальної допомоги);</t>
  </si>
  <si>
    <t xml:space="preserve"> - членам сімей загиблих (померлих) Захисників/Захисниць України (надання одноразової матеріальної допомоги на вирішення соціально-побутових питань);</t>
  </si>
  <si>
    <t xml:space="preserve"> - Захисникам/Захисницям України та членам їх сімей, членам сімей загиблих (померлих) Захисників/Захисниць України (надання цільової матеріальної допомоги для проведення лікування, вирішення соціально-побутових або інших питань);</t>
  </si>
  <si>
    <t xml:space="preserve"> - членам добровольчих формувань Сумської міської територіальної громади та громадських невоєнізованих формувань (надання одноразової матеріальної допомоги для придбання взуття).</t>
  </si>
  <si>
    <t xml:space="preserve"> - дітям загиблих (померлих) Захисників/Захисниць України (надання матеріальної допомоги);</t>
  </si>
  <si>
    <t xml:space="preserve"> - членам сім'ей загиблих (померлих) Захисників/Захисниць України (відшкодування коштів за проїзд один раз на рік до будь-якого пункту України і назад залізничним транспортом);</t>
  </si>
  <si>
    <t xml:space="preserve"> - Захисникам/Захисницям України та членам їх сімей (надання матеріальної допомоги на оплату житлово-комунальних послуг);</t>
  </si>
  <si>
    <r>
      <t xml:space="preserve"> - членам добровольчих формувань Сумської міської територіальної громади та громадських невоєнізованих формувань</t>
    </r>
    <r>
      <rPr>
        <b/>
        <u val="single"/>
        <sz val="10"/>
        <rFont val="Times New Roman"/>
        <family val="1"/>
      </rPr>
      <t xml:space="preserve"> </t>
    </r>
    <r>
      <rPr>
        <sz val="10"/>
        <rFont val="Times New Roman"/>
        <family val="1"/>
      </rPr>
      <t xml:space="preserve"> (надання матеріальної допомоги на вирішення соціально-побутових питань, в тому числі на оплату житлово-комунальних послуг);</t>
    </r>
  </si>
  <si>
    <r>
      <t xml:space="preserve"> - членам добровольчих формувань Сумської міської територіальної громади  та громадських невоєнізованих формувань</t>
    </r>
    <r>
      <rPr>
        <b/>
        <sz val="10"/>
        <rFont val="Times New Roman"/>
        <family val="1"/>
      </rPr>
      <t xml:space="preserve">  </t>
    </r>
    <r>
      <rPr>
        <sz val="10"/>
        <rFont val="Times New Roman"/>
        <family val="1"/>
      </rPr>
      <t>(надання матеріальної допомоги).</t>
    </r>
  </si>
  <si>
    <r>
      <t xml:space="preserve">Завдання 4. </t>
    </r>
    <r>
      <rPr>
        <sz val="10"/>
        <rFont val="Times New Roman"/>
        <family val="1"/>
      </rPr>
      <t>Забезпечити надання одноразової цільової матеріальної допомоги для придбання житла Захисникам/Захисницям України та членам сімей загиблих (померлих) Захисників/Захисниць України.</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</si>
  <si>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Захисниками/Захисницями України або загиблими (померлими) Захисниками/Захисницями України.</t>
    </r>
  </si>
  <si>
    <r>
      <t xml:space="preserve">Завдання 6.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Захисникам/Захисницям України, членам їх сімей, членам сімей загиблих (померлих) Захисників/Захисниць України:</t>
    </r>
  </si>
  <si>
    <t>- організація надання послуг, пов’язаних з проведенням заходів для Захисників/Захисниць України, членів їх сімей, членів сімей загиблих (померлих) Захисників/Захисниць України;</t>
  </si>
  <si>
    <t>- надання матеріальної допомоги до святкових та визначних дат Захисникам/Захисницям України, членам сімей загиблих (померлих) Захисників/Захисниць України.</t>
  </si>
  <si>
    <t>- сім’ям учасників бойових дій з числа Захисників/Захисниць України (щомісячне відшкодування вартості спожитих житлово-комунальних послуг);</t>
  </si>
  <si>
    <t>- особам з інвалідністю внаслідок війни І групи з числа Захисників/Захисниць України  (надання матеріальної допомоги);</t>
  </si>
  <si>
    <t>- сім’ям загиблих (померлих) Захисників/Захисниць України  (надання матеріальної допомоги на оплату житлово-комунальних послуг);</t>
  </si>
  <si>
    <t>Мета: посилення медичного забезпечення Захисників/Захисниць України та членів сімей загиблих (померлих) Захисників/Захисниць України</t>
  </si>
  <si>
    <r>
      <t xml:space="preserve">Завдання 1. </t>
    </r>
    <r>
      <rPr>
        <sz val="10"/>
        <rFont val="Times New Roman"/>
        <family val="1"/>
      </rPr>
      <t>Забезпечити додаткове медичне обслуговування Захисників/Захисниць України (КПКВК 0712100 Надання стоматологічної допомоги населенню)</t>
    </r>
  </si>
  <si>
    <r>
      <rPr>
        <b/>
        <sz val="10"/>
        <rFont val="Times New Roman"/>
        <family val="1"/>
      </rPr>
      <t>Завдання 2.</t>
    </r>
    <r>
      <rPr>
        <sz val="10"/>
        <rFont val="Times New Roman"/>
        <family val="1"/>
      </rPr>
      <t xml:space="preserve"> Забезпечення пільгового зубопротезування Захисників/Захисниць України та членів сімей загиблих (померлих) Захисників/Захисниць України (КПКВК 0712152 Інші програми та заходи у сфері охорони здоров'я), в т.ч.</t>
    </r>
  </si>
  <si>
    <t>- Захисників/Захисниць України</t>
  </si>
  <si>
    <t>- членів сімей загиблих (померлих) Захисників/Захисниць України</t>
  </si>
  <si>
    <t>Перелік завдань                                                                                                                                                                                                                                                                                                                                                                                               програми Сумської міської територіальної громади  «Соціальна підтримка Захисників і Захисниць України та членів їх сімей» на 2022-2024 роки»</t>
  </si>
  <si>
    <t>Підпрограма 5. Соціальна підтримка вихованців закладів дошкільної освіти, батьки яких є Захисниками/Захисницями України або загиблими (померлими) Захисниками/Захисницями України.</t>
  </si>
  <si>
    <t xml:space="preserve">Мета: забезпечення надання соціальних гарантій вихованцям закладів дошкільної освіти,  батьки яких є Захисниками/Захисницями України або загиблими (померлими) Захисниками/Захисницями України.                                            </t>
  </si>
  <si>
    <r>
      <t xml:space="preserve">Завдання 2. </t>
    </r>
    <r>
      <rPr>
        <sz val="10"/>
        <rFont val="Times New Roman"/>
        <family val="1"/>
      </rPr>
      <t xml:space="preserve">Забезпечити  безкоштовним харчуванням дітей дошкільного віку закладів дошкільної освіти, батьки яких є Захисниками/Захисницями України або загиблими (померлими) Захисниками/Захисницями України.              </t>
    </r>
    <r>
      <rPr>
        <b/>
        <sz val="10"/>
        <rFont val="Times New Roman"/>
        <family val="1"/>
      </rPr>
      <t xml:space="preserve">                </t>
    </r>
  </si>
  <si>
    <r>
      <t xml:space="preserve">Завдання 3.  </t>
    </r>
    <r>
      <rPr>
        <sz val="10"/>
        <rFont val="Times New Roman"/>
        <family val="1"/>
      </rPr>
      <t xml:space="preserve">Забезпечити  новорічними подарунками вихованців закладів дошкільної освіти, батьки яких є Захисниками/Захисницями України або загиблими (померлими) Захисниками/Захисницями України.                 </t>
    </r>
    <r>
      <rPr>
        <b/>
        <sz val="10"/>
        <rFont val="Times New Roman"/>
        <family val="1"/>
      </rPr>
      <t xml:space="preserve">                          </t>
    </r>
  </si>
  <si>
    <t xml:space="preserve">Підпрограма 6. Соціальна підтримка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Захисниками/Захисницями України або загиблими (померлими) Захисниками/Захисницями України.              </t>
  </si>
  <si>
    <t xml:space="preserve">Мета:  забезпечення надання соціальних гарантій учням закладів загальної середньої освіти, навчально-виховного комплексу, вихованцям дошкільного підрозділу навчально-виховного комплексу та початкових шкіл, батьки яких є Захисниками/Захисницями України або загиблими (померлими) Захисниками/Захисницями України.                                                               </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</si>
  <si>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навчально-виховного комплексу, безкоштовним харчуванням вихованців дошкільного підрозділу навчально-виховного комплексу та початкових шкіл, батьки яких є Захисниками/Захисницями України або загиблими (померлими) Захисниками/Захисницями України.</t>
    </r>
  </si>
  <si>
    <r>
      <t xml:space="preserve">Завдання 2. </t>
    </r>
    <r>
      <rPr>
        <sz val="10"/>
        <rFont val="Times New Roman"/>
        <family val="1"/>
      </rPr>
      <t>Забезпечити  новорічними подарунками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Захисниками/Захисницями України або загиблими (померлими) Захисниками/Захисницями України.</t>
    </r>
  </si>
  <si>
    <r>
      <t xml:space="preserve">Завдання 1. </t>
    </r>
    <r>
      <rPr>
        <sz val="10"/>
        <rFont val="Times New Roman"/>
        <family val="1"/>
      </rPr>
      <t xml:space="preserve">Забезпечити  безкоштовним харчуванням дітей раннього та молодшого дошкільного віку закладів дошкільної освіти, батьки яких є Захисниками/Захисницями України або загиблими (померлими) Захисниками/Захисницями України.                          </t>
    </r>
    <r>
      <rPr>
        <b/>
        <sz val="10"/>
        <rFont val="Times New Roman"/>
        <family val="1"/>
      </rPr>
      <t xml:space="preserve">                </t>
    </r>
  </si>
  <si>
    <t>Підпрограма 7. Медичне забезпечення Захисників/Захисниць України та членів сімей загиблих (померлих) Захисників/Захисниць України</t>
  </si>
  <si>
    <t>Підпрограма 1. Соціальні гарантії Захисникам/Захисницям України та членам їх сімей.</t>
  </si>
  <si>
    <t xml:space="preserve">до  програми Сумської міської територіальної громади «Cоціальна підтримка Захисників і Захисниць України та членів їх сімей» на 2022-2024 роки»
</t>
  </si>
  <si>
    <r>
      <rPr>
        <b/>
        <sz val="9"/>
        <rFont val="Times New Roman"/>
        <family val="1"/>
      </rPr>
      <t>Виконавчий комітет Сумської міської ради</t>
    </r>
    <r>
      <rPr>
        <b/>
        <sz val="10"/>
        <rFont val="Times New Roman"/>
        <family val="1"/>
      </rPr>
      <t>, ДСЗН Сумської      міської ради</t>
    </r>
  </si>
  <si>
    <t xml:space="preserve">Сумський міський голова </t>
  </si>
  <si>
    <t>Олександр ЛИСЕНКО</t>
  </si>
  <si>
    <t>Виконавець:   Масік Т.О.</t>
  </si>
  <si>
    <t>____________________</t>
  </si>
  <si>
    <t xml:space="preserve"> - Захисникам/Захисницям України, членам добровольчих формувань Сумської міської територіальної громади, членам громадських невоєнізованих формувань, які отримали поранення, контузії, каліцтва під час безпосередньої участі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перебуваючи безпосередньо в районах та у період здійснення зазначених заходів (надання одноразової матеріальної допомоги);</t>
  </si>
  <si>
    <r>
      <rPr>
        <b/>
        <sz val="10"/>
        <rFont val="Times New Roman"/>
        <family val="1"/>
      </rPr>
      <t xml:space="preserve">Завдання 3. </t>
    </r>
    <r>
      <rPr>
        <sz val="10"/>
        <rFont val="Times New Roman"/>
        <family val="1"/>
      </rPr>
      <t>Забезпечити поховання загиблих  (померлих) Захисників/Захисниць України, членів добровольчих формувань Сумської міської територіальної громади, членів громадських невоєнізованих формувань.</t>
    </r>
  </si>
</sst>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66">
    <font>
      <sz val="10"/>
      <name val="Arial"/>
      <family val="0"/>
    </font>
    <font>
      <sz val="10"/>
      <name val="Times New Roman"/>
      <family val="1"/>
    </font>
    <font>
      <b/>
      <sz val="10"/>
      <name val="Times New Roman"/>
      <family val="1"/>
    </font>
    <font>
      <b/>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b/>
      <sz val="16"/>
      <name val="Times New Roman"/>
      <family val="1"/>
    </font>
    <font>
      <b/>
      <sz val="12"/>
      <name val="Times New Roman"/>
      <family val="1"/>
    </font>
    <font>
      <b/>
      <sz val="9"/>
      <name val="Times New Roman"/>
      <family val="1"/>
    </font>
    <font>
      <sz val="13"/>
      <name val="Times New Roman"/>
      <family val="1"/>
    </font>
    <font>
      <b/>
      <sz val="13"/>
      <name val="Times New Roman"/>
      <family val="1"/>
    </font>
    <font>
      <sz val="11"/>
      <name val="Times New Roman"/>
      <family val="1"/>
    </font>
    <font>
      <sz val="11.5"/>
      <name val="Times New Roman"/>
      <family val="1"/>
    </font>
    <font>
      <b/>
      <u val="single"/>
      <sz val="10"/>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sz val="10"/>
      <color indexed="10"/>
      <name val="Times New Roman"/>
      <family val="1"/>
    </font>
    <font>
      <b/>
      <sz val="10"/>
      <color indexed="10"/>
      <name val="Times New Roman"/>
      <family val="1"/>
    </font>
    <font>
      <sz val="12"/>
      <color indexed="10"/>
      <name val="Times New Roman"/>
      <family val="1"/>
    </font>
    <font>
      <sz val="11"/>
      <color indexed="10"/>
      <name val="Times New Roman"/>
      <family val="1"/>
    </font>
    <font>
      <sz val="13"/>
      <color indexed="10"/>
      <name val="Times New Roman"/>
      <family val="1"/>
    </font>
    <font>
      <b/>
      <sz val="12"/>
      <color indexed="10"/>
      <name val="Times New Roman"/>
      <family val="1"/>
    </font>
    <font>
      <b/>
      <sz val="11"/>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sz val="10"/>
      <color rgb="FFFF0000"/>
      <name val="Times New Roman"/>
      <family val="1"/>
    </font>
    <font>
      <b/>
      <sz val="10"/>
      <color rgb="FFFF0000"/>
      <name val="Times New Roman"/>
      <family val="1"/>
    </font>
    <font>
      <sz val="12"/>
      <color rgb="FFFF0000"/>
      <name val="Times New Roman"/>
      <family val="1"/>
    </font>
    <font>
      <sz val="11"/>
      <color rgb="FFFF0000"/>
      <name val="Times New Roman"/>
      <family val="1"/>
    </font>
    <font>
      <sz val="13"/>
      <color rgb="FFFF0000"/>
      <name val="Times New Roman"/>
      <family val="1"/>
    </font>
    <font>
      <b/>
      <sz val="12"/>
      <color rgb="FFFF0000"/>
      <name val="Times New Roman"/>
      <family val="1"/>
    </font>
    <font>
      <b/>
      <sz val="11"/>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7" fillId="31" borderId="0" applyNumberFormat="0" applyBorder="0" applyAlignment="0" applyProtection="0"/>
  </cellStyleXfs>
  <cellXfs count="110">
    <xf numFmtId="0" fontId="0" fillId="0" borderId="0" xfId="0" applyAlignment="1">
      <alignment/>
    </xf>
    <xf numFmtId="0" fontId="0" fillId="0" borderId="0" xfId="0" applyFont="1" applyFill="1" applyAlignment="1">
      <alignment/>
    </xf>
    <xf numFmtId="4" fontId="0" fillId="0" borderId="0" xfId="0" applyNumberFormat="1" applyFont="1" applyFill="1" applyAlignment="1">
      <alignment/>
    </xf>
    <xf numFmtId="0" fontId="6" fillId="0" borderId="0" xfId="0" applyFont="1" applyFill="1" applyAlignment="1">
      <alignment vertical="top" wrapText="1"/>
    </xf>
    <xf numFmtId="0" fontId="6" fillId="0" borderId="0" xfId="0" applyFont="1" applyFill="1" applyAlignment="1">
      <alignment horizontal="left" wrapText="1"/>
    </xf>
    <xf numFmtId="0" fontId="58" fillId="0" borderId="0" xfId="0" applyFont="1" applyFill="1" applyAlignment="1">
      <alignment horizontal="left"/>
    </xf>
    <xf numFmtId="0" fontId="6" fillId="0" borderId="0" xfId="0" applyFont="1" applyFill="1" applyAlignment="1">
      <alignment horizontal="left" vertical="center"/>
    </xf>
    <xf numFmtId="0" fontId="58" fillId="0" borderId="0" xfId="0" applyFont="1" applyFill="1" applyAlignment="1">
      <alignment horizontal="left" vertical="center"/>
    </xf>
    <xf numFmtId="4" fontId="56" fillId="0" borderId="0" xfId="0" applyNumberFormat="1" applyFont="1" applyFill="1" applyAlignment="1">
      <alignment/>
    </xf>
    <xf numFmtId="0" fontId="56" fillId="0" borderId="0" xfId="0" applyFont="1" applyFill="1" applyAlignment="1">
      <alignment/>
    </xf>
    <xf numFmtId="0" fontId="7" fillId="0" borderId="0" xfId="0" applyFont="1" applyFill="1" applyAlignment="1">
      <alignment horizontal="center" vertical="center"/>
    </xf>
    <xf numFmtId="0" fontId="1" fillId="0" borderId="0" xfId="0" applyFont="1" applyFill="1" applyAlignment="1">
      <alignment horizontal="center"/>
    </xf>
    <xf numFmtId="0" fontId="6" fillId="0" borderId="0" xfId="0" applyFont="1" applyFill="1" applyAlignment="1">
      <alignment horizont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2" fillId="0" borderId="10" xfId="0" applyFont="1" applyFill="1" applyBorder="1" applyAlignment="1">
      <alignment horizontal="center" wrapText="1"/>
    </xf>
    <xf numFmtId="0" fontId="1" fillId="0" borderId="0" xfId="0" applyFont="1" applyFill="1" applyBorder="1" applyAlignment="1">
      <alignment horizontal="center" wrapText="1"/>
    </xf>
    <xf numFmtId="0" fontId="9" fillId="0" borderId="10" xfId="0" applyFont="1" applyFill="1" applyBorder="1" applyAlignment="1">
      <alignment horizontal="justify" vertical="center" wrapText="1"/>
    </xf>
    <xf numFmtId="4" fontId="9" fillId="0" borderId="10" xfId="0" applyNumberFormat="1" applyFont="1" applyFill="1" applyBorder="1" applyAlignment="1">
      <alignment horizontal="center" vertical="center" wrapText="1"/>
    </xf>
    <xf numFmtId="0" fontId="60" fillId="0" borderId="10" xfId="0" applyFont="1" applyFill="1" applyBorder="1" applyAlignment="1">
      <alignment horizontal="justify" vertical="top" wrapText="1"/>
    </xf>
    <xf numFmtId="0" fontId="61" fillId="0" borderId="0" xfId="0" applyFont="1" applyFill="1" applyBorder="1" applyAlignment="1">
      <alignment horizontal="right" vertical="center" textRotation="180" wrapText="1"/>
    </xf>
    <xf numFmtId="0" fontId="11" fillId="0" borderId="0" xfId="0" applyFont="1" applyFill="1" applyBorder="1" applyAlignment="1">
      <alignment horizontal="left" vertical="top" wrapText="1"/>
    </xf>
    <xf numFmtId="0" fontId="6" fillId="0" borderId="0" xfId="0" applyFont="1" applyFill="1" applyBorder="1" applyAlignment="1">
      <alignment vertical="top" wrapText="1"/>
    </xf>
    <xf numFmtId="0" fontId="62" fillId="0" borderId="0" xfId="0" applyFont="1" applyFill="1" applyBorder="1" applyAlignment="1">
      <alignment horizontal="left" vertical="top" wrapText="1"/>
    </xf>
    <xf numFmtId="0" fontId="3" fillId="0" borderId="10" xfId="0" applyFont="1" applyFill="1" applyBorder="1" applyAlignment="1">
      <alignment horizontal="justify" vertical="center" wrapText="1"/>
    </xf>
    <xf numFmtId="4" fontId="9"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63" fillId="0" borderId="0" xfId="0" applyFont="1" applyFill="1" applyBorder="1" applyAlignment="1">
      <alignment horizontal="right" vertical="justify" textRotation="180" wrapText="1"/>
    </xf>
    <xf numFmtId="49" fontId="1" fillId="0" borderId="10" xfId="0" applyNumberFormat="1" applyFont="1" applyFill="1" applyBorder="1" applyAlignment="1">
      <alignment horizontal="justify" vertical="center" wrapText="1"/>
    </xf>
    <xf numFmtId="49" fontId="1"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0" fontId="11" fillId="0" borderId="0" xfId="0" applyFont="1" applyFill="1" applyBorder="1" applyAlignment="1">
      <alignment horizontal="right" vertical="justify" textRotation="180" wrapText="1"/>
    </xf>
    <xf numFmtId="0" fontId="1" fillId="0" borderId="10" xfId="0" applyNumberFormat="1" applyFont="1" applyFill="1" applyBorder="1" applyAlignment="1">
      <alignment horizontal="justify" vertical="center" wrapText="1"/>
    </xf>
    <xf numFmtId="2" fontId="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textRotation="180" wrapText="1"/>
    </xf>
    <xf numFmtId="0" fontId="59" fillId="0" borderId="0" xfId="0" applyNumberFormat="1" applyFont="1" applyFill="1" applyBorder="1" applyAlignment="1">
      <alignment horizontal="justify" vertical="center" wrapText="1"/>
    </xf>
    <xf numFmtId="4" fontId="64" fillId="0" borderId="0" xfId="0" applyNumberFormat="1" applyFont="1" applyFill="1" applyBorder="1" applyAlignment="1">
      <alignment horizontal="center" vertical="center" wrapText="1"/>
    </xf>
    <xf numFmtId="4" fontId="61" fillId="0" borderId="0" xfId="0" applyNumberFormat="1" applyFont="1" applyFill="1" applyBorder="1" applyAlignment="1">
      <alignment horizontal="center" vertical="center" wrapText="1"/>
    </xf>
    <xf numFmtId="4" fontId="61" fillId="0" borderId="0" xfId="0" applyNumberFormat="1" applyFont="1" applyFill="1" applyBorder="1" applyAlignment="1">
      <alignment horizontal="center" vertical="center"/>
    </xf>
    <xf numFmtId="0" fontId="65" fillId="0" borderId="0" xfId="0" applyFont="1" applyFill="1" applyBorder="1" applyAlignment="1">
      <alignment horizontal="center" vertical="center" wrapText="1"/>
    </xf>
    <xf numFmtId="0" fontId="61" fillId="0" borderId="0" xfId="0" applyFont="1" applyFill="1" applyBorder="1" applyAlignment="1">
      <alignment horizontal="center" vertical="center" textRotation="180" wrapText="1"/>
    </xf>
    <xf numFmtId="0" fontId="2" fillId="0" borderId="0" xfId="0" applyFont="1" applyFill="1" applyBorder="1" applyAlignment="1">
      <alignment horizontal="justify" wrapText="1"/>
    </xf>
    <xf numFmtId="4" fontId="12"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Fill="1" applyBorder="1" applyAlignment="1">
      <alignment horizontal="right" vertical="justify" textRotation="180" wrapText="1"/>
    </xf>
    <xf numFmtId="0" fontId="2" fillId="0" borderId="10" xfId="0"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0" fontId="61" fillId="0" borderId="0" xfId="0" applyFont="1" applyFill="1" applyBorder="1" applyAlignment="1">
      <alignment horizontal="right" vertical="justify" textRotation="180" wrapText="1"/>
    </xf>
    <xf numFmtId="0" fontId="2" fillId="0" borderId="1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10" xfId="0" applyFont="1" applyFill="1" applyBorder="1" applyAlignment="1">
      <alignment horizontal="left" vertical="center" wrapText="1"/>
    </xf>
    <xf numFmtId="0" fontId="13" fillId="0" borderId="0" xfId="0" applyFont="1" applyFill="1" applyBorder="1" applyAlignment="1">
      <alignment wrapText="1"/>
    </xf>
    <xf numFmtId="0" fontId="2" fillId="0" borderId="10" xfId="0" applyFont="1" applyFill="1" applyBorder="1" applyAlignment="1">
      <alignment horizontal="justify" vertical="center"/>
    </xf>
    <xf numFmtId="0" fontId="60" fillId="0" borderId="0" xfId="0" applyFont="1" applyFill="1" applyBorder="1" applyAlignment="1">
      <alignment horizontal="justify" vertical="top" wrapText="1"/>
    </xf>
    <xf numFmtId="0" fontId="13" fillId="0" borderId="0" xfId="0" applyFont="1" applyFill="1" applyBorder="1" applyAlignment="1">
      <alignment horizontal="left" vertical="top" wrapText="1"/>
    </xf>
    <xf numFmtId="0" fontId="2" fillId="0" borderId="10" xfId="0" applyFont="1" applyFill="1" applyBorder="1" applyAlignment="1">
      <alignment vertical="center" wrapText="1"/>
    </xf>
    <xf numFmtId="0" fontId="2" fillId="0" borderId="0" xfId="0" applyFont="1" applyFill="1" applyBorder="1" applyAlignment="1">
      <alignment horizontal="justify" vertical="top" wrapText="1"/>
    </xf>
    <xf numFmtId="2" fontId="6" fillId="0" borderId="10" xfId="0" applyNumberFormat="1" applyFont="1" applyFill="1" applyBorder="1" applyAlignment="1">
      <alignment horizontal="center" vertical="center"/>
    </xf>
    <xf numFmtId="0" fontId="59" fillId="0" borderId="0" xfId="0" applyFont="1" applyFill="1" applyBorder="1" applyAlignment="1">
      <alignment horizontal="center" wrapText="1"/>
    </xf>
    <xf numFmtId="49" fontId="59" fillId="0" borderId="0" xfId="0" applyNumberFormat="1" applyFont="1" applyFill="1" applyBorder="1" applyAlignment="1">
      <alignment horizontal="justify" vertical="center" wrapText="1"/>
    </xf>
    <xf numFmtId="4" fontId="64" fillId="0" borderId="0" xfId="0" applyNumberFormat="1" applyFont="1" applyFill="1" applyBorder="1" applyAlignment="1">
      <alignment horizontal="center" vertical="center"/>
    </xf>
    <xf numFmtId="0" fontId="60" fillId="0" borderId="0" xfId="0" applyFont="1" applyFill="1" applyBorder="1" applyAlignment="1">
      <alignment vertical="center" wrapText="1"/>
    </xf>
    <xf numFmtId="0" fontId="0" fillId="0" borderId="0" xfId="0" applyFill="1" applyAlignment="1">
      <alignment/>
    </xf>
    <xf numFmtId="0" fontId="0" fillId="0" borderId="10" xfId="0" applyFont="1" applyFill="1" applyBorder="1" applyAlignment="1">
      <alignment wrapText="1"/>
    </xf>
    <xf numFmtId="0" fontId="65" fillId="0" borderId="0" xfId="0" applyFont="1" applyFill="1" applyBorder="1" applyAlignment="1">
      <alignment wrapText="1"/>
    </xf>
    <xf numFmtId="49" fontId="1" fillId="0" borderId="0" xfId="0" applyNumberFormat="1" applyFont="1" applyFill="1" applyAlignment="1">
      <alignment horizontal="justify" vertical="center" wrapText="1"/>
    </xf>
    <xf numFmtId="0" fontId="1" fillId="0" borderId="0" xfId="0" applyNumberFormat="1" applyFont="1" applyFill="1" applyBorder="1" applyAlignment="1">
      <alignment horizontal="justify" vertical="center" wrapText="1"/>
    </xf>
    <xf numFmtId="4" fontId="9"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xf>
    <xf numFmtId="0" fontId="2" fillId="0" borderId="0" xfId="0" applyFont="1" applyFill="1" applyBorder="1" applyAlignment="1">
      <alignment horizontal="justify" vertical="center" wrapText="1"/>
    </xf>
    <xf numFmtId="0" fontId="1" fillId="0" borderId="0" xfId="0" applyFont="1" applyFill="1" applyBorder="1" applyAlignment="1">
      <alignment horizontal="justify" vertical="center" wrapText="1"/>
    </xf>
    <xf numFmtId="4" fontId="9" fillId="0" borderId="0" xfId="0" applyNumberFormat="1" applyFont="1" applyFill="1" applyBorder="1" applyAlignment="1">
      <alignment horizontal="center" vertical="center"/>
    </xf>
    <xf numFmtId="49" fontId="1" fillId="0" borderId="0" xfId="0" applyNumberFormat="1" applyFont="1" applyFill="1" applyBorder="1" applyAlignment="1">
      <alignment horizontal="justify" vertical="center" wrapText="1"/>
    </xf>
    <xf numFmtId="0" fontId="0" fillId="0" borderId="10" xfId="0" applyFont="1" applyFill="1" applyBorder="1" applyAlignment="1">
      <alignment/>
    </xf>
    <xf numFmtId="0" fontId="0"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49" fontId="7" fillId="0" borderId="0" xfId="0" applyNumberFormat="1" applyFont="1" applyFill="1" applyBorder="1" applyAlignment="1">
      <alignment horizontal="justify" vertical="center" wrapText="1"/>
    </xf>
    <xf numFmtId="4"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8"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0" fontId="14" fillId="0" borderId="0" xfId="0" applyFont="1" applyFill="1" applyAlignment="1">
      <alignment horizontal="justify" vertical="top" wrapText="1"/>
    </xf>
    <xf numFmtId="0" fontId="12" fillId="0" borderId="10" xfId="0" applyFont="1" applyFill="1" applyBorder="1" applyAlignment="1">
      <alignment horizontal="left" vertical="center" wrapText="1"/>
    </xf>
    <xf numFmtId="0" fontId="9" fillId="0" borderId="10" xfId="0" applyFont="1" applyFill="1" applyBorder="1" applyAlignment="1">
      <alignment horizontal="left" vertical="top" wrapText="1"/>
    </xf>
    <xf numFmtId="0" fontId="13" fillId="0" borderId="10" xfId="0" applyFont="1" applyFill="1" applyBorder="1" applyAlignment="1">
      <alignment horizontal="left" vertical="center" wrapText="1"/>
    </xf>
    <xf numFmtId="4" fontId="11" fillId="0" borderId="11" xfId="0" applyNumberFormat="1" applyFont="1" applyFill="1" applyBorder="1" applyAlignment="1">
      <alignment horizontal="center" vertical="center" wrapText="1"/>
    </xf>
    <xf numFmtId="0" fontId="12" fillId="0" borderId="10"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9" fillId="0" borderId="10" xfId="0" applyFont="1" applyFill="1" applyBorder="1" applyAlignment="1">
      <alignment vertical="top" wrapText="1"/>
    </xf>
    <xf numFmtId="0" fontId="13" fillId="0"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1"/>
  <sheetViews>
    <sheetView tabSelected="1" zoomScale="90" zoomScaleNormal="90" zoomScaleSheetLayoutView="82" workbookViewId="0" topLeftCell="A31">
      <selection activeCell="G39" sqref="G39"/>
    </sheetView>
  </sheetViews>
  <sheetFormatPr defaultColWidth="9.140625" defaultRowHeight="12.75"/>
  <cols>
    <col min="1" max="1" width="49.28125" style="1" customWidth="1"/>
    <col min="2" max="2" width="9.7109375" style="1" customWidth="1"/>
    <col min="3" max="3" width="15.8515625" style="1" customWidth="1"/>
    <col min="4" max="4" width="17.00390625" style="1" customWidth="1"/>
    <col min="5" max="5" width="14.421875" style="1" customWidth="1"/>
    <col min="6" max="6" width="15.8515625" style="1" customWidth="1"/>
    <col min="7" max="7" width="16.00390625" style="1" customWidth="1"/>
    <col min="8" max="8" width="13.140625" style="1" customWidth="1"/>
    <col min="9" max="9" width="15.7109375" style="9" customWidth="1"/>
    <col min="10" max="10" width="15.140625" style="9" customWidth="1"/>
    <col min="11" max="12" width="14.00390625" style="9" customWidth="1"/>
    <col min="13" max="13" width="8.421875" style="1" customWidth="1"/>
    <col min="14" max="16384" width="9.140625" style="1" customWidth="1"/>
  </cols>
  <sheetData>
    <row r="1" spans="9:12" ht="16.5" customHeight="1">
      <c r="I1" s="93" t="s">
        <v>19</v>
      </c>
      <c r="J1" s="93"/>
      <c r="K1" s="93"/>
      <c r="L1" s="93"/>
    </row>
    <row r="2" spans="4:13" ht="129" customHeight="1">
      <c r="D2" s="2"/>
      <c r="I2" s="3"/>
      <c r="J2" s="99" t="s">
        <v>84</v>
      </c>
      <c r="K2" s="99"/>
      <c r="L2" s="99"/>
      <c r="M2" s="4"/>
    </row>
    <row r="3" spans="9:12" ht="7.5" customHeight="1">
      <c r="I3" s="5"/>
      <c r="J3" s="6"/>
      <c r="K3" s="7"/>
      <c r="L3" s="7"/>
    </row>
    <row r="4" spans="3:11" ht="12.75" customHeight="1">
      <c r="C4" s="2"/>
      <c r="D4" s="2"/>
      <c r="E4" s="2"/>
      <c r="F4" s="2"/>
      <c r="G4" s="2"/>
      <c r="H4" s="2"/>
      <c r="I4" s="8"/>
      <c r="J4" s="8"/>
      <c r="K4" s="8"/>
    </row>
    <row r="5" spans="1:13" ht="48" customHeight="1">
      <c r="A5" s="94" t="s">
        <v>72</v>
      </c>
      <c r="B5" s="94"/>
      <c r="C5" s="94"/>
      <c r="D5" s="94"/>
      <c r="E5" s="94"/>
      <c r="F5" s="94"/>
      <c r="G5" s="94"/>
      <c r="H5" s="94"/>
      <c r="I5" s="94"/>
      <c r="J5" s="94"/>
      <c r="K5" s="94"/>
      <c r="L5" s="94"/>
      <c r="M5" s="10"/>
    </row>
    <row r="6" spans="1:12" ht="15" customHeight="1">
      <c r="A6" s="11" t="s">
        <v>1</v>
      </c>
      <c r="B6" s="11"/>
      <c r="I6" s="1"/>
      <c r="J6" s="1"/>
      <c r="K6" s="1"/>
      <c r="L6" s="12" t="s">
        <v>20</v>
      </c>
    </row>
    <row r="7" spans="1:13" s="9" customFormat="1" ht="24.75" customHeight="1">
      <c r="A7" s="95" t="s">
        <v>12</v>
      </c>
      <c r="B7" s="95" t="s">
        <v>39</v>
      </c>
      <c r="C7" s="96" t="s">
        <v>26</v>
      </c>
      <c r="D7" s="96"/>
      <c r="E7" s="96"/>
      <c r="F7" s="97" t="s">
        <v>28</v>
      </c>
      <c r="G7" s="97"/>
      <c r="H7" s="97"/>
      <c r="I7" s="97" t="s">
        <v>29</v>
      </c>
      <c r="J7" s="97"/>
      <c r="K7" s="97"/>
      <c r="L7" s="95" t="s">
        <v>6</v>
      </c>
      <c r="M7" s="15"/>
    </row>
    <row r="8" spans="1:13" s="9" customFormat="1" ht="33" customHeight="1">
      <c r="A8" s="95"/>
      <c r="B8" s="95"/>
      <c r="C8" s="98" t="s">
        <v>2</v>
      </c>
      <c r="D8" s="95" t="s">
        <v>30</v>
      </c>
      <c r="E8" s="95"/>
      <c r="F8" s="98" t="s">
        <v>2</v>
      </c>
      <c r="G8" s="95" t="s">
        <v>30</v>
      </c>
      <c r="H8" s="95"/>
      <c r="I8" s="98" t="s">
        <v>2</v>
      </c>
      <c r="J8" s="95" t="s">
        <v>30</v>
      </c>
      <c r="K8" s="95"/>
      <c r="L8" s="95"/>
      <c r="M8" s="15"/>
    </row>
    <row r="9" spans="1:13" s="9" customFormat="1" ht="72" customHeight="1">
      <c r="A9" s="95"/>
      <c r="B9" s="95"/>
      <c r="C9" s="98"/>
      <c r="D9" s="16" t="s">
        <v>3</v>
      </c>
      <c r="E9" s="16" t="s">
        <v>4</v>
      </c>
      <c r="F9" s="98"/>
      <c r="G9" s="16" t="s">
        <v>3</v>
      </c>
      <c r="H9" s="16" t="s">
        <v>4</v>
      </c>
      <c r="I9" s="98"/>
      <c r="J9" s="16" t="s">
        <v>3</v>
      </c>
      <c r="K9" s="16" t="s">
        <v>4</v>
      </c>
      <c r="L9" s="95"/>
      <c r="M9" s="15"/>
    </row>
    <row r="10" spans="1:13" ht="14.25" customHeight="1">
      <c r="A10" s="17">
        <v>1</v>
      </c>
      <c r="B10" s="17">
        <v>2</v>
      </c>
      <c r="C10" s="17">
        <v>3</v>
      </c>
      <c r="D10" s="17">
        <v>4</v>
      </c>
      <c r="E10" s="17">
        <v>5</v>
      </c>
      <c r="F10" s="18">
        <v>6</v>
      </c>
      <c r="G10" s="17">
        <v>7</v>
      </c>
      <c r="H10" s="17">
        <v>8</v>
      </c>
      <c r="I10" s="19">
        <v>9</v>
      </c>
      <c r="J10" s="19">
        <v>10</v>
      </c>
      <c r="K10" s="19">
        <v>11</v>
      </c>
      <c r="L10" s="19">
        <v>12</v>
      </c>
      <c r="M10" s="20"/>
    </row>
    <row r="11" spans="1:13" s="9" customFormat="1" ht="31.5" customHeight="1">
      <c r="A11" s="21" t="s">
        <v>11</v>
      </c>
      <c r="B11" s="21"/>
      <c r="C11" s="22">
        <f>D11+E11</f>
        <v>185931718</v>
      </c>
      <c r="D11" s="22">
        <f>D15+D47+D53+D69+D76+D62+D81</f>
        <v>185931718</v>
      </c>
      <c r="E11" s="22">
        <f>E15+E47+E53+E69+E76+E62+E81</f>
        <v>0</v>
      </c>
      <c r="F11" s="22">
        <f>G11+H11</f>
        <v>247723305</v>
      </c>
      <c r="G11" s="22">
        <f>G15+G47+G53+G69+G76+G62+G81</f>
        <v>247723305</v>
      </c>
      <c r="H11" s="22">
        <f>H15+H47+H53+H69+H76+H62+H81</f>
        <v>0</v>
      </c>
      <c r="I11" s="22">
        <f>J11+K11</f>
        <v>35571924</v>
      </c>
      <c r="J11" s="22">
        <f>J15+J47+J53+J69+J76+J62+J81</f>
        <v>35571924</v>
      </c>
      <c r="K11" s="22">
        <f>K15+K47+K53+K69+K76+K62+K81</f>
        <v>0</v>
      </c>
      <c r="L11" s="23"/>
      <c r="M11" s="24"/>
    </row>
    <row r="12" spans="1:13" ht="21.75" customHeight="1">
      <c r="A12" s="104" t="s">
        <v>14</v>
      </c>
      <c r="B12" s="104"/>
      <c r="C12" s="104"/>
      <c r="D12" s="104"/>
      <c r="E12" s="104"/>
      <c r="F12" s="104"/>
      <c r="G12" s="104"/>
      <c r="H12" s="104"/>
      <c r="I12" s="104"/>
      <c r="J12" s="104"/>
      <c r="K12" s="104"/>
      <c r="L12" s="104"/>
      <c r="M12" s="25"/>
    </row>
    <row r="13" spans="1:13" ht="21.75" customHeight="1">
      <c r="A13" s="108" t="s">
        <v>83</v>
      </c>
      <c r="B13" s="108"/>
      <c r="C13" s="108"/>
      <c r="D13" s="108"/>
      <c r="E13" s="108"/>
      <c r="F13" s="108"/>
      <c r="G13" s="108"/>
      <c r="H13" s="108"/>
      <c r="I13" s="108"/>
      <c r="J13" s="108"/>
      <c r="K13" s="108"/>
      <c r="L13" s="108"/>
      <c r="M13" s="26"/>
    </row>
    <row r="14" spans="1:13" ht="20.25" customHeight="1">
      <c r="A14" s="109" t="s">
        <v>5</v>
      </c>
      <c r="B14" s="109"/>
      <c r="C14" s="109"/>
      <c r="D14" s="109"/>
      <c r="E14" s="109"/>
      <c r="F14" s="109"/>
      <c r="G14" s="109"/>
      <c r="H14" s="109"/>
      <c r="I14" s="109"/>
      <c r="J14" s="109"/>
      <c r="K14" s="109"/>
      <c r="L14" s="109"/>
      <c r="M14" s="60"/>
    </row>
    <row r="15" spans="1:13" ht="18.75" customHeight="1">
      <c r="A15" s="28" t="s">
        <v>10</v>
      </c>
      <c r="B15" s="28"/>
      <c r="C15" s="29">
        <f>D15+E15</f>
        <v>173973555</v>
      </c>
      <c r="D15" s="29">
        <f>D16+D29+D37+D38+D39+D40</f>
        <v>173973555</v>
      </c>
      <c r="E15" s="29">
        <f>E16+E29+E37+E38+E39+E40</f>
        <v>0</v>
      </c>
      <c r="F15" s="29">
        <f>G15+H15</f>
        <v>237738512</v>
      </c>
      <c r="G15" s="29">
        <f>G16+G29+G37+G38+G39+G40</f>
        <v>237738512</v>
      </c>
      <c r="H15" s="29">
        <f>H16+H29+H37+H38+H39+H40</f>
        <v>0</v>
      </c>
      <c r="I15" s="29">
        <f>J15+K15</f>
        <v>23040520</v>
      </c>
      <c r="J15" s="29">
        <f>J16+J29+J37+J38+J39+J40</f>
        <v>23040520</v>
      </c>
      <c r="K15" s="29">
        <f>K16+K29+K37+K38+K39+K40</f>
        <v>0</v>
      </c>
      <c r="L15" s="69"/>
      <c r="M15" s="84"/>
    </row>
    <row r="16" spans="1:13" ht="29.25" customHeight="1">
      <c r="A16" s="30" t="s">
        <v>31</v>
      </c>
      <c r="B16" s="30"/>
      <c r="C16" s="29">
        <f>E16+D16</f>
        <v>39245730</v>
      </c>
      <c r="D16" s="22">
        <f>+D17+D18+D19+D23+D24+D25+D26+D27+D28</f>
        <v>39245730</v>
      </c>
      <c r="E16" s="22">
        <f>+E17+E18+E19+E23+E24+E25</f>
        <v>0</v>
      </c>
      <c r="F16" s="29">
        <f>H16+G16</f>
        <v>7046500</v>
      </c>
      <c r="G16" s="22">
        <f>+G17+G18+G19+G23+G24</f>
        <v>7046500</v>
      </c>
      <c r="H16" s="22">
        <f>+H17+H18+H19+H23+H24</f>
        <v>0</v>
      </c>
      <c r="I16" s="29">
        <f>K16+J16</f>
        <v>1847640</v>
      </c>
      <c r="J16" s="22">
        <f>+J17+J18+J19+J23+J24</f>
        <v>1847640</v>
      </c>
      <c r="K16" s="22">
        <f>+K17+K18+K19+K23+K24</f>
        <v>0</v>
      </c>
      <c r="L16" s="69"/>
      <c r="M16" s="36"/>
    </row>
    <row r="17" spans="1:13" ht="51" customHeight="1">
      <c r="A17" s="32" t="s">
        <v>48</v>
      </c>
      <c r="B17" s="33" t="s">
        <v>40</v>
      </c>
      <c r="C17" s="29">
        <f>D17+E17</f>
        <v>600000</v>
      </c>
      <c r="D17" s="34">
        <v>600000</v>
      </c>
      <c r="E17" s="34">
        <v>0</v>
      </c>
      <c r="F17" s="22">
        <f>G17+H17</f>
        <v>0</v>
      </c>
      <c r="G17" s="35">
        <v>0</v>
      </c>
      <c r="H17" s="35">
        <v>0</v>
      </c>
      <c r="I17" s="22">
        <f>J17+K17</f>
        <v>800000</v>
      </c>
      <c r="J17" s="35">
        <v>800000</v>
      </c>
      <c r="K17" s="35">
        <v>0</v>
      </c>
      <c r="L17" s="14" t="s">
        <v>27</v>
      </c>
      <c r="M17" s="36"/>
    </row>
    <row r="18" spans="1:13" s="9" customFormat="1" ht="39.75" customHeight="1">
      <c r="A18" s="37" t="s">
        <v>49</v>
      </c>
      <c r="B18" s="33" t="s">
        <v>40</v>
      </c>
      <c r="C18" s="29">
        <f>D18+E18</f>
        <v>0</v>
      </c>
      <c r="D18" s="34">
        <v>0</v>
      </c>
      <c r="E18" s="34">
        <v>0</v>
      </c>
      <c r="F18" s="22">
        <f>G18+H18</f>
        <v>0</v>
      </c>
      <c r="G18" s="35">
        <v>0</v>
      </c>
      <c r="H18" s="35">
        <v>0</v>
      </c>
      <c r="I18" s="22">
        <f>J18+K18</f>
        <v>133040</v>
      </c>
      <c r="J18" s="35">
        <v>133040</v>
      </c>
      <c r="K18" s="35">
        <v>0</v>
      </c>
      <c r="L18" s="14" t="s">
        <v>27</v>
      </c>
      <c r="M18" s="31"/>
    </row>
    <row r="19" spans="1:13" ht="148.5" customHeight="1">
      <c r="A19" s="37" t="s">
        <v>90</v>
      </c>
      <c r="B19" s="33" t="s">
        <v>40</v>
      </c>
      <c r="C19" s="29">
        <f>D19+E19</f>
        <v>193400</v>
      </c>
      <c r="D19" s="34">
        <v>193400</v>
      </c>
      <c r="E19" s="34">
        <v>0</v>
      </c>
      <c r="F19" s="22">
        <f>G19+H19</f>
        <v>1046500</v>
      </c>
      <c r="G19" s="35">
        <v>1046500</v>
      </c>
      <c r="H19" s="35">
        <v>0</v>
      </c>
      <c r="I19" s="22">
        <f>J19+K19</f>
        <v>224600</v>
      </c>
      <c r="J19" s="35">
        <v>224600</v>
      </c>
      <c r="K19" s="35">
        <v>0</v>
      </c>
      <c r="L19" s="14" t="s">
        <v>27</v>
      </c>
      <c r="M19" s="36"/>
    </row>
    <row r="20" spans="1:13" s="9" customFormat="1" ht="6" customHeight="1">
      <c r="A20" s="40"/>
      <c r="B20" s="72"/>
      <c r="C20" s="73"/>
      <c r="D20" s="74"/>
      <c r="E20" s="75"/>
      <c r="F20" s="41"/>
      <c r="G20" s="42"/>
      <c r="H20" s="43"/>
      <c r="I20" s="41"/>
      <c r="J20" s="42"/>
      <c r="K20" s="43"/>
      <c r="L20" s="44"/>
      <c r="M20" s="45"/>
    </row>
    <row r="21" spans="1:13" ht="18.75" customHeight="1">
      <c r="A21" s="46"/>
      <c r="B21" s="46"/>
      <c r="C21" s="47"/>
      <c r="D21" s="48"/>
      <c r="E21" s="48"/>
      <c r="F21" s="47"/>
      <c r="G21" s="48"/>
      <c r="H21" s="48"/>
      <c r="I21" s="47"/>
      <c r="J21" s="103" t="s">
        <v>21</v>
      </c>
      <c r="K21" s="103"/>
      <c r="L21" s="103"/>
      <c r="M21" s="49"/>
    </row>
    <row r="22" spans="1:13" ht="19.5" customHeight="1">
      <c r="A22" s="17">
        <v>1</v>
      </c>
      <c r="B22" s="17">
        <v>2</v>
      </c>
      <c r="C22" s="17">
        <v>3</v>
      </c>
      <c r="D22" s="17">
        <v>4</v>
      </c>
      <c r="E22" s="17">
        <v>5</v>
      </c>
      <c r="F22" s="18">
        <v>6</v>
      </c>
      <c r="G22" s="17">
        <v>7</v>
      </c>
      <c r="H22" s="17">
        <v>8</v>
      </c>
      <c r="I22" s="19">
        <v>9</v>
      </c>
      <c r="J22" s="19">
        <v>10</v>
      </c>
      <c r="K22" s="19">
        <v>11</v>
      </c>
      <c r="L22" s="19">
        <v>12</v>
      </c>
      <c r="M22" s="20"/>
    </row>
    <row r="23" spans="1:13" ht="55.5" customHeight="1">
      <c r="A23" s="37" t="s">
        <v>50</v>
      </c>
      <c r="B23" s="33" t="s">
        <v>40</v>
      </c>
      <c r="C23" s="22">
        <f>D23+E23</f>
        <v>95580</v>
      </c>
      <c r="D23" s="35">
        <f>47790+47790</f>
        <v>95580</v>
      </c>
      <c r="E23" s="38">
        <v>0</v>
      </c>
      <c r="F23" s="22">
        <f>G23+H23</f>
        <v>3750000</v>
      </c>
      <c r="G23" s="35">
        <v>3750000</v>
      </c>
      <c r="H23" s="34">
        <v>0</v>
      </c>
      <c r="I23" s="22">
        <f>J23+K23</f>
        <v>0</v>
      </c>
      <c r="J23" s="35">
        <v>0</v>
      </c>
      <c r="K23" s="34">
        <v>0</v>
      </c>
      <c r="L23" s="14" t="s">
        <v>27</v>
      </c>
      <c r="M23" s="39"/>
    </row>
    <row r="24" spans="1:13" ht="68.25" customHeight="1">
      <c r="A24" s="32" t="s">
        <v>51</v>
      </c>
      <c r="B24" s="33" t="s">
        <v>40</v>
      </c>
      <c r="C24" s="22">
        <f aca="true" t="shared" si="0" ref="C24:C42">D24+E24</f>
        <v>735000</v>
      </c>
      <c r="D24" s="35">
        <f>45000+690000</f>
        <v>735000</v>
      </c>
      <c r="E24" s="38">
        <v>0</v>
      </c>
      <c r="F24" s="22">
        <f>G24+H24</f>
        <v>2250000</v>
      </c>
      <c r="G24" s="35">
        <v>2250000</v>
      </c>
      <c r="H24" s="34">
        <v>0</v>
      </c>
      <c r="I24" s="22">
        <f>J24+K24</f>
        <v>690000</v>
      </c>
      <c r="J24" s="35">
        <v>690000</v>
      </c>
      <c r="K24" s="34">
        <v>0</v>
      </c>
      <c r="L24" s="14" t="s">
        <v>27</v>
      </c>
      <c r="M24" s="20"/>
    </row>
    <row r="25" spans="1:13" ht="54" customHeight="1">
      <c r="A25" s="37" t="s">
        <v>46</v>
      </c>
      <c r="B25" s="33" t="s">
        <v>40</v>
      </c>
      <c r="C25" s="22">
        <f>+D25+E25</f>
        <v>32160000</v>
      </c>
      <c r="D25" s="35">
        <f>15000000+15000000+3000000-1410000+225000+375000-30000</f>
        <v>32160000</v>
      </c>
      <c r="E25" s="38">
        <v>0</v>
      </c>
      <c r="F25" s="22">
        <v>0</v>
      </c>
      <c r="G25" s="35">
        <v>0</v>
      </c>
      <c r="H25" s="34">
        <v>0</v>
      </c>
      <c r="I25" s="22">
        <v>0</v>
      </c>
      <c r="J25" s="35">
        <v>0</v>
      </c>
      <c r="K25" s="34">
        <v>0</v>
      </c>
      <c r="L25" s="14" t="s">
        <v>27</v>
      </c>
      <c r="M25" s="20"/>
    </row>
    <row r="26" spans="1:13" ht="69" customHeight="1">
      <c r="A26" s="37" t="s">
        <v>52</v>
      </c>
      <c r="B26" s="33" t="s">
        <v>40</v>
      </c>
      <c r="C26" s="22">
        <f>+D26</f>
        <v>523750</v>
      </c>
      <c r="D26" s="35">
        <f>100000+120000-40000+123750+70000+150000</f>
        <v>523750</v>
      </c>
      <c r="E26" s="38">
        <v>0</v>
      </c>
      <c r="F26" s="22">
        <v>0</v>
      </c>
      <c r="G26" s="35">
        <v>0</v>
      </c>
      <c r="H26" s="34">
        <v>0</v>
      </c>
      <c r="I26" s="22">
        <v>0</v>
      </c>
      <c r="J26" s="35">
        <v>0</v>
      </c>
      <c r="K26" s="34">
        <v>0</v>
      </c>
      <c r="L26" s="14" t="s">
        <v>27</v>
      </c>
      <c r="M26" s="20"/>
    </row>
    <row r="27" spans="1:13" ht="54" customHeight="1">
      <c r="A27" s="30" t="s">
        <v>47</v>
      </c>
      <c r="B27" s="33" t="s">
        <v>40</v>
      </c>
      <c r="C27" s="22">
        <f>+D27</f>
        <v>400000</v>
      </c>
      <c r="D27" s="35">
        <v>400000</v>
      </c>
      <c r="E27" s="38">
        <v>0</v>
      </c>
      <c r="F27" s="22">
        <v>0</v>
      </c>
      <c r="G27" s="35">
        <v>0</v>
      </c>
      <c r="H27" s="34">
        <v>0</v>
      </c>
      <c r="I27" s="22">
        <v>0</v>
      </c>
      <c r="J27" s="35">
        <v>0</v>
      </c>
      <c r="K27" s="34">
        <v>0</v>
      </c>
      <c r="L27" s="14" t="s">
        <v>27</v>
      </c>
      <c r="M27" s="20"/>
    </row>
    <row r="28" spans="1:13" ht="57" customHeight="1">
      <c r="A28" s="71" t="s">
        <v>53</v>
      </c>
      <c r="B28" s="33" t="s">
        <v>40</v>
      </c>
      <c r="C28" s="22">
        <f>+D28</f>
        <v>4538000</v>
      </c>
      <c r="D28" s="35">
        <f>46000+4200000+6000+286000</f>
        <v>4538000</v>
      </c>
      <c r="E28" s="38">
        <v>0</v>
      </c>
      <c r="F28" s="22">
        <v>0</v>
      </c>
      <c r="G28" s="35">
        <v>0</v>
      </c>
      <c r="H28" s="34">
        <v>0</v>
      </c>
      <c r="I28" s="22">
        <v>0</v>
      </c>
      <c r="J28" s="35">
        <v>0</v>
      </c>
      <c r="K28" s="34">
        <v>0</v>
      </c>
      <c r="L28" s="14" t="s">
        <v>27</v>
      </c>
      <c r="M28" s="20"/>
    </row>
    <row r="29" spans="1:13" ht="33.75" customHeight="1">
      <c r="A29" s="30" t="s">
        <v>32</v>
      </c>
      <c r="B29" s="30"/>
      <c r="C29" s="29">
        <f t="shared" si="0"/>
        <v>112337985</v>
      </c>
      <c r="D29" s="29">
        <f>+D30+D31+D32+D33+D34</f>
        <v>112337985</v>
      </c>
      <c r="E29" s="29">
        <f>+E30+E31+E32</f>
        <v>0</v>
      </c>
      <c r="F29" s="29">
        <f>G29+H29</f>
        <v>229234172</v>
      </c>
      <c r="G29" s="29">
        <f>+G30+G31+G32+G33+G34</f>
        <v>229234172</v>
      </c>
      <c r="H29" s="29">
        <f>+H30+H31+H32</f>
        <v>0</v>
      </c>
      <c r="I29" s="29">
        <f>J29+K29</f>
        <v>1018735</v>
      </c>
      <c r="J29" s="29">
        <f>+J30+J31+J32+J33+J34</f>
        <v>1018735</v>
      </c>
      <c r="K29" s="29">
        <f>+K30+K31+K32</f>
        <v>0</v>
      </c>
      <c r="L29" s="14"/>
      <c r="M29" s="36"/>
    </row>
    <row r="30" spans="1:13" ht="41.25" customHeight="1">
      <c r="A30" s="37" t="s">
        <v>54</v>
      </c>
      <c r="B30" s="33" t="s">
        <v>40</v>
      </c>
      <c r="C30" s="29">
        <f t="shared" si="0"/>
        <v>1916982</v>
      </c>
      <c r="D30" s="34">
        <f>671485+1245497</f>
        <v>1916982</v>
      </c>
      <c r="E30" s="34">
        <v>0</v>
      </c>
      <c r="F30" s="22">
        <f>G30+H30</f>
        <v>3606900</v>
      </c>
      <c r="G30" s="35">
        <v>3606900</v>
      </c>
      <c r="H30" s="34">
        <v>0</v>
      </c>
      <c r="I30" s="29">
        <f>J30+K30</f>
        <v>936728</v>
      </c>
      <c r="J30" s="35">
        <v>936728</v>
      </c>
      <c r="K30" s="34">
        <v>0</v>
      </c>
      <c r="L30" s="13" t="s">
        <v>9</v>
      </c>
      <c r="M30" s="50"/>
    </row>
    <row r="31" spans="1:13" ht="55.5" customHeight="1">
      <c r="A31" s="32" t="s">
        <v>55</v>
      </c>
      <c r="B31" s="33" t="s">
        <v>40</v>
      </c>
      <c r="C31" s="22">
        <f t="shared" si="0"/>
        <v>10000</v>
      </c>
      <c r="D31" s="34">
        <v>10000</v>
      </c>
      <c r="E31" s="38">
        <v>0</v>
      </c>
      <c r="F31" s="22">
        <f>+G31+H31</f>
        <v>10530</v>
      </c>
      <c r="G31" s="35">
        <v>10530</v>
      </c>
      <c r="H31" s="34">
        <v>0</v>
      </c>
      <c r="I31" s="22">
        <f>J31+K31</f>
        <v>11057</v>
      </c>
      <c r="J31" s="35">
        <v>11057</v>
      </c>
      <c r="K31" s="34">
        <v>0</v>
      </c>
      <c r="L31" s="13" t="s">
        <v>9</v>
      </c>
      <c r="M31" s="39"/>
    </row>
    <row r="32" spans="1:13" ht="45" customHeight="1">
      <c r="A32" s="32" t="s">
        <v>56</v>
      </c>
      <c r="B32" s="33" t="s">
        <v>40</v>
      </c>
      <c r="C32" s="22">
        <f>D32+E32</f>
        <v>165100</v>
      </c>
      <c r="D32" s="34">
        <f>100930+64170</f>
        <v>165100</v>
      </c>
      <c r="E32" s="38">
        <v>0</v>
      </c>
      <c r="F32" s="22">
        <f>G32+H32</f>
        <v>3517100</v>
      </c>
      <c r="G32" s="35">
        <v>3517100</v>
      </c>
      <c r="H32" s="34">
        <v>0</v>
      </c>
      <c r="I32" s="22">
        <f>J32+K32</f>
        <v>70950</v>
      </c>
      <c r="J32" s="35">
        <v>70950</v>
      </c>
      <c r="K32" s="34">
        <v>0</v>
      </c>
      <c r="L32" s="13" t="s">
        <v>9</v>
      </c>
      <c r="M32" s="39"/>
    </row>
    <row r="33" spans="1:13" ht="78.75" customHeight="1">
      <c r="A33" s="32" t="s">
        <v>57</v>
      </c>
      <c r="B33" s="33" t="s">
        <v>40</v>
      </c>
      <c r="C33" s="22">
        <f>D33+E33</f>
        <v>13801383</v>
      </c>
      <c r="D33" s="34">
        <f>6500000+2000000+14950+1950+5031700+43875+14918+193990</f>
        <v>13801383</v>
      </c>
      <c r="E33" s="38">
        <v>0</v>
      </c>
      <c r="F33" s="22">
        <f>G33+H33</f>
        <v>21003642</v>
      </c>
      <c r="G33" s="35">
        <v>21003642</v>
      </c>
      <c r="H33" s="34">
        <v>0</v>
      </c>
      <c r="I33" s="22">
        <v>0</v>
      </c>
      <c r="J33" s="35">
        <v>0</v>
      </c>
      <c r="K33" s="34">
        <v>0</v>
      </c>
      <c r="L33" s="13" t="s">
        <v>9</v>
      </c>
      <c r="M33" s="39"/>
    </row>
    <row r="34" spans="1:13" ht="62.25" customHeight="1">
      <c r="A34" s="32" t="s">
        <v>58</v>
      </c>
      <c r="B34" s="33" t="s">
        <v>40</v>
      </c>
      <c r="C34" s="22">
        <f>D34+E34</f>
        <v>96444520</v>
      </c>
      <c r="D34" s="34">
        <f>27950000+13000000+13650000+149500+19500+40950000+507000+218520</f>
        <v>96444520</v>
      </c>
      <c r="E34" s="38">
        <v>0</v>
      </c>
      <c r="F34" s="22">
        <f>G34+H34</f>
        <v>201096000</v>
      </c>
      <c r="G34" s="35">
        <v>201096000</v>
      </c>
      <c r="H34" s="34">
        <v>0</v>
      </c>
      <c r="I34" s="22">
        <v>0</v>
      </c>
      <c r="J34" s="35">
        <v>0</v>
      </c>
      <c r="K34" s="34">
        <v>0</v>
      </c>
      <c r="L34" s="13" t="s">
        <v>9</v>
      </c>
      <c r="M34" s="39"/>
    </row>
    <row r="35" spans="1:13" ht="18.75" customHeight="1">
      <c r="A35" s="46"/>
      <c r="B35" s="46"/>
      <c r="C35" s="47"/>
      <c r="D35" s="48"/>
      <c r="E35" s="48"/>
      <c r="F35" s="47"/>
      <c r="G35" s="48"/>
      <c r="H35" s="48"/>
      <c r="I35" s="47"/>
      <c r="J35" s="103" t="s">
        <v>21</v>
      </c>
      <c r="K35" s="103"/>
      <c r="L35" s="103"/>
      <c r="M35" s="49"/>
    </row>
    <row r="36" spans="1:13" ht="19.5" customHeight="1">
      <c r="A36" s="17">
        <v>1</v>
      </c>
      <c r="B36" s="17">
        <v>2</v>
      </c>
      <c r="C36" s="17">
        <v>3</v>
      </c>
      <c r="D36" s="17">
        <v>4</v>
      </c>
      <c r="E36" s="17">
        <v>5</v>
      </c>
      <c r="F36" s="18">
        <v>6</v>
      </c>
      <c r="G36" s="17">
        <v>7</v>
      </c>
      <c r="H36" s="17">
        <v>8</v>
      </c>
      <c r="I36" s="19">
        <v>9</v>
      </c>
      <c r="J36" s="19">
        <v>10</v>
      </c>
      <c r="K36" s="19">
        <v>11</v>
      </c>
      <c r="L36" s="19">
        <v>12</v>
      </c>
      <c r="M36" s="20"/>
    </row>
    <row r="37" spans="1:13" ht="87.75" customHeight="1">
      <c r="A37" s="30" t="s">
        <v>91</v>
      </c>
      <c r="B37" s="33" t="s">
        <v>40</v>
      </c>
      <c r="C37" s="29">
        <f t="shared" si="0"/>
        <v>922590</v>
      </c>
      <c r="D37" s="34">
        <f>58320+255000+255000+255000+99270</f>
        <v>922590</v>
      </c>
      <c r="E37" s="34">
        <v>0</v>
      </c>
      <c r="F37" s="22">
        <f aca="true" t="shared" si="1" ref="F37:F42">G37+H37</f>
        <v>1172080</v>
      </c>
      <c r="G37" s="35">
        <v>1172080</v>
      </c>
      <c r="H37" s="34">
        <v>0</v>
      </c>
      <c r="I37" s="29">
        <f>J37+K37</f>
        <v>64520</v>
      </c>
      <c r="J37" s="35">
        <v>64520</v>
      </c>
      <c r="K37" s="34">
        <v>0</v>
      </c>
      <c r="L37" s="13" t="s">
        <v>85</v>
      </c>
      <c r="M37" s="50"/>
    </row>
    <row r="38" spans="1:13" ht="57" customHeight="1">
      <c r="A38" s="51" t="s">
        <v>59</v>
      </c>
      <c r="B38" s="33" t="s">
        <v>40</v>
      </c>
      <c r="C38" s="29">
        <f t="shared" si="0"/>
        <v>21000000</v>
      </c>
      <c r="D38" s="34">
        <v>21000000</v>
      </c>
      <c r="E38" s="34">
        <v>0</v>
      </c>
      <c r="F38" s="22">
        <f t="shared" si="1"/>
        <v>0</v>
      </c>
      <c r="G38" s="35">
        <v>0</v>
      </c>
      <c r="H38" s="34">
        <v>0</v>
      </c>
      <c r="I38" s="29">
        <f>J38+K38</f>
        <v>19600000</v>
      </c>
      <c r="J38" s="35">
        <v>19600000</v>
      </c>
      <c r="K38" s="34">
        <v>0</v>
      </c>
      <c r="L38" s="14" t="s">
        <v>27</v>
      </c>
      <c r="M38" s="50"/>
    </row>
    <row r="39" spans="1:13" ht="66.75" customHeight="1">
      <c r="A39" s="52" t="s">
        <v>60</v>
      </c>
      <c r="B39" s="33" t="s">
        <v>40</v>
      </c>
      <c r="C39" s="29">
        <f t="shared" si="0"/>
        <v>11200</v>
      </c>
      <c r="D39" s="34">
        <v>11200</v>
      </c>
      <c r="E39" s="34">
        <v>0</v>
      </c>
      <c r="F39" s="22">
        <f t="shared" si="1"/>
        <v>11760</v>
      </c>
      <c r="G39" s="35">
        <v>11760</v>
      </c>
      <c r="H39" s="34">
        <v>0</v>
      </c>
      <c r="I39" s="29">
        <f>+J39</f>
        <v>12320</v>
      </c>
      <c r="J39" s="35">
        <v>12320</v>
      </c>
      <c r="K39" s="34">
        <v>0</v>
      </c>
      <c r="L39" s="13" t="s">
        <v>22</v>
      </c>
      <c r="M39" s="50"/>
    </row>
    <row r="40" spans="1:13" ht="80.25" customHeight="1">
      <c r="A40" s="52" t="s">
        <v>61</v>
      </c>
      <c r="B40" s="52"/>
      <c r="C40" s="29">
        <f>D40+E40</f>
        <v>456050</v>
      </c>
      <c r="D40" s="34">
        <f>+D41+D42</f>
        <v>456050</v>
      </c>
      <c r="E40" s="34">
        <f>+E41+E42</f>
        <v>0</v>
      </c>
      <c r="F40" s="29">
        <f>G40+H40</f>
        <v>274000</v>
      </c>
      <c r="G40" s="34">
        <f>+G41+G42</f>
        <v>274000</v>
      </c>
      <c r="H40" s="34">
        <f>+H41+H42</f>
        <v>0</v>
      </c>
      <c r="I40" s="29">
        <f>J40+K40</f>
        <v>497305</v>
      </c>
      <c r="J40" s="34">
        <f>+J41+J42</f>
        <v>497305</v>
      </c>
      <c r="K40" s="34">
        <f>+K41+K42</f>
        <v>0</v>
      </c>
      <c r="L40" s="83"/>
      <c r="M40" s="50"/>
    </row>
    <row r="41" spans="1:13" ht="70.5" customHeight="1">
      <c r="A41" s="32" t="s">
        <v>62</v>
      </c>
      <c r="B41" s="33" t="s">
        <v>40</v>
      </c>
      <c r="C41" s="29">
        <f t="shared" si="0"/>
        <v>77050</v>
      </c>
      <c r="D41" s="34">
        <v>77050</v>
      </c>
      <c r="E41" s="34">
        <v>0</v>
      </c>
      <c r="F41" s="22">
        <f t="shared" si="1"/>
        <v>124000</v>
      </c>
      <c r="G41" s="35">
        <v>124000</v>
      </c>
      <c r="H41" s="34">
        <v>0</v>
      </c>
      <c r="I41" s="29">
        <f>J41+K41</f>
        <v>118305</v>
      </c>
      <c r="J41" s="35">
        <v>118305</v>
      </c>
      <c r="K41" s="34">
        <v>0</v>
      </c>
      <c r="L41" s="54" t="s">
        <v>23</v>
      </c>
      <c r="M41" s="50"/>
    </row>
    <row r="42" spans="1:13" ht="53.25" customHeight="1">
      <c r="A42" s="32" t="s">
        <v>63</v>
      </c>
      <c r="B42" s="33" t="s">
        <v>40</v>
      </c>
      <c r="C42" s="29">
        <f t="shared" si="0"/>
        <v>379000</v>
      </c>
      <c r="D42" s="34">
        <v>379000</v>
      </c>
      <c r="E42" s="34">
        <v>0</v>
      </c>
      <c r="F42" s="22">
        <f t="shared" si="1"/>
        <v>150000</v>
      </c>
      <c r="G42" s="35">
        <v>150000</v>
      </c>
      <c r="H42" s="34">
        <v>0</v>
      </c>
      <c r="I42" s="29">
        <f>J42+K42</f>
        <v>379000</v>
      </c>
      <c r="J42" s="35">
        <v>379000</v>
      </c>
      <c r="K42" s="34">
        <v>0</v>
      </c>
      <c r="L42" s="54" t="s">
        <v>24</v>
      </c>
      <c r="M42" s="50"/>
    </row>
    <row r="43" spans="1:13" ht="21" customHeight="1">
      <c r="A43" s="104" t="s">
        <v>15</v>
      </c>
      <c r="B43" s="104"/>
      <c r="C43" s="104"/>
      <c r="D43" s="104"/>
      <c r="E43" s="104"/>
      <c r="F43" s="104"/>
      <c r="G43" s="104"/>
      <c r="H43" s="104"/>
      <c r="I43" s="104"/>
      <c r="J43" s="104"/>
      <c r="K43" s="104"/>
      <c r="L43" s="104"/>
      <c r="M43" s="25"/>
    </row>
    <row r="44" spans="1:13" ht="20.25" customHeight="1">
      <c r="A44" s="101" t="s">
        <v>33</v>
      </c>
      <c r="B44" s="101"/>
      <c r="C44" s="101"/>
      <c r="D44" s="101"/>
      <c r="E44" s="101"/>
      <c r="F44" s="101"/>
      <c r="G44" s="101"/>
      <c r="H44" s="101"/>
      <c r="I44" s="101"/>
      <c r="J44" s="101"/>
      <c r="K44" s="101"/>
      <c r="L44" s="101"/>
      <c r="M44" s="55"/>
    </row>
    <row r="45" spans="1:12" ht="22.5" customHeight="1">
      <c r="A45" s="102" t="s">
        <v>34</v>
      </c>
      <c r="B45" s="102"/>
      <c r="C45" s="102"/>
      <c r="D45" s="102"/>
      <c r="E45" s="102"/>
      <c r="F45" s="102"/>
      <c r="G45" s="102"/>
      <c r="H45" s="102"/>
      <c r="I45" s="102"/>
      <c r="J45" s="102"/>
      <c r="K45" s="102"/>
      <c r="L45" s="102"/>
    </row>
    <row r="46" spans="1:13" ht="6" customHeight="1">
      <c r="A46" s="72"/>
      <c r="B46" s="72"/>
      <c r="C46" s="73"/>
      <c r="D46" s="74"/>
      <c r="E46" s="75"/>
      <c r="F46" s="73"/>
      <c r="G46" s="74"/>
      <c r="H46" s="76"/>
      <c r="I46" s="73"/>
      <c r="J46" s="74"/>
      <c r="K46" s="76"/>
      <c r="L46" s="77"/>
      <c r="M46" s="39"/>
    </row>
    <row r="47" spans="1:13" ht="108" customHeight="1">
      <c r="A47" s="51" t="s">
        <v>44</v>
      </c>
      <c r="B47" s="33" t="s">
        <v>40</v>
      </c>
      <c r="C47" s="29">
        <f>+D47</f>
        <v>5096</v>
      </c>
      <c r="D47" s="29">
        <f>-734+5830</f>
        <v>5096</v>
      </c>
      <c r="E47" s="29">
        <v>0</v>
      </c>
      <c r="F47" s="29">
        <f>G47+H47</f>
        <v>0</v>
      </c>
      <c r="G47" s="29">
        <v>0</v>
      </c>
      <c r="H47" s="29">
        <v>0</v>
      </c>
      <c r="I47" s="29">
        <f>J47+K47</f>
        <v>0</v>
      </c>
      <c r="J47" s="29">
        <v>0</v>
      </c>
      <c r="K47" s="29">
        <v>0</v>
      </c>
      <c r="L47" s="69"/>
      <c r="M47" s="50"/>
    </row>
    <row r="48" spans="1:13" ht="18.75" customHeight="1">
      <c r="A48" s="46"/>
      <c r="B48" s="46"/>
      <c r="C48" s="47"/>
      <c r="D48" s="48"/>
      <c r="E48" s="48"/>
      <c r="F48" s="47"/>
      <c r="G48" s="48"/>
      <c r="H48" s="48"/>
      <c r="I48" s="47"/>
      <c r="J48" s="103" t="s">
        <v>21</v>
      </c>
      <c r="K48" s="103"/>
      <c r="L48" s="103"/>
      <c r="M48" s="49"/>
    </row>
    <row r="49" spans="1:13" ht="19.5" customHeight="1">
      <c r="A49" s="17">
        <v>1</v>
      </c>
      <c r="B49" s="17">
        <v>2</v>
      </c>
      <c r="C49" s="17">
        <v>3</v>
      </c>
      <c r="D49" s="17">
        <v>4</v>
      </c>
      <c r="E49" s="17">
        <v>5</v>
      </c>
      <c r="F49" s="18">
        <v>6</v>
      </c>
      <c r="G49" s="17">
        <v>7</v>
      </c>
      <c r="H49" s="17">
        <v>8</v>
      </c>
      <c r="I49" s="19">
        <v>9</v>
      </c>
      <c r="J49" s="19">
        <v>10</v>
      </c>
      <c r="K49" s="19">
        <v>11</v>
      </c>
      <c r="L49" s="19">
        <v>12</v>
      </c>
      <c r="M49" s="20"/>
    </row>
    <row r="50" spans="1:13" ht="30.75" customHeight="1">
      <c r="A50" s="100" t="s">
        <v>17</v>
      </c>
      <c r="B50" s="100"/>
      <c r="C50" s="100"/>
      <c r="D50" s="100"/>
      <c r="E50" s="100"/>
      <c r="F50" s="100"/>
      <c r="G50" s="100"/>
      <c r="H50" s="100"/>
      <c r="I50" s="100"/>
      <c r="J50" s="100"/>
      <c r="K50" s="100"/>
      <c r="L50" s="100"/>
      <c r="M50" s="20"/>
    </row>
    <row r="51" spans="1:13" ht="21.75" customHeight="1">
      <c r="A51" s="101" t="s">
        <v>42</v>
      </c>
      <c r="B51" s="101"/>
      <c r="C51" s="101"/>
      <c r="D51" s="101"/>
      <c r="E51" s="101"/>
      <c r="F51" s="101"/>
      <c r="G51" s="101"/>
      <c r="H51" s="101"/>
      <c r="I51" s="101"/>
      <c r="J51" s="101"/>
      <c r="K51" s="101"/>
      <c r="L51" s="101"/>
      <c r="M51" s="20"/>
    </row>
    <row r="52" spans="1:13" ht="24.75" customHeight="1">
      <c r="A52" s="102" t="s">
        <v>36</v>
      </c>
      <c r="B52" s="102"/>
      <c r="C52" s="102"/>
      <c r="D52" s="102"/>
      <c r="E52" s="102"/>
      <c r="F52" s="102"/>
      <c r="G52" s="102"/>
      <c r="H52" s="102"/>
      <c r="I52" s="102"/>
      <c r="J52" s="102"/>
      <c r="K52" s="102"/>
      <c r="L52" s="102"/>
      <c r="M52" s="55"/>
    </row>
    <row r="53" spans="1:13" ht="23.25" customHeight="1">
      <c r="A53" s="56" t="s">
        <v>10</v>
      </c>
      <c r="B53" s="56"/>
      <c r="C53" s="22">
        <f>C54+C55</f>
        <v>1251304</v>
      </c>
      <c r="D53" s="22">
        <f>D54+D55</f>
        <v>1251304</v>
      </c>
      <c r="E53" s="22">
        <f>E54+E55</f>
        <v>0</v>
      </c>
      <c r="F53" s="22">
        <f aca="true" t="shared" si="2" ref="F53:F58">G53+H53</f>
        <v>2521333</v>
      </c>
      <c r="G53" s="22">
        <f>G54+G55</f>
        <v>2521333</v>
      </c>
      <c r="H53" s="22">
        <f>H54+H55</f>
        <v>0</v>
      </c>
      <c r="I53" s="22">
        <f aca="true" t="shared" si="3" ref="I53:I58">J53+K53</f>
        <v>1004134</v>
      </c>
      <c r="J53" s="22">
        <f>J54+J55</f>
        <v>1004134</v>
      </c>
      <c r="K53" s="22">
        <f>K54+K55</f>
        <v>0</v>
      </c>
      <c r="L53" s="14"/>
      <c r="M53" s="60"/>
    </row>
    <row r="54" spans="1:13" ht="104.25" customHeight="1">
      <c r="A54" s="51" t="s">
        <v>43</v>
      </c>
      <c r="B54" s="33" t="s">
        <v>40</v>
      </c>
      <c r="C54" s="29">
        <f>+D54</f>
        <v>93748</v>
      </c>
      <c r="D54" s="29">
        <f>-1252+95000</f>
        <v>93748</v>
      </c>
      <c r="E54" s="29">
        <v>0</v>
      </c>
      <c r="F54" s="29">
        <f t="shared" si="2"/>
        <v>0</v>
      </c>
      <c r="G54" s="29">
        <v>0</v>
      </c>
      <c r="H54" s="29">
        <v>0</v>
      </c>
      <c r="I54" s="29">
        <f t="shared" si="3"/>
        <v>0</v>
      </c>
      <c r="J54" s="29">
        <v>0</v>
      </c>
      <c r="K54" s="29">
        <v>0</v>
      </c>
      <c r="L54" s="14" t="s">
        <v>35</v>
      </c>
      <c r="M54" s="57"/>
    </row>
    <row r="55" spans="1:13" ht="40.5" customHeight="1">
      <c r="A55" s="58" t="s">
        <v>41</v>
      </c>
      <c r="B55" s="58"/>
      <c r="C55" s="29">
        <f>D55+E55</f>
        <v>1157556</v>
      </c>
      <c r="D55" s="29">
        <f>+D56+D57+D58</f>
        <v>1157556</v>
      </c>
      <c r="E55" s="29">
        <f>+E56+E57+E58</f>
        <v>0</v>
      </c>
      <c r="F55" s="29">
        <f t="shared" si="2"/>
        <v>2521333</v>
      </c>
      <c r="G55" s="29">
        <f>+G56+G57+G58</f>
        <v>2521333</v>
      </c>
      <c r="H55" s="29">
        <f>+H56+H57+H58</f>
        <v>0</v>
      </c>
      <c r="I55" s="29">
        <f t="shared" si="3"/>
        <v>1004134</v>
      </c>
      <c r="J55" s="29">
        <f>+J56+J57+J58</f>
        <v>1004134</v>
      </c>
      <c r="K55" s="29">
        <f>+K56+K57+K58</f>
        <v>0</v>
      </c>
      <c r="L55" s="14"/>
      <c r="M55" s="50"/>
    </row>
    <row r="56" spans="1:13" ht="60.75" customHeight="1">
      <c r="A56" s="32" t="s">
        <v>64</v>
      </c>
      <c r="B56" s="33" t="s">
        <v>40</v>
      </c>
      <c r="C56" s="29">
        <f>D56+E56</f>
        <v>28543</v>
      </c>
      <c r="D56" s="34">
        <f>380000-351457</f>
        <v>28543</v>
      </c>
      <c r="E56" s="34">
        <v>0</v>
      </c>
      <c r="F56" s="29">
        <f t="shared" si="2"/>
        <v>0</v>
      </c>
      <c r="G56" s="34">
        <v>0</v>
      </c>
      <c r="H56" s="34">
        <v>0</v>
      </c>
      <c r="I56" s="29">
        <f t="shared" si="3"/>
        <v>0</v>
      </c>
      <c r="J56" s="34">
        <v>0</v>
      </c>
      <c r="K56" s="34">
        <v>0</v>
      </c>
      <c r="L56" s="14" t="s">
        <v>35</v>
      </c>
      <c r="M56" s="50"/>
    </row>
    <row r="57" spans="1:13" ht="47.25" customHeight="1">
      <c r="A57" s="32" t="s">
        <v>65</v>
      </c>
      <c r="B57" s="33" t="s">
        <v>40</v>
      </c>
      <c r="C57" s="29">
        <f>D57+E57</f>
        <v>152213</v>
      </c>
      <c r="D57" s="34">
        <f>142992+9221</f>
        <v>152213</v>
      </c>
      <c r="E57" s="34">
        <v>0</v>
      </c>
      <c r="F57" s="29">
        <f t="shared" si="2"/>
        <v>753480</v>
      </c>
      <c r="G57" s="34">
        <v>753480</v>
      </c>
      <c r="H57" s="34">
        <v>0</v>
      </c>
      <c r="I57" s="29">
        <f t="shared" si="3"/>
        <v>165894</v>
      </c>
      <c r="J57" s="34">
        <v>165894</v>
      </c>
      <c r="K57" s="34">
        <v>0</v>
      </c>
      <c r="L57" s="14" t="s">
        <v>35</v>
      </c>
      <c r="M57" s="50"/>
    </row>
    <row r="58" spans="1:13" ht="47.25" customHeight="1">
      <c r="A58" s="32" t="s">
        <v>66</v>
      </c>
      <c r="B58" s="33" t="s">
        <v>40</v>
      </c>
      <c r="C58" s="29">
        <f>D58+E58</f>
        <v>976800</v>
      </c>
      <c r="D58" s="34">
        <f>225620+722832+28348</f>
        <v>976800</v>
      </c>
      <c r="E58" s="34">
        <v>0</v>
      </c>
      <c r="F58" s="29">
        <f t="shared" si="2"/>
        <v>1767853</v>
      </c>
      <c r="G58" s="34">
        <v>1767853</v>
      </c>
      <c r="H58" s="34">
        <v>0</v>
      </c>
      <c r="I58" s="29">
        <f t="shared" si="3"/>
        <v>838240</v>
      </c>
      <c r="J58" s="34">
        <v>838240</v>
      </c>
      <c r="K58" s="34">
        <v>0</v>
      </c>
      <c r="L58" s="14" t="s">
        <v>35</v>
      </c>
      <c r="M58" s="50"/>
    </row>
    <row r="59" spans="1:13" ht="24.75" customHeight="1">
      <c r="A59" s="100" t="s">
        <v>18</v>
      </c>
      <c r="B59" s="100"/>
      <c r="C59" s="100"/>
      <c r="D59" s="100"/>
      <c r="E59" s="100"/>
      <c r="F59" s="100"/>
      <c r="G59" s="100"/>
      <c r="H59" s="100"/>
      <c r="I59" s="100"/>
      <c r="J59" s="100"/>
      <c r="K59" s="100"/>
      <c r="L59" s="100"/>
      <c r="M59" s="62"/>
    </row>
    <row r="60" spans="1:13" ht="44.25" customHeight="1">
      <c r="A60" s="106" t="s">
        <v>38</v>
      </c>
      <c r="B60" s="106"/>
      <c r="C60" s="106"/>
      <c r="D60" s="106"/>
      <c r="E60" s="106"/>
      <c r="F60" s="106"/>
      <c r="G60" s="106"/>
      <c r="H60" s="106"/>
      <c r="I60" s="106"/>
      <c r="J60" s="106"/>
      <c r="K60" s="106"/>
      <c r="L60" s="106"/>
      <c r="M60" s="49"/>
    </row>
    <row r="61" spans="1:12" ht="46.5" customHeight="1">
      <c r="A61" s="107" t="s">
        <v>13</v>
      </c>
      <c r="B61" s="107"/>
      <c r="C61" s="107"/>
      <c r="D61" s="107"/>
      <c r="E61" s="107"/>
      <c r="F61" s="107"/>
      <c r="G61" s="107"/>
      <c r="H61" s="107"/>
      <c r="I61" s="107"/>
      <c r="J61" s="107"/>
      <c r="K61" s="107"/>
      <c r="L61" s="107"/>
    </row>
    <row r="62" spans="1:12" ht="91.5" customHeight="1">
      <c r="A62" s="51" t="s">
        <v>37</v>
      </c>
      <c r="B62" s="33" t="s">
        <v>40</v>
      </c>
      <c r="C62" s="29">
        <f>D62+E62</f>
        <v>2370000</v>
      </c>
      <c r="D62" s="34">
        <v>2370000</v>
      </c>
      <c r="E62" s="34">
        <v>0</v>
      </c>
      <c r="F62" s="22">
        <f>G62+H62</f>
        <v>0</v>
      </c>
      <c r="G62" s="35">
        <v>0</v>
      </c>
      <c r="H62" s="35">
        <v>0</v>
      </c>
      <c r="I62" s="29">
        <f>J62+K62</f>
        <v>2370000</v>
      </c>
      <c r="J62" s="35">
        <v>2370000</v>
      </c>
      <c r="K62" s="34">
        <v>0</v>
      </c>
      <c r="L62" s="14" t="s">
        <v>35</v>
      </c>
    </row>
    <row r="63" spans="1:13" s="9" customFormat="1" ht="6" customHeight="1">
      <c r="A63" s="40"/>
      <c r="B63" s="72"/>
      <c r="C63" s="73"/>
      <c r="D63" s="74"/>
      <c r="E63" s="75"/>
      <c r="F63" s="41"/>
      <c r="G63" s="42"/>
      <c r="H63" s="43"/>
      <c r="I63" s="41"/>
      <c r="J63" s="42"/>
      <c r="K63" s="43"/>
      <c r="L63" s="44"/>
      <c r="M63" s="45"/>
    </row>
    <row r="64" spans="1:13" ht="26.25" customHeight="1">
      <c r="A64" s="100" t="s">
        <v>16</v>
      </c>
      <c r="B64" s="100"/>
      <c r="C64" s="100"/>
      <c r="D64" s="100"/>
      <c r="E64" s="100"/>
      <c r="F64" s="100"/>
      <c r="G64" s="100"/>
      <c r="H64" s="100"/>
      <c r="I64" s="100"/>
      <c r="J64" s="100"/>
      <c r="K64" s="100"/>
      <c r="L64" s="100"/>
      <c r="M64" s="60"/>
    </row>
    <row r="65" spans="1:13" ht="35.25" customHeight="1">
      <c r="A65" s="105" t="s">
        <v>73</v>
      </c>
      <c r="B65" s="105"/>
      <c r="C65" s="105"/>
      <c r="D65" s="105"/>
      <c r="E65" s="105"/>
      <c r="F65" s="105"/>
      <c r="G65" s="105"/>
      <c r="H65" s="105"/>
      <c r="I65" s="105"/>
      <c r="J65" s="105"/>
      <c r="K65" s="105"/>
      <c r="L65" s="105"/>
      <c r="M65" s="85"/>
    </row>
    <row r="66" spans="1:13" ht="27.75" customHeight="1">
      <c r="A66" s="102" t="s">
        <v>74</v>
      </c>
      <c r="B66" s="102"/>
      <c r="C66" s="102"/>
      <c r="D66" s="102"/>
      <c r="E66" s="102"/>
      <c r="F66" s="102"/>
      <c r="G66" s="102"/>
      <c r="H66" s="102"/>
      <c r="I66" s="102"/>
      <c r="J66" s="102"/>
      <c r="K66" s="102"/>
      <c r="L66" s="102"/>
      <c r="M66" s="86"/>
    </row>
    <row r="67" spans="1:13" ht="18.75" customHeight="1">
      <c r="A67" s="46"/>
      <c r="B67" s="46"/>
      <c r="C67" s="47"/>
      <c r="D67" s="48"/>
      <c r="E67" s="48"/>
      <c r="F67" s="47"/>
      <c r="G67" s="48"/>
      <c r="H67" s="48"/>
      <c r="I67" s="47"/>
      <c r="J67" s="103" t="s">
        <v>21</v>
      </c>
      <c r="K67" s="103"/>
      <c r="L67" s="103"/>
      <c r="M67" s="49"/>
    </row>
    <row r="68" spans="1:13" ht="19.5" customHeight="1">
      <c r="A68" s="17">
        <v>1</v>
      </c>
      <c r="B68" s="17">
        <v>2</v>
      </c>
      <c r="C68" s="17">
        <v>3</v>
      </c>
      <c r="D68" s="17">
        <v>4</v>
      </c>
      <c r="E68" s="17">
        <v>5</v>
      </c>
      <c r="F68" s="18">
        <v>6</v>
      </c>
      <c r="G68" s="17">
        <v>7</v>
      </c>
      <c r="H68" s="17">
        <v>8</v>
      </c>
      <c r="I68" s="19">
        <v>9</v>
      </c>
      <c r="J68" s="19">
        <v>10</v>
      </c>
      <c r="K68" s="19">
        <v>11</v>
      </c>
      <c r="L68" s="19">
        <v>12</v>
      </c>
      <c r="M68" s="20"/>
    </row>
    <row r="69" spans="1:13" s="9" customFormat="1" ht="26.25" customHeight="1">
      <c r="A69" s="61" t="s">
        <v>10</v>
      </c>
      <c r="B69" s="61"/>
      <c r="C69" s="22">
        <f>D69+E69</f>
        <v>2546100</v>
      </c>
      <c r="D69" s="22">
        <f>+D70+D71+D72</f>
        <v>2546100</v>
      </c>
      <c r="E69" s="22">
        <f>+E70+E71+E72</f>
        <v>0</v>
      </c>
      <c r="F69" s="22">
        <f>G69+H69</f>
        <v>1845000</v>
      </c>
      <c r="G69" s="22">
        <f>+G70+G71+G72</f>
        <v>1845000</v>
      </c>
      <c r="H69" s="22">
        <f>+H70+H71+H72</f>
        <v>0</v>
      </c>
      <c r="I69" s="22">
        <f>J69+K69</f>
        <v>2817440</v>
      </c>
      <c r="J69" s="22">
        <f>+J70+J71+J72</f>
        <v>2817440</v>
      </c>
      <c r="K69" s="22">
        <v>0</v>
      </c>
      <c r="L69" s="87"/>
      <c r="M69" s="27"/>
    </row>
    <row r="70" spans="1:13" s="9" customFormat="1" ht="65.25" customHeight="1">
      <c r="A70" s="51" t="s">
        <v>81</v>
      </c>
      <c r="B70" s="33" t="s">
        <v>40</v>
      </c>
      <c r="C70" s="29">
        <f>D70+E70</f>
        <v>386100</v>
      </c>
      <c r="D70" s="34">
        <v>386100</v>
      </c>
      <c r="E70" s="34">
        <v>0</v>
      </c>
      <c r="F70" s="22">
        <f>G70+H70</f>
        <v>623700</v>
      </c>
      <c r="G70" s="35">
        <v>623700</v>
      </c>
      <c r="H70" s="35">
        <v>0</v>
      </c>
      <c r="I70" s="29">
        <f>J70+K70</f>
        <v>427440</v>
      </c>
      <c r="J70" s="35">
        <v>427440</v>
      </c>
      <c r="K70" s="34">
        <v>0</v>
      </c>
      <c r="L70" s="13" t="s">
        <v>8</v>
      </c>
      <c r="M70" s="59"/>
    </row>
    <row r="71" spans="1:13" s="9" customFormat="1" ht="59.25" customHeight="1">
      <c r="A71" s="51" t="s">
        <v>75</v>
      </c>
      <c r="B71" s="33" t="s">
        <v>40</v>
      </c>
      <c r="C71" s="29">
        <f>D71+E71</f>
        <v>2100000</v>
      </c>
      <c r="D71" s="34">
        <v>2100000</v>
      </c>
      <c r="E71" s="63">
        <v>0</v>
      </c>
      <c r="F71" s="22">
        <f>G71+H71</f>
        <v>1158300</v>
      </c>
      <c r="G71" s="35">
        <v>1158300</v>
      </c>
      <c r="H71" s="35">
        <v>0</v>
      </c>
      <c r="I71" s="29">
        <f>J71+K71</f>
        <v>2324000</v>
      </c>
      <c r="J71" s="35">
        <v>2324000</v>
      </c>
      <c r="K71" s="34">
        <v>0</v>
      </c>
      <c r="L71" s="13" t="s">
        <v>8</v>
      </c>
      <c r="M71" s="70"/>
    </row>
    <row r="72" spans="1:13" s="9" customFormat="1" ht="62.25" customHeight="1">
      <c r="A72" s="51" t="s">
        <v>76</v>
      </c>
      <c r="B72" s="33" t="s">
        <v>40</v>
      </c>
      <c r="C72" s="29">
        <f>D72+E72</f>
        <v>60000</v>
      </c>
      <c r="D72" s="34">
        <v>60000</v>
      </c>
      <c r="E72" s="63">
        <v>0</v>
      </c>
      <c r="F72" s="22">
        <f>G72+H72</f>
        <v>63000</v>
      </c>
      <c r="G72" s="35">
        <v>63000</v>
      </c>
      <c r="H72" s="35">
        <v>0</v>
      </c>
      <c r="I72" s="29">
        <f>J72+K72</f>
        <v>66000</v>
      </c>
      <c r="J72" s="35">
        <v>66000</v>
      </c>
      <c r="K72" s="34">
        <v>0</v>
      </c>
      <c r="L72" s="13" t="s">
        <v>8</v>
      </c>
      <c r="M72" s="70"/>
    </row>
    <row r="73" spans="1:13" ht="22.5" customHeight="1">
      <c r="A73" s="104" t="s">
        <v>45</v>
      </c>
      <c r="B73" s="104"/>
      <c r="C73" s="104"/>
      <c r="D73" s="104"/>
      <c r="E73" s="104"/>
      <c r="F73" s="104"/>
      <c r="G73" s="104"/>
      <c r="H73" s="104"/>
      <c r="I73" s="104"/>
      <c r="J73" s="104"/>
      <c r="K73" s="104"/>
      <c r="L73" s="104"/>
      <c r="M73" s="62"/>
    </row>
    <row r="74" spans="1:13" s="9" customFormat="1" ht="36" customHeight="1">
      <c r="A74" s="106" t="s">
        <v>77</v>
      </c>
      <c r="B74" s="106"/>
      <c r="C74" s="106"/>
      <c r="D74" s="106"/>
      <c r="E74" s="106"/>
      <c r="F74" s="106"/>
      <c r="G74" s="106"/>
      <c r="H74" s="106"/>
      <c r="I74" s="106"/>
      <c r="J74" s="106"/>
      <c r="K74" s="106"/>
      <c r="L74" s="106"/>
      <c r="M74" s="64"/>
    </row>
    <row r="75" spans="1:13" s="9" customFormat="1" ht="39" customHeight="1">
      <c r="A75" s="107" t="s">
        <v>78</v>
      </c>
      <c r="B75" s="107"/>
      <c r="C75" s="107"/>
      <c r="D75" s="107"/>
      <c r="E75" s="107"/>
      <c r="F75" s="107"/>
      <c r="G75" s="107"/>
      <c r="H75" s="107"/>
      <c r="I75" s="107"/>
      <c r="J75" s="107"/>
      <c r="K75" s="107"/>
      <c r="L75" s="107"/>
      <c r="M75" s="53"/>
    </row>
    <row r="76" spans="1:13" s="9" customFormat="1" ht="25.5" customHeight="1">
      <c r="A76" s="56" t="s">
        <v>0</v>
      </c>
      <c r="B76" s="56"/>
      <c r="C76" s="29">
        <f>+E76+D76</f>
        <v>5132263</v>
      </c>
      <c r="D76" s="29">
        <f>+D77+D78</f>
        <v>5132263</v>
      </c>
      <c r="E76" s="22">
        <v>0</v>
      </c>
      <c r="F76" s="29">
        <f>+H76+G76</f>
        <v>4965060</v>
      </c>
      <c r="G76" s="29">
        <f>+G77+G78</f>
        <v>4965060</v>
      </c>
      <c r="H76" s="22">
        <v>0</v>
      </c>
      <c r="I76" s="29">
        <f>+K76+J76</f>
        <v>5686430</v>
      </c>
      <c r="J76" s="29">
        <f>+J77+J78</f>
        <v>5686430</v>
      </c>
      <c r="K76" s="22">
        <v>0</v>
      </c>
      <c r="L76" s="87"/>
      <c r="M76" s="60"/>
    </row>
    <row r="77" spans="1:13" s="9" customFormat="1" ht="107.25" customHeight="1">
      <c r="A77" s="51" t="s">
        <v>79</v>
      </c>
      <c r="B77" s="33" t="s">
        <v>40</v>
      </c>
      <c r="C77" s="29">
        <f>D77+E77</f>
        <v>4962263</v>
      </c>
      <c r="D77" s="34">
        <v>4962263</v>
      </c>
      <c r="E77" s="34">
        <v>0</v>
      </c>
      <c r="F77" s="22">
        <f>G77+H77</f>
        <v>4786560</v>
      </c>
      <c r="G77" s="35">
        <v>4786560</v>
      </c>
      <c r="H77" s="35">
        <v>0</v>
      </c>
      <c r="I77" s="29">
        <f>J77+K77</f>
        <v>5499430</v>
      </c>
      <c r="J77" s="35">
        <v>5499430</v>
      </c>
      <c r="K77" s="34">
        <v>0</v>
      </c>
      <c r="L77" s="13" t="s">
        <v>8</v>
      </c>
      <c r="M77" s="62"/>
    </row>
    <row r="78" spans="1:13" s="9" customFormat="1" ht="100.5" customHeight="1">
      <c r="A78" s="51" t="s">
        <v>80</v>
      </c>
      <c r="B78" s="33" t="s">
        <v>40</v>
      </c>
      <c r="C78" s="29">
        <f>D78+E78</f>
        <v>170000</v>
      </c>
      <c r="D78" s="34">
        <v>170000</v>
      </c>
      <c r="E78" s="34">
        <v>0</v>
      </c>
      <c r="F78" s="22">
        <f>G78+H78</f>
        <v>178500</v>
      </c>
      <c r="G78" s="35">
        <v>178500</v>
      </c>
      <c r="H78" s="35">
        <v>0</v>
      </c>
      <c r="I78" s="29">
        <f>J78+K78</f>
        <v>187000</v>
      </c>
      <c r="J78" s="35">
        <v>187000</v>
      </c>
      <c r="K78" s="34">
        <v>0</v>
      </c>
      <c r="L78" s="13" t="s">
        <v>8</v>
      </c>
      <c r="M78" s="62"/>
    </row>
    <row r="79" spans="1:13" ht="23.25" customHeight="1">
      <c r="A79" s="108" t="s">
        <v>82</v>
      </c>
      <c r="B79" s="108"/>
      <c r="C79" s="108"/>
      <c r="D79" s="108"/>
      <c r="E79" s="108"/>
      <c r="F79" s="108"/>
      <c r="G79" s="108"/>
      <c r="H79" s="108"/>
      <c r="I79" s="108"/>
      <c r="J79" s="108"/>
      <c r="K79" s="108"/>
      <c r="L79" s="108"/>
      <c r="M79" s="36"/>
    </row>
    <row r="80" spans="1:12" ht="21" customHeight="1">
      <c r="A80" s="109" t="s">
        <v>67</v>
      </c>
      <c r="B80" s="109"/>
      <c r="C80" s="109"/>
      <c r="D80" s="109"/>
      <c r="E80" s="109"/>
      <c r="F80" s="109"/>
      <c r="G80" s="109"/>
      <c r="H80" s="109"/>
      <c r="I80" s="109"/>
      <c r="J80" s="109"/>
      <c r="K80" s="109"/>
      <c r="L80" s="109"/>
    </row>
    <row r="81" spans="1:12" s="9" customFormat="1" ht="27.75" customHeight="1">
      <c r="A81" s="61" t="s">
        <v>10</v>
      </c>
      <c r="B81" s="61"/>
      <c r="C81" s="22">
        <f>+D81+E81</f>
        <v>653400</v>
      </c>
      <c r="D81" s="22">
        <f>+D82+D85</f>
        <v>653400</v>
      </c>
      <c r="E81" s="22">
        <f>+E82+E85</f>
        <v>0</v>
      </c>
      <c r="F81" s="22">
        <f>+G81+H81</f>
        <v>653400</v>
      </c>
      <c r="G81" s="22">
        <f>+G82+G85</f>
        <v>653400</v>
      </c>
      <c r="H81" s="22">
        <f>+H82+H85</f>
        <v>0</v>
      </c>
      <c r="I81" s="22">
        <f>+J81+K81</f>
        <v>653400</v>
      </c>
      <c r="J81" s="22">
        <f>+J82+J85</f>
        <v>653400</v>
      </c>
      <c r="K81" s="22">
        <f>+K82+K85</f>
        <v>0</v>
      </c>
      <c r="L81" s="61"/>
    </row>
    <row r="82" spans="1:12" s="9" customFormat="1" ht="69.75" customHeight="1">
      <c r="A82" s="51" t="s">
        <v>68</v>
      </c>
      <c r="B82" s="33" t="s">
        <v>40</v>
      </c>
      <c r="C82" s="29">
        <f>+D82</f>
        <v>60000</v>
      </c>
      <c r="D82" s="34">
        <v>60000</v>
      </c>
      <c r="E82" s="34">
        <v>0</v>
      </c>
      <c r="F82" s="22">
        <f>+G82</f>
        <v>60000</v>
      </c>
      <c r="G82" s="35">
        <v>60000</v>
      </c>
      <c r="H82" s="35">
        <v>0</v>
      </c>
      <c r="I82" s="22">
        <f>+J82</f>
        <v>60000</v>
      </c>
      <c r="J82" s="35">
        <v>60000</v>
      </c>
      <c r="K82" s="35">
        <v>0</v>
      </c>
      <c r="L82" s="13" t="s">
        <v>25</v>
      </c>
    </row>
    <row r="83" spans="1:13" ht="18.75" customHeight="1">
      <c r="A83" s="46"/>
      <c r="B83" s="46"/>
      <c r="C83" s="47"/>
      <c r="D83" s="48"/>
      <c r="E83" s="48"/>
      <c r="F83" s="47"/>
      <c r="G83" s="48"/>
      <c r="H83" s="48"/>
      <c r="I83" s="47"/>
      <c r="J83" s="103" t="s">
        <v>21</v>
      </c>
      <c r="K83" s="103"/>
      <c r="L83" s="103"/>
      <c r="M83" s="49"/>
    </row>
    <row r="84" spans="1:13" ht="19.5" customHeight="1">
      <c r="A84" s="17">
        <v>1</v>
      </c>
      <c r="B84" s="17">
        <v>2</v>
      </c>
      <c r="C84" s="17">
        <v>3</v>
      </c>
      <c r="D84" s="17">
        <v>4</v>
      </c>
      <c r="E84" s="17">
        <v>5</v>
      </c>
      <c r="F84" s="18">
        <v>6</v>
      </c>
      <c r="G84" s="17">
        <v>7</v>
      </c>
      <c r="H84" s="17">
        <v>8</v>
      </c>
      <c r="I84" s="19">
        <v>9</v>
      </c>
      <c r="J84" s="19">
        <v>10</v>
      </c>
      <c r="K84" s="19">
        <v>11</v>
      </c>
      <c r="L84" s="19">
        <v>12</v>
      </c>
      <c r="M84" s="20"/>
    </row>
    <row r="85" spans="1:12" s="9" customFormat="1" ht="71.25" customHeight="1">
      <c r="A85" s="30" t="s">
        <v>69</v>
      </c>
      <c r="B85" s="30"/>
      <c r="C85" s="29">
        <f>+D85</f>
        <v>593400</v>
      </c>
      <c r="D85" s="34">
        <f>D86+D87</f>
        <v>593400</v>
      </c>
      <c r="E85" s="34">
        <v>0</v>
      </c>
      <c r="F85" s="22">
        <f>+G85</f>
        <v>593400</v>
      </c>
      <c r="G85" s="35">
        <f>+G86+G87</f>
        <v>593400</v>
      </c>
      <c r="H85" s="35">
        <v>0</v>
      </c>
      <c r="I85" s="22">
        <f>+J85</f>
        <v>593400</v>
      </c>
      <c r="J85" s="35">
        <f>+J86+J87</f>
        <v>593400</v>
      </c>
      <c r="K85" s="35">
        <v>0</v>
      </c>
      <c r="L85" s="13" t="s">
        <v>7</v>
      </c>
    </row>
    <row r="86" spans="1:12" s="9" customFormat="1" ht="71.25" customHeight="1">
      <c r="A86" s="32" t="s">
        <v>70</v>
      </c>
      <c r="B86" s="33" t="s">
        <v>40</v>
      </c>
      <c r="C86" s="29">
        <f>+D86</f>
        <v>550400</v>
      </c>
      <c r="D86" s="34">
        <v>550400</v>
      </c>
      <c r="E86" s="34">
        <v>0</v>
      </c>
      <c r="F86" s="22">
        <f>+G86</f>
        <v>550400</v>
      </c>
      <c r="G86" s="35">
        <v>550400</v>
      </c>
      <c r="H86" s="35">
        <v>0</v>
      </c>
      <c r="I86" s="29">
        <f>+J86</f>
        <v>550400</v>
      </c>
      <c r="J86" s="35">
        <v>550400</v>
      </c>
      <c r="K86" s="34">
        <v>0</v>
      </c>
      <c r="L86" s="13" t="s">
        <v>25</v>
      </c>
    </row>
    <row r="87" spans="1:12" s="9" customFormat="1" ht="68.25" customHeight="1">
      <c r="A87" s="32" t="s">
        <v>71</v>
      </c>
      <c r="B87" s="33" t="s">
        <v>40</v>
      </c>
      <c r="C87" s="29">
        <f>D87+E87</f>
        <v>43000</v>
      </c>
      <c r="D87" s="34">
        <v>43000</v>
      </c>
      <c r="E87" s="34">
        <v>0</v>
      </c>
      <c r="F87" s="22">
        <f>G87+H87</f>
        <v>43000</v>
      </c>
      <c r="G87" s="35">
        <v>43000</v>
      </c>
      <c r="H87" s="35">
        <v>0</v>
      </c>
      <c r="I87" s="29">
        <f>J87+K87</f>
        <v>43000</v>
      </c>
      <c r="J87" s="35">
        <v>43000</v>
      </c>
      <c r="K87" s="34">
        <v>0</v>
      </c>
      <c r="L87" s="13" t="s">
        <v>25</v>
      </c>
    </row>
    <row r="88" spans="1:12" s="9" customFormat="1" ht="23.25" customHeight="1">
      <c r="A88" s="65"/>
      <c r="B88" s="82"/>
      <c r="C88" s="81"/>
      <c r="D88" s="76"/>
      <c r="E88" s="76"/>
      <c r="F88" s="41"/>
      <c r="G88" s="42"/>
      <c r="H88" s="42"/>
      <c r="I88" s="66"/>
      <c r="J88" s="42"/>
      <c r="K88" s="43"/>
      <c r="L88" s="67"/>
    </row>
    <row r="89" spans="1:12" ht="23.25" customHeight="1">
      <c r="A89" s="88" t="s">
        <v>86</v>
      </c>
      <c r="B89" s="82"/>
      <c r="C89" s="76"/>
      <c r="D89" s="76"/>
      <c r="E89" s="76"/>
      <c r="F89" s="74"/>
      <c r="G89" s="74"/>
      <c r="H89" s="89"/>
      <c r="I89" s="90" t="s">
        <v>87</v>
      </c>
      <c r="J89" s="89"/>
      <c r="K89" s="76"/>
      <c r="L89" s="91"/>
    </row>
    <row r="90" spans="1:12" s="9" customFormat="1" ht="12" customHeight="1">
      <c r="A90" s="65"/>
      <c r="B90" s="82"/>
      <c r="C90" s="81"/>
      <c r="D90" s="76"/>
      <c r="E90" s="76"/>
      <c r="F90" s="41"/>
      <c r="G90" s="42"/>
      <c r="H90" s="42"/>
      <c r="I90" s="66"/>
      <c r="J90" s="42"/>
      <c r="K90" s="43"/>
      <c r="L90" s="67"/>
    </row>
    <row r="91" spans="1:6" ht="15.75">
      <c r="A91" s="92" t="s">
        <v>88</v>
      </c>
      <c r="F91" s="68"/>
    </row>
    <row r="92" ht="12.75">
      <c r="A92" s="1" t="s">
        <v>89</v>
      </c>
    </row>
    <row r="96" ht="12.75">
      <c r="A96" s="78"/>
    </row>
    <row r="97" ht="12.75">
      <c r="A97" s="79"/>
    </row>
    <row r="98" ht="12.75">
      <c r="A98" s="80"/>
    </row>
    <row r="99" ht="12.75">
      <c r="A99" s="78"/>
    </row>
    <row r="100" ht="12.75">
      <c r="A100" s="78"/>
    </row>
    <row r="101" ht="12.75">
      <c r="A101" s="78"/>
    </row>
  </sheetData>
  <sheetProtection/>
  <mergeCells count="40">
    <mergeCell ref="J83:L83"/>
    <mergeCell ref="A79:L79"/>
    <mergeCell ref="A80:L80"/>
    <mergeCell ref="A73:L73"/>
    <mergeCell ref="A50:L50"/>
    <mergeCell ref="A51:L51"/>
    <mergeCell ref="A52:L52"/>
    <mergeCell ref="A59:L59"/>
    <mergeCell ref="A60:L60"/>
    <mergeCell ref="A61:L61"/>
    <mergeCell ref="J48:L48"/>
    <mergeCell ref="J67:L67"/>
    <mergeCell ref="A65:L65"/>
    <mergeCell ref="A74:L74"/>
    <mergeCell ref="A75:L75"/>
    <mergeCell ref="A13:L13"/>
    <mergeCell ref="A14:L14"/>
    <mergeCell ref="J21:L21"/>
    <mergeCell ref="A43:L43"/>
    <mergeCell ref="A66:L66"/>
    <mergeCell ref="A64:L64"/>
    <mergeCell ref="A44:L44"/>
    <mergeCell ref="A45:L45"/>
    <mergeCell ref="J35:L35"/>
    <mergeCell ref="D8:E8"/>
    <mergeCell ref="F8:F9"/>
    <mergeCell ref="G8:H8"/>
    <mergeCell ref="I8:I9"/>
    <mergeCell ref="J8:K8"/>
    <mergeCell ref="A12:L12"/>
    <mergeCell ref="I1:L1"/>
    <mergeCell ref="A5:L5"/>
    <mergeCell ref="A7:A9"/>
    <mergeCell ref="C7:E7"/>
    <mergeCell ref="B7:B9"/>
    <mergeCell ref="F7:H7"/>
    <mergeCell ref="I7:K7"/>
    <mergeCell ref="L7:L9"/>
    <mergeCell ref="C8:C9"/>
    <mergeCell ref="J2:L2"/>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5" manualBreakCount="5">
    <brk id="19" max="11" man="1"/>
    <brk id="34" max="11" man="1"/>
    <brk id="47" max="11" man="1"/>
    <brk id="66" max="11" man="1"/>
    <brk id="8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2022-12-04T13:26:40Z</cp:lastPrinted>
  <dcterms:created xsi:type="dcterms:W3CDTF">1996-10-08T23:32:33Z</dcterms:created>
  <dcterms:modified xsi:type="dcterms:W3CDTF">2022-12-15T08:50:16Z</dcterms:modified>
  <cp:category/>
  <cp:version/>
  <cp:contentType/>
  <cp:contentStatus/>
</cp:coreProperties>
</file>