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(с)'!$A$1:$F$200</definedName>
  </definedNames>
  <calcPr fullCalcOnLoad="1"/>
</workbook>
</file>

<file path=xl/sharedStrings.xml><?xml version="1.0" encoding="utf-8"?>
<sst xmlns="http://schemas.openxmlformats.org/spreadsheetml/2006/main" count="238" uniqueCount="233">
  <si>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</si>
  <si>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</si>
  <si>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</si>
  <si>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</si>
  <si>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</si>
  <si>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</si>
  <si>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</si>
  <si>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</si>
  <si>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</si>
  <si>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</si>
  <si>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</si>
  <si>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</si>
  <si>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</si>
  <si>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</si>
  <si>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</si>
  <si>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</si>
  <si>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</si>
  <si>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</si>
  <si>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</si>
  <si>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</si>
  <si>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</si>
  <si>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</si>
  <si>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</si>
  <si>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</si>
  <si>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</si>
  <si>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</si>
  <si>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</si>
  <si>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</si>
  <si>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</si>
  <si>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</si>
  <si>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</si>
  <si>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</si>
  <si>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</si>
  <si>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</si>
  <si>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</si>
  <si>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</si>
  <si>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</si>
  <si>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</si>
  <si>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</si>
  <si>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</si>
  <si>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</si>
  <si>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</si>
  <si>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</si>
  <si>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</si>
  <si>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</si>
  <si>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</si>
  <si>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</si>
  <si>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</si>
  <si>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</si>
  <si>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</si>
  <si>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</si>
  <si>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</si>
  <si>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</si>
  <si>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</si>
  <si>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</si>
  <si>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</si>
  <si>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</si>
  <si>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</si>
  <si>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</si>
  <si>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</si>
  <si>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</si>
  <si>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</si>
  <si>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</si>
  <si>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</si>
  <si>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</si>
  <si>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</si>
  <si>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</si>
  <si>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</si>
  <si>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</si>
  <si>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</si>
  <si>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</si>
  <si>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</si>
  <si>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</si>
  <si>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</si>
  <si>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</si>
  <si>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</si>
  <si>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</si>
  <si>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</si>
  <si>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</si>
  <si>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</si>
  <si>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</si>
  <si>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</si>
  <si>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</si>
  <si>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</si>
  <si>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</si>
  <si>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</si>
  <si>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</si>
  <si>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</si>
  <si>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</si>
  <si>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</si>
  <si>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</si>
  <si>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</si>
  <si>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</si>
  <si>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</si>
  <si>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</si>
  <si>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</si>
  <si>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</si>
  <si>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</si>
  <si>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</si>
  <si>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</si>
  <si>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</si>
  <si>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</si>
  <si>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</si>
  <si>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</si>
  <si>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</si>
  <si>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</si>
  <si>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</si>
  <si>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</si>
  <si>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</si>
  <si>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</si>
  <si>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</si>
  <si>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</si>
  <si>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</si>
  <si>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</si>
  <si>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</si>
  <si>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</si>
  <si>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</si>
  <si>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</si>
  <si>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</si>
  <si>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</si>
  <si>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</si>
  <si>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</si>
  <si>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</si>
  <si>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</si>
  <si>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</si>
  <si>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</si>
  <si>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</si>
  <si>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</si>
  <si>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</si>
  <si>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</si>
  <si>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</si>
  <si>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</si>
  <si>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</si>
  <si>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</si>
  <si>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</si>
  <si>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</si>
  <si>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</si>
  <si>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</si>
  <si>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</si>
  <si>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</si>
  <si>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</si>
  <si>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</si>
  <si>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</si>
  <si>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</si>
  <si>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</si>
  <si>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</si>
  <si>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</si>
  <si>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</si>
  <si>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</si>
  <si>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</si>
  <si>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</si>
  <si>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</si>
  <si>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</si>
  <si>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</si>
  <si>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</si>
  <si>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</si>
  <si>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</si>
  <si>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</si>
  <si>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</si>
  <si>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</si>
  <si>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</si>
  <si>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</si>
  <si>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</si>
  <si>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</si>
  <si>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</si>
  <si>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</si>
  <si>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</si>
  <si>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</si>
  <si>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</si>
  <si>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</si>
  <si>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</si>
  <si>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</si>
  <si>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</si>
  <si>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</si>
  <si>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</si>
  <si>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</si>
  <si>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</si>
  <si>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</si>
  <si>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</si>
  <si>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</si>
  <si>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</si>
  <si>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</si>
  <si>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</si>
  <si>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</si>
  <si>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</si>
  <si>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</si>
  <si>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</si>
  <si>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</si>
  <si>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</si>
  <si>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</si>
  <si>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</si>
  <si>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</si>
  <si>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</si>
  <si>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</si>
  <si>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</si>
  <si>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</si>
  <si>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</si>
  <si>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</si>
  <si>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</si>
  <si>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</si>
  <si>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</si>
  <si>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</si>
  <si>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</si>
  <si>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</si>
  <si>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</si>
  <si>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</si>
  <si>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Сумський міський голова</t>
  </si>
  <si>
    <t>Олександр ЛИСЕНКО</t>
  </si>
  <si>
    <t>________________</t>
  </si>
  <si>
    <t>Доходи бюджету Сумської міської територіальної громади на 2023 рік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</si>
  <si>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</si>
  <si>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</si>
  <si>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</si>
  <si>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 xml:space="preserve">Виконавець: 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</si>
  <si>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</si>
  <si>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</si>
  <si>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</si>
  <si>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</si>
  <si>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</si>
  <si>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</si>
  <si>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 xml:space="preserve">Сумської міської ради від 14 грудня 2022 року </t>
  </si>
  <si>
    <t>до       рішення      Сумської     міської      ради</t>
  </si>
  <si>
    <t>«Про       внесення       змін       до        рішення</t>
  </si>
  <si>
    <t xml:space="preserve">     Додаток  1</t>
  </si>
  <si>
    <t xml:space="preserve">№ 3309-МР  «Про  бюджет  Сумської   міської </t>
  </si>
  <si>
    <t xml:space="preserve">(зі змінами)» </t>
  </si>
  <si>
    <t xml:space="preserve">територіальної      громади     на     2023     рік» 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</si>
  <si>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</si>
  <si>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</si>
  <si>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</si>
  <si>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</si>
  <si>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Світлана ЛИПОВА</t>
  </si>
  <si>
    <t>від    25   січня   2023   року   №   3398     -    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</si>
</sst>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68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9" fillId="53" borderId="16" xfId="0" applyNumberFormat="1" applyFont="1" applyFill="1" applyBorder="1" applyAlignment="1" applyProtection="1">
      <alignment horizontal="center" vertical="center" wrapText="1"/>
      <protection/>
    </xf>
    <xf numFmtId="0" fontId="39" fillId="53" borderId="16" xfId="0" applyNumberFormat="1" applyFont="1" applyFill="1" applyBorder="1" applyAlignment="1" applyProtection="1">
      <alignment vertical="center" wrapText="1"/>
      <protection/>
    </xf>
    <xf numFmtId="4" fontId="39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9" fillId="53" borderId="0" xfId="0" applyNumberFormat="1" applyFont="1" applyFill="1" applyAlignment="1" applyProtection="1">
      <alignment wrapText="1"/>
      <protection/>
    </xf>
    <xf numFmtId="0" fontId="39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37" fillId="55" borderId="0" xfId="0" applyNumberFormat="1" applyFont="1" applyFill="1" applyAlignment="1" applyProtection="1">
      <alignment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4" fontId="37" fillId="55" borderId="0" xfId="0" applyNumberFormat="1" applyFont="1" applyFill="1" applyBorder="1" applyAlignment="1">
      <alignment horizontal="left" vertical="distributed" wrapText="1"/>
    </xf>
    <xf numFmtId="0" fontId="37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49" fontId="41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199"/>
  <sheetViews>
    <sheetView showGridLines="0" showZeros="0" tabSelected="1" view="pageBreakPreview" zoomScale="60" zoomScaleNormal="70" workbookViewId="0" topLeftCell="A1">
      <pane xSplit="2" ySplit="17" topLeftCell="C17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8" sqref="E8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4" customWidth="1"/>
    <col min="244" max="252" width="9.16015625" style="11" customWidth="1"/>
    <col min="253" max="16384" width="9.16015625" style="14" customWidth="1"/>
  </cols>
  <sheetData>
    <row r="1" spans="4:6" ht="23.25" customHeight="1">
      <c r="D1" s="120" t="s">
        <v>223</v>
      </c>
      <c r="E1" s="120"/>
      <c r="F1" s="120"/>
    </row>
    <row r="2" spans="4:5" ht="18.75" customHeight="1">
      <c r="D2" s="12" t="s">
        <v>221</v>
      </c>
      <c r="E2" s="13"/>
    </row>
    <row r="3" spans="4:5" ht="18" customHeight="1">
      <c r="D3" s="12" t="s">
        <v>222</v>
      </c>
      <c r="E3" s="13"/>
    </row>
    <row r="4" spans="4:5" ht="18" customHeight="1">
      <c r="D4" s="12" t="s">
        <v>220</v>
      </c>
      <c r="E4" s="13"/>
    </row>
    <row r="5" spans="4:5" ht="18" customHeight="1">
      <c r="D5" s="12" t="s">
        <v>224</v>
      </c>
      <c r="E5" s="13"/>
    </row>
    <row r="6" spans="4:5" ht="18" customHeight="1">
      <c r="D6" s="12" t="s">
        <v>226</v>
      </c>
      <c r="E6" s="13"/>
    </row>
    <row r="7" spans="4:5" ht="18" customHeight="1">
      <c r="D7" s="12" t="s">
        <v>225</v>
      </c>
      <c r="E7" s="13"/>
    </row>
    <row r="8" spans="4:5" ht="18.75" customHeight="1">
      <c r="D8" s="12" t="s">
        <v>232</v>
      </c>
      <c r="E8" s="13"/>
    </row>
    <row r="9" ht="15">
      <c r="C9" s="26"/>
    </row>
    <row r="10" spans="1:6" ht="19.5">
      <c r="A10" s="124" t="s">
        <v>209</v>
      </c>
      <c r="B10" s="124"/>
      <c r="C10" s="124"/>
      <c r="D10" s="124"/>
      <c r="E10" s="124"/>
      <c r="F10" s="124"/>
    </row>
    <row r="11" spans="1:6" ht="19.5">
      <c r="A11" s="86"/>
      <c r="B11" s="86"/>
      <c r="C11" s="86"/>
      <c r="D11" s="86"/>
      <c r="E11" s="86"/>
      <c r="F11" s="86"/>
    </row>
    <row r="12" spans="1:252" ht="18">
      <c r="A12" s="128" t="s">
        <v>182</v>
      </c>
      <c r="B12" s="128"/>
      <c r="C12" s="128"/>
      <c r="D12" s="128"/>
      <c r="E12" s="128"/>
      <c r="F12" s="128"/>
      <c r="K12" s="14"/>
      <c r="II12" s="11"/>
      <c r="IR12" s="14"/>
    </row>
    <row r="13" spans="1:252" ht="19.5" customHeight="1">
      <c r="A13" s="129" t="s">
        <v>184</v>
      </c>
      <c r="B13" s="129"/>
      <c r="C13" s="129"/>
      <c r="D13" s="129"/>
      <c r="E13" s="129"/>
      <c r="F13" s="129"/>
      <c r="K13" s="14"/>
      <c r="II13" s="11"/>
      <c r="IR13" s="14"/>
    </row>
    <row r="14" spans="2:6" ht="15">
      <c r="B14" s="27"/>
      <c r="C14" s="27"/>
      <c r="D14" s="27"/>
      <c r="E14" s="27"/>
      <c r="F14" s="28" t="s">
        <v>183</v>
      </c>
    </row>
    <row r="15" spans="1:6" ht="21.75" customHeight="1">
      <c r="A15" s="125" t="s">
        <v>0</v>
      </c>
      <c r="B15" s="123" t="s">
        <v>160</v>
      </c>
      <c r="C15" s="123" t="s">
        <v>155</v>
      </c>
      <c r="D15" s="126" t="s">
        <v>14</v>
      </c>
      <c r="E15" s="123" t="s">
        <v>15</v>
      </c>
      <c r="F15" s="123"/>
    </row>
    <row r="16" spans="1:6" ht="35.25" customHeight="1">
      <c r="A16" s="125"/>
      <c r="B16" s="123"/>
      <c r="C16" s="123"/>
      <c r="D16" s="127"/>
      <c r="E16" s="85" t="s">
        <v>155</v>
      </c>
      <c r="F16" s="18" t="s">
        <v>156</v>
      </c>
    </row>
    <row r="17" spans="1:252" s="20" customFormat="1" ht="17.25" customHeight="1">
      <c r="A17" s="87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19"/>
      <c r="H17" s="19"/>
      <c r="I17" s="19"/>
      <c r="J17" s="19"/>
      <c r="K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5" customFormat="1" ht="13.5">
      <c r="A18" s="87">
        <v>10000000</v>
      </c>
      <c r="B18" s="21" t="s">
        <v>2</v>
      </c>
      <c r="C18" s="22">
        <f aca="true" t="shared" si="0" ref="C18:C35">D18+E18</f>
        <v>2561630394</v>
      </c>
      <c r="D18" s="23">
        <f>D19+D27++D35+D43+D62</f>
        <v>2558500294</v>
      </c>
      <c r="E18" s="23">
        <f>E19+E27++E35+E43+E62</f>
        <v>3130100</v>
      </c>
      <c r="F18" s="23">
        <f>F19+F27++F35+F43+F62</f>
        <v>0</v>
      </c>
      <c r="G18" s="24"/>
      <c r="H18" s="24"/>
      <c r="I18" s="24"/>
      <c r="J18" s="24"/>
      <c r="K18" s="24"/>
      <c r="IJ18" s="24"/>
      <c r="IK18" s="24"/>
      <c r="IL18" s="24"/>
      <c r="IM18" s="24"/>
      <c r="IN18" s="24"/>
      <c r="IO18" s="24"/>
      <c r="IP18" s="24"/>
      <c r="IQ18" s="24"/>
      <c r="IR18" s="24"/>
    </row>
    <row r="19" spans="1:252" s="6" customFormat="1" ht="27.75">
      <c r="A19" s="2">
        <v>11000000</v>
      </c>
      <c r="B19" s="9" t="s">
        <v>3</v>
      </c>
      <c r="C19" s="4">
        <f t="shared" si="0"/>
        <v>1906761100</v>
      </c>
      <c r="D19" s="1">
        <f>D20+D25</f>
        <v>1906761100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113</v>
      </c>
      <c r="C20" s="4">
        <f t="shared" si="0"/>
        <v>1906155900</v>
      </c>
      <c r="D20" s="4">
        <f>D21+D22+D23+D24</f>
        <v>1906155900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1380533400</v>
      </c>
      <c r="D21" s="1">
        <v>1380533400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462600600</v>
      </c>
      <c r="D22" s="1">
        <v>462600600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39513400</v>
      </c>
      <c r="D23" s="1">
        <v>39513400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23508500</v>
      </c>
      <c r="D24" s="1">
        <v>23508500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605200</v>
      </c>
      <c r="D25" s="4">
        <f>D26</f>
        <v>605200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605200</v>
      </c>
      <c r="D26" s="1">
        <v>605200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27.75">
      <c r="A27" s="2">
        <v>13000000</v>
      </c>
      <c r="B27" s="9" t="s">
        <v>23</v>
      </c>
      <c r="C27" s="4">
        <f t="shared" si="0"/>
        <v>1414394</v>
      </c>
      <c r="D27" s="1">
        <f>D28+D31</f>
        <v>1414394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16.5" customHeight="1">
      <c r="A28" s="2">
        <v>13010000</v>
      </c>
      <c r="B28" s="9" t="s">
        <v>24</v>
      </c>
      <c r="C28" s="4">
        <f t="shared" si="0"/>
        <v>1103594</v>
      </c>
      <c r="D28" s="1">
        <f>D30+D29</f>
        <v>1103594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50.25" customHeight="1">
      <c r="A29" s="2">
        <v>13010100</v>
      </c>
      <c r="B29" s="9" t="s">
        <v>180</v>
      </c>
      <c r="C29" s="4">
        <f t="shared" si="0"/>
        <v>597300</v>
      </c>
      <c r="D29" s="1">
        <v>597300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60.75" customHeight="1">
      <c r="A30" s="2">
        <v>13010200</v>
      </c>
      <c r="B30" s="9" t="s">
        <v>25</v>
      </c>
      <c r="C30" s="4">
        <f t="shared" si="0"/>
        <v>506294</v>
      </c>
      <c r="D30" s="1">
        <v>506294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27.75">
      <c r="A31" s="2">
        <v>13030000</v>
      </c>
      <c r="B31" s="9" t="s">
        <v>199</v>
      </c>
      <c r="C31" s="4">
        <f t="shared" si="0"/>
        <v>310800</v>
      </c>
      <c r="D31" s="1">
        <f>D34+D32</f>
        <v>310800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27.75">
      <c r="A32" s="2">
        <v>13030100</v>
      </c>
      <c r="B32" s="9" t="s">
        <v>200</v>
      </c>
      <c r="C32" s="4">
        <f t="shared" si="0"/>
        <v>310800</v>
      </c>
      <c r="D32" s="1">
        <v>310800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27.75" customHeight="1" hidden="1">
      <c r="A33" s="2">
        <v>13040000</v>
      </c>
      <c r="B33" s="9" t="s">
        <v>204</v>
      </c>
      <c r="C33" s="4"/>
      <c r="D33" s="1"/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13040100</v>
      </c>
      <c r="B34" s="9" t="s">
        <v>205</v>
      </c>
      <c r="C34" s="4">
        <f t="shared" si="0"/>
        <v>0</v>
      </c>
      <c r="D34" s="1"/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13.5">
      <c r="A35" s="2">
        <v>14000000</v>
      </c>
      <c r="B35" s="9" t="s">
        <v>10</v>
      </c>
      <c r="C35" s="4">
        <f t="shared" si="0"/>
        <v>204300000</v>
      </c>
      <c r="D35" s="1">
        <f>D40+D37+D39</f>
        <v>204300000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1.5" customHeight="1">
      <c r="A36" s="2">
        <v>14020000</v>
      </c>
      <c r="B36" s="9" t="s">
        <v>131</v>
      </c>
      <c r="C36" s="4">
        <f>C37</f>
        <v>8100000</v>
      </c>
      <c r="D36" s="4">
        <f>D37</f>
        <v>8100000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5">
      <c r="A37" s="2">
        <v>14021900</v>
      </c>
      <c r="B37" s="111" t="s">
        <v>128</v>
      </c>
      <c r="C37" s="4">
        <f>D37+E37</f>
        <v>8100000</v>
      </c>
      <c r="D37" s="1">
        <v>8100000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31" customFormat="1" ht="27.75">
      <c r="A38" s="29">
        <v>14030000</v>
      </c>
      <c r="B38" s="9" t="s">
        <v>130</v>
      </c>
      <c r="C38" s="4">
        <f>C39</f>
        <v>40800000</v>
      </c>
      <c r="D38" s="1">
        <f>D39</f>
        <v>40800000</v>
      </c>
      <c r="E38" s="1"/>
      <c r="F38" s="1"/>
      <c r="G38" s="30"/>
      <c r="H38" s="30"/>
      <c r="I38" s="30"/>
      <c r="J38" s="30"/>
      <c r="K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spans="1:252" s="6" customFormat="1" ht="15">
      <c r="A39" s="2">
        <v>14031900</v>
      </c>
      <c r="B39" s="111" t="s">
        <v>128</v>
      </c>
      <c r="C39" s="4">
        <f aca="true" t="shared" si="1" ref="C39:C79">D39+E39</f>
        <v>40800000</v>
      </c>
      <c r="D39" s="1">
        <v>40800000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" customFormat="1" ht="33.75" customHeight="1">
      <c r="A40" s="2">
        <v>14040000</v>
      </c>
      <c r="B40" s="9" t="s">
        <v>210</v>
      </c>
      <c r="C40" s="4">
        <f t="shared" si="1"/>
        <v>155400000</v>
      </c>
      <c r="D40" s="1">
        <f>D41+D42</f>
        <v>155400000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76" customFormat="1" ht="103.5" customHeight="1">
      <c r="A41" s="78">
        <v>14040100</v>
      </c>
      <c r="B41" s="79" t="s">
        <v>211</v>
      </c>
      <c r="C41" s="77">
        <f t="shared" si="1"/>
        <v>73000000</v>
      </c>
      <c r="D41" s="48">
        <v>73000000</v>
      </c>
      <c r="E41" s="48"/>
      <c r="F41" s="48"/>
      <c r="G41" s="75"/>
      <c r="H41" s="75"/>
      <c r="I41" s="75"/>
      <c r="J41" s="75"/>
      <c r="K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76.5" customHeight="1">
      <c r="A42" s="78">
        <v>14040200</v>
      </c>
      <c r="B42" s="79" t="s">
        <v>212</v>
      </c>
      <c r="C42" s="77">
        <f t="shared" si="1"/>
        <v>82400000</v>
      </c>
      <c r="D42" s="48">
        <v>82400000</v>
      </c>
      <c r="E42" s="48"/>
      <c r="F42" s="48"/>
      <c r="G42" s="75"/>
      <c r="H42" s="75"/>
      <c r="I42" s="75"/>
      <c r="J42" s="75"/>
      <c r="K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6" customFormat="1" ht="27.75">
      <c r="A43" s="2">
        <v>18000000</v>
      </c>
      <c r="B43" s="9" t="s">
        <v>201</v>
      </c>
      <c r="C43" s="4">
        <f t="shared" si="1"/>
        <v>446024800</v>
      </c>
      <c r="D43" s="1">
        <f>D44+D55+D58</f>
        <v>446024800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26</v>
      </c>
      <c r="B44" s="9" t="s">
        <v>114</v>
      </c>
      <c r="C44" s="4">
        <f t="shared" si="1"/>
        <v>118052000</v>
      </c>
      <c r="D44" s="1">
        <f>D45+D46+D48+D49+D50+D51+D52+D53+D54+D47</f>
        <v>118052000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27</v>
      </c>
      <c r="B45" s="9" t="s">
        <v>29</v>
      </c>
      <c r="C45" s="4">
        <f t="shared" si="1"/>
        <v>232500</v>
      </c>
      <c r="D45" s="1">
        <v>232500</v>
      </c>
      <c r="E45" s="1"/>
      <c r="F45" s="1"/>
      <c r="G45" s="32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28</v>
      </c>
      <c r="B46" s="9" t="s">
        <v>30</v>
      </c>
      <c r="C46" s="4">
        <f t="shared" si="1"/>
        <v>3382500</v>
      </c>
      <c r="D46" s="1">
        <v>3382500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31</v>
      </c>
      <c r="B47" s="9" t="s">
        <v>33</v>
      </c>
      <c r="C47" s="4">
        <f t="shared" si="1"/>
        <v>1988200</v>
      </c>
      <c r="D47" s="1">
        <v>1988200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32</v>
      </c>
      <c r="B48" s="9" t="s">
        <v>34</v>
      </c>
      <c r="C48" s="4">
        <f t="shared" si="1"/>
        <v>14829100</v>
      </c>
      <c r="D48" s="1">
        <v>14829100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35</v>
      </c>
      <c r="C49" s="4">
        <f t="shared" si="1"/>
        <v>42378600</v>
      </c>
      <c r="D49" s="1">
        <v>42378600</v>
      </c>
      <c r="E49" s="1"/>
      <c r="F49" s="1"/>
      <c r="G49" s="68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36</v>
      </c>
      <c r="C50" s="4">
        <f t="shared" si="1"/>
        <v>44875700</v>
      </c>
      <c r="D50" s="1">
        <v>44875700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37</v>
      </c>
      <c r="C51" s="4">
        <f t="shared" si="1"/>
        <v>2715900</v>
      </c>
      <c r="D51" s="1">
        <v>2715900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38</v>
      </c>
      <c r="C52" s="4">
        <f t="shared" si="1"/>
        <v>7470900</v>
      </c>
      <c r="D52" s="1">
        <v>7470900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39</v>
      </c>
      <c r="C53" s="4">
        <f t="shared" si="1"/>
        <v>65000</v>
      </c>
      <c r="D53" s="1">
        <v>65000</v>
      </c>
      <c r="E53" s="1"/>
      <c r="F53" s="1"/>
      <c r="G53" s="68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40</v>
      </c>
      <c r="C54" s="4">
        <f t="shared" si="1"/>
        <v>113600</v>
      </c>
      <c r="D54" s="1">
        <v>113600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43</v>
      </c>
      <c r="C55" s="4">
        <f t="shared" si="1"/>
        <v>324100</v>
      </c>
      <c r="D55" s="1">
        <f>D56+D57</f>
        <v>324100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41</v>
      </c>
      <c r="C56" s="4">
        <f t="shared" si="1"/>
        <v>279700</v>
      </c>
      <c r="D56" s="1">
        <v>279700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42</v>
      </c>
      <c r="C57" s="4">
        <f t="shared" si="1"/>
        <v>44400</v>
      </c>
      <c r="D57" s="1">
        <v>44400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>
      <c r="A58" s="2" t="s">
        <v>44</v>
      </c>
      <c r="B58" s="9" t="s">
        <v>45</v>
      </c>
      <c r="C58" s="4">
        <f t="shared" si="1"/>
        <v>327648700</v>
      </c>
      <c r="D58" s="1">
        <f>D59+D60+D61</f>
        <v>327648700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46</v>
      </c>
      <c r="B59" s="9" t="s">
        <v>47</v>
      </c>
      <c r="C59" s="4">
        <f t="shared" si="1"/>
        <v>71771200</v>
      </c>
      <c r="D59" s="1">
        <v>71771200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48</v>
      </c>
      <c r="B60" s="9" t="s">
        <v>49</v>
      </c>
      <c r="C60" s="4">
        <f t="shared" si="1"/>
        <v>254251800</v>
      </c>
      <c r="D60" s="1">
        <v>254251800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115</v>
      </c>
      <c r="C61" s="4">
        <f t="shared" si="1"/>
        <v>1625700</v>
      </c>
      <c r="D61" s="1">
        <v>1625700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1"/>
        <v>3130100</v>
      </c>
      <c r="D62" s="1">
        <f>D63</f>
        <v>0</v>
      </c>
      <c r="E62" s="1">
        <f>E63</f>
        <v>3130100</v>
      </c>
      <c r="F62" s="1"/>
      <c r="G62" s="5"/>
      <c r="H62" s="68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50</v>
      </c>
      <c r="B63" s="9" t="s">
        <v>51</v>
      </c>
      <c r="C63" s="4">
        <f t="shared" si="1"/>
        <v>3130100</v>
      </c>
      <c r="D63" s="1">
        <f>D64+D65+D66</f>
        <v>0</v>
      </c>
      <c r="E63" s="1">
        <f>E64+E65+E66</f>
        <v>3130100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52</v>
      </c>
      <c r="B64" s="9" t="s">
        <v>167</v>
      </c>
      <c r="C64" s="4">
        <f t="shared" si="1"/>
        <v>1975100</v>
      </c>
      <c r="D64" s="1"/>
      <c r="E64" s="1">
        <v>1975100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53</v>
      </c>
      <c r="C65" s="4">
        <f t="shared" si="1"/>
        <v>385000</v>
      </c>
      <c r="D65" s="1"/>
      <c r="E65" s="1">
        <v>385000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54</v>
      </c>
      <c r="C66" s="4">
        <f t="shared" si="1"/>
        <v>770000</v>
      </c>
      <c r="D66" s="1"/>
      <c r="E66" s="1">
        <v>770000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4" customFormat="1" ht="23.25" customHeight="1">
      <c r="A67" s="87">
        <v>20000000</v>
      </c>
      <c r="B67" s="21" t="s">
        <v>6</v>
      </c>
      <c r="C67" s="17">
        <f t="shared" si="1"/>
        <v>185300507</v>
      </c>
      <c r="D67" s="23">
        <f>D68+D79+D92+D105</f>
        <v>83760077</v>
      </c>
      <c r="E67" s="23">
        <f>E94+E104+E105+E100+E68</f>
        <v>101540430</v>
      </c>
      <c r="F67" s="23">
        <f>F94+F104+F105+F100</f>
        <v>1659373</v>
      </c>
      <c r="G67" s="33"/>
      <c r="H67" s="33"/>
      <c r="I67" s="33"/>
      <c r="J67" s="33"/>
      <c r="K67" s="33"/>
      <c r="IJ67" s="33"/>
      <c r="IK67" s="33"/>
      <c r="IL67" s="33"/>
      <c r="IM67" s="33"/>
      <c r="IN67" s="33"/>
      <c r="IO67" s="33"/>
      <c r="IP67" s="33"/>
      <c r="IQ67" s="33"/>
      <c r="IR67" s="33"/>
    </row>
    <row r="68" spans="1:252" s="6" customFormat="1" ht="20.25" customHeight="1">
      <c r="A68" s="2">
        <v>21000000</v>
      </c>
      <c r="B68" s="9" t="s">
        <v>7</v>
      </c>
      <c r="C68" s="4">
        <f t="shared" si="1"/>
        <v>1555830</v>
      </c>
      <c r="D68" s="1">
        <f>D69+D72+D71</f>
        <v>1555830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55</v>
      </c>
      <c r="B69" s="9" t="s">
        <v>140</v>
      </c>
      <c r="C69" s="4">
        <f t="shared" si="1"/>
        <v>96430</v>
      </c>
      <c r="D69" s="4">
        <f>D70</f>
        <v>96430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56</v>
      </c>
      <c r="B70" s="9" t="s">
        <v>57</v>
      </c>
      <c r="C70" s="4">
        <f t="shared" si="1"/>
        <v>96430</v>
      </c>
      <c r="D70" s="1">
        <v>96430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 hidden="1">
      <c r="A71" s="2">
        <v>21050000</v>
      </c>
      <c r="B71" s="9" t="s">
        <v>123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58</v>
      </c>
      <c r="B72" s="9" t="s">
        <v>59</v>
      </c>
      <c r="C72" s="4">
        <f t="shared" si="1"/>
        <v>1459400</v>
      </c>
      <c r="D72" s="1">
        <f>D75+D74+D73+D76+D77+D78</f>
        <v>1459400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63</v>
      </c>
      <c r="C73" s="4">
        <f t="shared" si="1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60</v>
      </c>
      <c r="C74" s="4">
        <f t="shared" si="1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61</v>
      </c>
      <c r="B75" s="9" t="s">
        <v>62</v>
      </c>
      <c r="C75" s="4">
        <f t="shared" si="1"/>
        <v>661400</v>
      </c>
      <c r="D75" s="1">
        <v>661400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78" customHeight="1">
      <c r="A76" s="2">
        <v>21081500</v>
      </c>
      <c r="B76" s="9" t="s">
        <v>219</v>
      </c>
      <c r="C76" s="4">
        <f t="shared" si="1"/>
        <v>762300</v>
      </c>
      <c r="D76" s="1">
        <v>762300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152</v>
      </c>
      <c r="C77" s="4">
        <f t="shared" si="1"/>
        <v>20700</v>
      </c>
      <c r="D77" s="1">
        <v>20700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83.25" customHeight="1">
      <c r="A78" s="2">
        <v>21082400</v>
      </c>
      <c r="B78" s="9" t="s">
        <v>198</v>
      </c>
      <c r="C78" s="4">
        <f t="shared" si="1"/>
        <v>15000</v>
      </c>
      <c r="D78" s="1">
        <v>15000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27.75">
      <c r="A79" s="2">
        <v>22000000</v>
      </c>
      <c r="B79" s="9" t="s">
        <v>8</v>
      </c>
      <c r="C79" s="4">
        <f t="shared" si="1"/>
        <v>80788700</v>
      </c>
      <c r="D79" s="1">
        <f>D85+D87+D80</f>
        <v>80788700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5" t="s">
        <v>118</v>
      </c>
      <c r="B80" s="9" t="s">
        <v>119</v>
      </c>
      <c r="C80" s="4">
        <f>C82+C81+C83+C84</f>
        <v>20640000</v>
      </c>
      <c r="D80" s="1">
        <f>D82+D81+D83+D84</f>
        <v>20640000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5">
        <v>22010300</v>
      </c>
      <c r="B81" s="3" t="s">
        <v>124</v>
      </c>
      <c r="C81" s="4">
        <f aca="true" t="shared" si="2" ref="C81:C86">D81+E81</f>
        <v>500000</v>
      </c>
      <c r="D81" s="1">
        <v>500000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120</v>
      </c>
      <c r="C82" s="4">
        <f t="shared" si="2"/>
        <v>18900000</v>
      </c>
      <c r="D82" s="1">
        <v>18900000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125</v>
      </c>
      <c r="C83" s="4">
        <f t="shared" si="2"/>
        <v>1200000</v>
      </c>
      <c r="D83" s="1">
        <v>1200000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126</v>
      </c>
      <c r="C84" s="4">
        <f t="shared" si="2"/>
        <v>40000</v>
      </c>
      <c r="D84" s="1">
        <v>40000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64</v>
      </c>
      <c r="B85" s="9" t="s">
        <v>65</v>
      </c>
      <c r="C85" s="4">
        <f t="shared" si="2"/>
        <v>60000000</v>
      </c>
      <c r="D85" s="1">
        <f>D86</f>
        <v>60000000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66</v>
      </c>
      <c r="B86" s="9" t="s">
        <v>202</v>
      </c>
      <c r="C86" s="4">
        <f t="shared" si="2"/>
        <v>60000000</v>
      </c>
      <c r="D86" s="1">
        <v>60000000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9.5" customHeight="1">
      <c r="A87" s="2" t="s">
        <v>67</v>
      </c>
      <c r="B87" s="9" t="s">
        <v>68</v>
      </c>
      <c r="C87" s="4">
        <f>C88+C89+C90+C91</f>
        <v>148700</v>
      </c>
      <c r="D87" s="4">
        <f>D88+D89+D90+D91</f>
        <v>148700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69</v>
      </c>
      <c r="B88" s="9" t="s">
        <v>70</v>
      </c>
      <c r="C88" s="4">
        <f aca="true" t="shared" si="3" ref="C88:C105">D88+E88</f>
        <v>61300</v>
      </c>
      <c r="D88" s="1">
        <v>61300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>
      <c r="A89" s="2">
        <v>22090200</v>
      </c>
      <c r="B89" s="9" t="s">
        <v>121</v>
      </c>
      <c r="C89" s="4">
        <f t="shared" si="3"/>
        <v>200</v>
      </c>
      <c r="D89" s="1">
        <v>200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122</v>
      </c>
      <c r="C90" s="4">
        <f t="shared" si="3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71</v>
      </c>
      <c r="B91" s="9" t="s">
        <v>72</v>
      </c>
      <c r="C91" s="4">
        <f t="shared" si="3"/>
        <v>87200</v>
      </c>
      <c r="D91" s="1">
        <v>87200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3"/>
        <v>3231720</v>
      </c>
      <c r="D92" s="1">
        <f>D93+D94</f>
        <v>1415547</v>
      </c>
      <c r="E92" s="1">
        <f>E94+E100+E104</f>
        <v>1816173</v>
      </c>
      <c r="F92" s="1">
        <f>F104+F100</f>
        <v>1659373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73</v>
      </c>
      <c r="B93" s="9" t="s">
        <v>74</v>
      </c>
      <c r="C93" s="4">
        <f t="shared" si="3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75</v>
      </c>
      <c r="B94" s="9" t="s">
        <v>59</v>
      </c>
      <c r="C94" s="4">
        <f t="shared" si="3"/>
        <v>1430547</v>
      </c>
      <c r="D94" s="1">
        <f>D95+D96+D98+D97+D99</f>
        <v>1415547</v>
      </c>
      <c r="E94" s="1">
        <f>E96+E98</f>
        <v>15000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76</v>
      </c>
      <c r="B95" s="9" t="s">
        <v>59</v>
      </c>
      <c r="C95" s="4">
        <f t="shared" si="3"/>
        <v>1008100</v>
      </c>
      <c r="D95" s="1">
        <v>1008100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 customHeight="1" hidden="1">
      <c r="A96" s="2">
        <v>24061600</v>
      </c>
      <c r="B96" s="9" t="s">
        <v>77</v>
      </c>
      <c r="C96" s="4">
        <f t="shared" si="3"/>
        <v>0</v>
      </c>
      <c r="D96" s="1"/>
      <c r="E96" s="1"/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153</v>
      </c>
      <c r="C97" s="4">
        <f t="shared" si="3"/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78</v>
      </c>
      <c r="B98" s="9" t="s">
        <v>79</v>
      </c>
      <c r="C98" s="4">
        <f t="shared" si="3"/>
        <v>15000</v>
      </c>
      <c r="D98" s="1"/>
      <c r="E98" s="1">
        <v>15000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154</v>
      </c>
      <c r="C99" s="4">
        <f t="shared" si="3"/>
        <v>407447</v>
      </c>
      <c r="D99" s="1">
        <v>407447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80</v>
      </c>
      <c r="B100" s="3" t="s">
        <v>81</v>
      </c>
      <c r="C100" s="4">
        <f t="shared" si="3"/>
        <v>157369</v>
      </c>
      <c r="D100" s="1">
        <f>D103</f>
        <v>0</v>
      </c>
      <c r="E100" s="1">
        <f>E103+E101+E102</f>
        <v>157369</v>
      </c>
      <c r="F100" s="1">
        <f>F101+F102</f>
        <v>15569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117</v>
      </c>
      <c r="C101" s="4">
        <f t="shared" si="3"/>
        <v>15557</v>
      </c>
      <c r="D101" s="1"/>
      <c r="E101" s="1">
        <v>15557</v>
      </c>
      <c r="F101" s="1">
        <f>E101</f>
        <v>15557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3" customHeight="1">
      <c r="A102" s="2">
        <v>24110700</v>
      </c>
      <c r="B102" s="9" t="s">
        <v>203</v>
      </c>
      <c r="C102" s="4">
        <f t="shared" si="3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82</v>
      </c>
      <c r="B103" s="9" t="s">
        <v>83</v>
      </c>
      <c r="C103" s="4">
        <f t="shared" si="3"/>
        <v>141800</v>
      </c>
      <c r="D103" s="1"/>
      <c r="E103" s="1">
        <v>141800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84</v>
      </c>
      <c r="C104" s="4">
        <f t="shared" si="3"/>
        <v>1643804</v>
      </c>
      <c r="D104" s="4"/>
      <c r="E104" s="4">
        <v>1643804</v>
      </c>
      <c r="F104" s="4">
        <f>E104</f>
        <v>1643804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3"/>
        <v>99724257</v>
      </c>
      <c r="D105" s="4"/>
      <c r="E105" s="4">
        <f>E106+E111</f>
        <v>99724257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85</v>
      </c>
      <c r="B106" s="9" t="s">
        <v>86</v>
      </c>
      <c r="C106" s="4">
        <f aca="true" t="shared" si="4" ref="C106:C122">D106+E106</f>
        <v>94887998</v>
      </c>
      <c r="D106" s="4"/>
      <c r="E106" s="1">
        <f>E107+E108+E109+E110</f>
        <v>94887998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87</v>
      </c>
      <c r="B107" s="9" t="s">
        <v>88</v>
      </c>
      <c r="C107" s="4">
        <f t="shared" si="4"/>
        <v>87993829</v>
      </c>
      <c r="D107" s="4"/>
      <c r="E107" s="1">
        <v>87993829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>
      <c r="A108" s="2" t="s">
        <v>89</v>
      </c>
      <c r="B108" s="9" t="s">
        <v>90</v>
      </c>
      <c r="C108" s="4">
        <f t="shared" si="4"/>
        <v>6748169</v>
      </c>
      <c r="D108" s="4"/>
      <c r="E108" s="1">
        <v>6748169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>
      <c r="A109" s="2" t="s">
        <v>91</v>
      </c>
      <c r="B109" s="9" t="s">
        <v>185</v>
      </c>
      <c r="C109" s="4">
        <f t="shared" si="4"/>
        <v>136000</v>
      </c>
      <c r="D109" s="4"/>
      <c r="E109" s="1">
        <v>136000</v>
      </c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92</v>
      </c>
      <c r="B110" s="9" t="s">
        <v>93</v>
      </c>
      <c r="C110" s="4">
        <f t="shared" si="4"/>
        <v>10000</v>
      </c>
      <c r="D110" s="4"/>
      <c r="E110" s="1">
        <v>10000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5" t="s">
        <v>94</v>
      </c>
      <c r="B111" s="36" t="s">
        <v>95</v>
      </c>
      <c r="C111" s="4">
        <f t="shared" si="4"/>
        <v>4836259</v>
      </c>
      <c r="D111" s="4"/>
      <c r="E111" s="1">
        <f>E113+E112</f>
        <v>4836259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5">
        <v>25020100</v>
      </c>
      <c r="B112" s="36" t="s">
        <v>159</v>
      </c>
      <c r="C112" s="4">
        <f t="shared" si="4"/>
        <v>4836259</v>
      </c>
      <c r="D112" s="4"/>
      <c r="E112" s="1">
        <v>4836259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96.75" customHeight="1" hidden="1">
      <c r="A113" s="2" t="s">
        <v>96</v>
      </c>
      <c r="B113" s="9" t="s">
        <v>97</v>
      </c>
      <c r="C113" s="4">
        <f t="shared" si="4"/>
        <v>0</v>
      </c>
      <c r="D113" s="4"/>
      <c r="E113" s="4"/>
      <c r="F113" s="4"/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34" customFormat="1" ht="13.5">
      <c r="A114" s="87">
        <v>30000000</v>
      </c>
      <c r="B114" s="21" t="s">
        <v>12</v>
      </c>
      <c r="C114" s="17">
        <f t="shared" si="4"/>
        <v>1036900</v>
      </c>
      <c r="D114" s="17">
        <f>D115</f>
        <v>36900</v>
      </c>
      <c r="E114" s="17">
        <f>E119+E120</f>
        <v>1000000</v>
      </c>
      <c r="F114" s="17">
        <f>F119+F120</f>
        <v>1000000</v>
      </c>
      <c r="G114" s="33"/>
      <c r="H114" s="33"/>
      <c r="I114" s="33"/>
      <c r="J114" s="33"/>
      <c r="K114" s="33"/>
      <c r="IJ114" s="33"/>
      <c r="IK114" s="33"/>
      <c r="IL114" s="33"/>
      <c r="IM114" s="33"/>
      <c r="IN114" s="33"/>
      <c r="IO114" s="33"/>
      <c r="IP114" s="33"/>
      <c r="IQ114" s="33"/>
      <c r="IR114" s="33"/>
    </row>
    <row r="115" spans="1:252" s="6" customFormat="1" ht="13.5">
      <c r="A115" s="2">
        <v>31000000</v>
      </c>
      <c r="B115" s="9" t="s">
        <v>13</v>
      </c>
      <c r="C115" s="4">
        <f t="shared" si="4"/>
        <v>1036900</v>
      </c>
      <c r="D115" s="1">
        <f>D116+D118</f>
        <v>36900</v>
      </c>
      <c r="E115" s="1">
        <f>E119</f>
        <v>1000000</v>
      </c>
      <c r="F115" s="1">
        <f>F119</f>
        <v>1000000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98</v>
      </c>
      <c r="B116" s="9" t="s">
        <v>99</v>
      </c>
      <c r="C116" s="4">
        <f t="shared" si="4"/>
        <v>36900</v>
      </c>
      <c r="D116" s="1">
        <f>D117</f>
        <v>36900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100</v>
      </c>
      <c r="B117" s="9" t="s">
        <v>101</v>
      </c>
      <c r="C117" s="4">
        <f t="shared" si="4"/>
        <v>36900</v>
      </c>
      <c r="D117" s="1">
        <v>36900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 customHeight="1" hidden="1">
      <c r="A118" s="2" t="s">
        <v>102</v>
      </c>
      <c r="B118" s="9" t="s">
        <v>103</v>
      </c>
      <c r="C118" s="4">
        <f t="shared" si="4"/>
        <v>0</v>
      </c>
      <c r="D118" s="1"/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8" customFormat="1" ht="42">
      <c r="A119" s="2" t="s">
        <v>104</v>
      </c>
      <c r="B119" s="9" t="s">
        <v>105</v>
      </c>
      <c r="C119" s="4">
        <f t="shared" si="4"/>
        <v>1000000</v>
      </c>
      <c r="D119" s="1"/>
      <c r="E119" s="1">
        <v>1000000</v>
      </c>
      <c r="F119" s="1">
        <f>E119</f>
        <v>1000000</v>
      </c>
      <c r="G119" s="37"/>
      <c r="H119" s="37"/>
      <c r="I119" s="37"/>
      <c r="J119" s="37"/>
      <c r="K119" s="37"/>
      <c r="IJ119" s="37"/>
      <c r="IK119" s="37"/>
      <c r="IL119" s="37"/>
      <c r="IM119" s="37"/>
      <c r="IN119" s="37"/>
      <c r="IO119" s="37"/>
      <c r="IP119" s="37"/>
      <c r="IQ119" s="37"/>
      <c r="IR119" s="37"/>
    </row>
    <row r="120" spans="1:252" s="6" customFormat="1" ht="18" customHeight="1" hidden="1">
      <c r="A120" s="15">
        <v>33000000</v>
      </c>
      <c r="B120" s="39" t="s">
        <v>116</v>
      </c>
      <c r="C120" s="7">
        <f t="shared" si="4"/>
        <v>0</v>
      </c>
      <c r="D120" s="8"/>
      <c r="E120" s="8">
        <f>E121</f>
        <v>0</v>
      </c>
      <c r="F120" s="8">
        <f>F121</f>
        <v>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 hidden="1">
      <c r="A121" s="2" t="s">
        <v>106</v>
      </c>
      <c r="B121" s="9" t="s">
        <v>107</v>
      </c>
      <c r="C121" s="4">
        <f t="shared" si="4"/>
        <v>0</v>
      </c>
      <c r="D121" s="1"/>
      <c r="E121" s="1">
        <f>E122</f>
        <v>0</v>
      </c>
      <c r="F121" s="1">
        <f>F122</f>
        <v>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 hidden="1">
      <c r="A122" s="2" t="s">
        <v>108</v>
      </c>
      <c r="B122" s="9" t="s">
        <v>109</v>
      </c>
      <c r="C122" s="4">
        <f t="shared" si="4"/>
        <v>0</v>
      </c>
      <c r="D122" s="1"/>
      <c r="E122" s="1"/>
      <c r="F122" s="1">
        <f>E122</f>
        <v>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4" customFormat="1" ht="15" customHeight="1">
      <c r="A123" s="40">
        <v>50000000</v>
      </c>
      <c r="B123" s="41" t="s">
        <v>9</v>
      </c>
      <c r="C123" s="42">
        <f aca="true" t="shared" si="5" ref="C123:C132">D123+E123</f>
        <v>225000</v>
      </c>
      <c r="D123" s="8"/>
      <c r="E123" s="16">
        <f>E124</f>
        <v>225000</v>
      </c>
      <c r="F123" s="43"/>
      <c r="G123" s="33"/>
      <c r="H123" s="33"/>
      <c r="I123" s="33"/>
      <c r="J123" s="33"/>
      <c r="K123" s="33"/>
      <c r="IJ123" s="33"/>
      <c r="IK123" s="33"/>
      <c r="IL123" s="33"/>
      <c r="IM123" s="33"/>
      <c r="IN123" s="33"/>
      <c r="IO123" s="33"/>
      <c r="IP123" s="33"/>
      <c r="IQ123" s="33"/>
      <c r="IR123" s="33"/>
    </row>
    <row r="124" spans="1:252" s="34" customFormat="1" ht="18.75" customHeight="1">
      <c r="A124" s="44" t="s">
        <v>110</v>
      </c>
      <c r="B124" s="21" t="s">
        <v>111</v>
      </c>
      <c r="C124" s="17">
        <f t="shared" si="5"/>
        <v>225000</v>
      </c>
      <c r="D124" s="45"/>
      <c r="E124" s="46">
        <f>E125</f>
        <v>225000</v>
      </c>
      <c r="F124" s="45"/>
      <c r="G124" s="33"/>
      <c r="H124" s="33"/>
      <c r="I124" s="33"/>
      <c r="J124" s="33"/>
      <c r="K124" s="33"/>
      <c r="IJ124" s="33"/>
      <c r="IK124" s="33"/>
      <c r="IL124" s="33"/>
      <c r="IM124" s="33"/>
      <c r="IN124" s="33"/>
      <c r="IO124" s="33"/>
      <c r="IP124" s="33"/>
      <c r="IQ124" s="33"/>
      <c r="IR124" s="33"/>
    </row>
    <row r="125" spans="1:252" s="34" customFormat="1" ht="48" customHeight="1">
      <c r="A125" s="2">
        <v>50110000</v>
      </c>
      <c r="B125" s="47" t="s">
        <v>112</v>
      </c>
      <c r="C125" s="4">
        <f t="shared" si="5"/>
        <v>225000</v>
      </c>
      <c r="D125" s="48"/>
      <c r="E125" s="1">
        <v>225000</v>
      </c>
      <c r="F125" s="48"/>
      <c r="G125" s="33"/>
      <c r="H125" s="33"/>
      <c r="I125" s="33"/>
      <c r="J125" s="33"/>
      <c r="K125" s="33"/>
      <c r="IJ125" s="33"/>
      <c r="IK125" s="33"/>
      <c r="IL125" s="33"/>
      <c r="IM125" s="33"/>
      <c r="IN125" s="33"/>
      <c r="IO125" s="33"/>
      <c r="IP125" s="33"/>
      <c r="IQ125" s="33"/>
      <c r="IR125" s="33"/>
    </row>
    <row r="126" spans="1:252" s="52" customFormat="1" ht="34.5" customHeight="1">
      <c r="A126" s="49"/>
      <c r="B126" s="50" t="s">
        <v>157</v>
      </c>
      <c r="C126" s="17">
        <f t="shared" si="5"/>
        <v>2748192801</v>
      </c>
      <c r="D126" s="23">
        <f>D114+D67+D18</f>
        <v>2642297271</v>
      </c>
      <c r="E126" s="23">
        <f>E114+E67+E18+E123</f>
        <v>105895530</v>
      </c>
      <c r="F126" s="23">
        <f>F114+F67+F18</f>
        <v>2659373</v>
      </c>
      <c r="G126" s="51"/>
      <c r="H126" s="51"/>
      <c r="I126" s="51"/>
      <c r="J126" s="51"/>
      <c r="K126" s="51"/>
      <c r="IJ126" s="51"/>
      <c r="IK126" s="51"/>
      <c r="IL126" s="51"/>
      <c r="IM126" s="51"/>
      <c r="IN126" s="51"/>
      <c r="IO126" s="51"/>
      <c r="IP126" s="51"/>
      <c r="IQ126" s="51"/>
      <c r="IR126" s="51"/>
    </row>
    <row r="127" spans="1:252" s="55" customFormat="1" ht="13.5" customHeight="1">
      <c r="A127" s="49">
        <v>40000000</v>
      </c>
      <c r="B127" s="53" t="s">
        <v>1</v>
      </c>
      <c r="C127" s="17">
        <f t="shared" si="5"/>
        <v>483389423</v>
      </c>
      <c r="D127" s="23">
        <f>D128</f>
        <v>479189423</v>
      </c>
      <c r="E127" s="23">
        <f>E188+E128</f>
        <v>4200000</v>
      </c>
      <c r="F127" s="23">
        <f>F128</f>
        <v>0</v>
      </c>
      <c r="G127" s="74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2" customFormat="1" ht="13.5">
      <c r="A128" s="49">
        <v>41000000</v>
      </c>
      <c r="B128" s="50" t="s">
        <v>17</v>
      </c>
      <c r="C128" s="17">
        <f t="shared" si="5"/>
        <v>479189423</v>
      </c>
      <c r="D128" s="23">
        <f>D129+D136+D134</f>
        <v>479189423</v>
      </c>
      <c r="E128" s="23">
        <f>E129+E136+E134</f>
        <v>0</v>
      </c>
      <c r="F128" s="23">
        <f>F129+F136+F134</f>
        <v>0</v>
      </c>
      <c r="G128" s="51"/>
      <c r="H128" s="51"/>
      <c r="I128" s="51"/>
      <c r="J128" s="51"/>
      <c r="K128" s="51"/>
      <c r="IJ128" s="51"/>
      <c r="IK128" s="51"/>
      <c r="IL128" s="51"/>
      <c r="IM128" s="51"/>
      <c r="IN128" s="51"/>
      <c r="IO128" s="51"/>
      <c r="IP128" s="51"/>
      <c r="IQ128" s="51"/>
      <c r="IR128" s="51"/>
    </row>
    <row r="129" spans="1:252" s="52" customFormat="1" ht="20.25" customHeight="1">
      <c r="A129" s="49">
        <v>41030000</v>
      </c>
      <c r="B129" s="50" t="s">
        <v>141</v>
      </c>
      <c r="C129" s="17">
        <f t="shared" si="5"/>
        <v>473819800</v>
      </c>
      <c r="D129" s="23">
        <f>D131+D132+D130+D133</f>
        <v>473819800</v>
      </c>
      <c r="E129" s="23">
        <f>E131+E132</f>
        <v>0</v>
      </c>
      <c r="F129" s="23"/>
      <c r="G129" s="119"/>
      <c r="H129" s="51"/>
      <c r="I129" s="51"/>
      <c r="J129" s="51"/>
      <c r="K129" s="51"/>
      <c r="IJ129" s="51"/>
      <c r="IK129" s="51"/>
      <c r="IL129" s="51"/>
      <c r="IM129" s="51"/>
      <c r="IN129" s="51"/>
      <c r="IO129" s="51"/>
      <c r="IP129" s="51"/>
      <c r="IQ129" s="51"/>
      <c r="IR129" s="51"/>
    </row>
    <row r="130" spans="1:252" s="115" customFormat="1" ht="45.75" customHeight="1" hidden="1">
      <c r="A130" s="113">
        <v>41033800</v>
      </c>
      <c r="B130" s="70" t="s">
        <v>147</v>
      </c>
      <c r="C130" s="83">
        <f t="shared" si="5"/>
        <v>0</v>
      </c>
      <c r="D130" s="84"/>
      <c r="E130" s="84"/>
      <c r="F130" s="84"/>
      <c r="G130" s="114"/>
      <c r="H130" s="114"/>
      <c r="I130" s="114"/>
      <c r="J130" s="114"/>
      <c r="K130" s="114"/>
      <c r="IJ130" s="114"/>
      <c r="IK130" s="114"/>
      <c r="IL130" s="114"/>
      <c r="IM130" s="114"/>
      <c r="IN130" s="114"/>
      <c r="IO130" s="114"/>
      <c r="IP130" s="114"/>
      <c r="IQ130" s="114"/>
      <c r="IR130" s="114"/>
    </row>
    <row r="131" spans="1:252" s="6" customFormat="1" ht="28.5" customHeight="1">
      <c r="A131" s="2">
        <v>41033900</v>
      </c>
      <c r="B131" s="9" t="s">
        <v>127</v>
      </c>
      <c r="C131" s="4">
        <f t="shared" si="5"/>
        <v>473819800</v>
      </c>
      <c r="D131" s="1">
        <f>473793700+26100</f>
        <v>473819800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93" customFormat="1" ht="28.5" customHeight="1" hidden="1">
      <c r="A132" s="90">
        <v>41034200</v>
      </c>
      <c r="B132" s="70" t="s">
        <v>129</v>
      </c>
      <c r="C132" s="83">
        <f t="shared" si="5"/>
        <v>0</v>
      </c>
      <c r="D132" s="84"/>
      <c r="E132" s="84"/>
      <c r="F132" s="84"/>
      <c r="G132" s="92"/>
      <c r="H132" s="92"/>
      <c r="I132" s="92"/>
      <c r="J132" s="92"/>
      <c r="K132" s="92"/>
      <c r="IJ132" s="92"/>
      <c r="IK132" s="92"/>
      <c r="IL132" s="92"/>
      <c r="IM132" s="92"/>
      <c r="IN132" s="92"/>
      <c r="IO132" s="92"/>
      <c r="IP132" s="92"/>
      <c r="IQ132" s="92"/>
      <c r="IR132" s="92"/>
    </row>
    <row r="133" spans="1:252" s="93" customFormat="1" ht="42" customHeight="1" hidden="1">
      <c r="A133" s="90">
        <v>41034500</v>
      </c>
      <c r="B133" s="70" t="s">
        <v>151</v>
      </c>
      <c r="C133" s="83">
        <f>D133</f>
        <v>0</v>
      </c>
      <c r="D133" s="84"/>
      <c r="E133" s="84"/>
      <c r="F133" s="84"/>
      <c r="G133" s="92"/>
      <c r="H133" s="92"/>
      <c r="I133" s="92"/>
      <c r="J133" s="92"/>
      <c r="K133" s="92"/>
      <c r="IJ133" s="92"/>
      <c r="IK133" s="92"/>
      <c r="IL133" s="92"/>
      <c r="IM133" s="92"/>
      <c r="IN133" s="92"/>
      <c r="IO133" s="92"/>
      <c r="IP133" s="92"/>
      <c r="IQ133" s="92"/>
      <c r="IR133" s="92"/>
    </row>
    <row r="134" spans="1:252" s="106" customFormat="1" ht="27.75" customHeight="1" hidden="1">
      <c r="A134" s="89">
        <v>41040000</v>
      </c>
      <c r="B134" s="80" t="s">
        <v>138</v>
      </c>
      <c r="C134" s="81">
        <f>D134</f>
        <v>0</v>
      </c>
      <c r="D134" s="82">
        <f>D135</f>
        <v>0</v>
      </c>
      <c r="E134" s="82"/>
      <c r="F134" s="82"/>
      <c r="G134" s="112"/>
      <c r="H134" s="105"/>
      <c r="I134" s="105"/>
      <c r="J134" s="105"/>
      <c r="K134" s="105"/>
      <c r="IJ134" s="105"/>
      <c r="IK134" s="105"/>
      <c r="IL134" s="105"/>
      <c r="IM134" s="105"/>
      <c r="IN134" s="105"/>
      <c r="IO134" s="105"/>
      <c r="IP134" s="105"/>
      <c r="IQ134" s="105"/>
      <c r="IR134" s="105"/>
    </row>
    <row r="135" spans="1:252" s="115" customFormat="1" ht="60" customHeight="1" hidden="1">
      <c r="A135" s="113">
        <v>41040200</v>
      </c>
      <c r="B135" s="70" t="s">
        <v>132</v>
      </c>
      <c r="C135" s="83">
        <f>D135</f>
        <v>0</v>
      </c>
      <c r="D135" s="84"/>
      <c r="E135" s="84"/>
      <c r="F135" s="84"/>
      <c r="G135" s="114"/>
      <c r="H135" s="114"/>
      <c r="I135" s="114"/>
      <c r="J135" s="114"/>
      <c r="K135" s="114"/>
      <c r="IJ135" s="114"/>
      <c r="IK135" s="114"/>
      <c r="IL135" s="114"/>
      <c r="IM135" s="114"/>
      <c r="IN135" s="114"/>
      <c r="IO135" s="114"/>
      <c r="IP135" s="114"/>
      <c r="IQ135" s="114"/>
      <c r="IR135" s="114"/>
    </row>
    <row r="136" spans="1:252" s="52" customFormat="1" ht="27.75" customHeight="1">
      <c r="A136" s="49">
        <v>41050000</v>
      </c>
      <c r="B136" s="50" t="s">
        <v>133</v>
      </c>
      <c r="C136" s="17">
        <f aca="true" t="shared" si="6" ref="C136:C161">D136+E136</f>
        <v>5369623</v>
      </c>
      <c r="D136" s="23">
        <f>D153+D160+D175+D163+D140+D146+D184+D162+D149+D137+D185+D186</f>
        <v>5369623</v>
      </c>
      <c r="E136" s="23">
        <f>E153+E160+E175+E163+E140+E146+E184+E162+E161</f>
        <v>0</v>
      </c>
      <c r="F136" s="23">
        <f>F140</f>
        <v>0</v>
      </c>
      <c r="G136" s="51"/>
      <c r="H136" s="51"/>
      <c r="I136" s="51"/>
      <c r="J136" s="51"/>
      <c r="K136" s="51"/>
      <c r="IJ136" s="51"/>
      <c r="IK136" s="51"/>
      <c r="IL136" s="51"/>
      <c r="IM136" s="51"/>
      <c r="IN136" s="51"/>
      <c r="IO136" s="51"/>
      <c r="IP136" s="51"/>
      <c r="IQ136" s="51"/>
      <c r="IR136" s="51"/>
    </row>
    <row r="137" spans="1:252" s="6" customFormat="1" ht="49.5" customHeight="1">
      <c r="A137" s="2">
        <v>41051000</v>
      </c>
      <c r="B137" s="69" t="s">
        <v>162</v>
      </c>
      <c r="C137" s="4">
        <f t="shared" si="6"/>
        <v>3526580</v>
      </c>
      <c r="D137" s="1">
        <f>D139+D138</f>
        <v>3526580</v>
      </c>
      <c r="E137" s="1"/>
      <c r="F137" s="1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93" customFormat="1" ht="49.5" customHeight="1" hidden="1">
      <c r="A138" s="90"/>
      <c r="B138" s="91" t="s">
        <v>186</v>
      </c>
      <c r="C138" s="83">
        <f>D138</f>
        <v>1783020</v>
      </c>
      <c r="D138" s="84">
        <v>1783020</v>
      </c>
      <c r="E138" s="84"/>
      <c r="F138" s="84"/>
      <c r="G138" s="92"/>
      <c r="H138" s="92"/>
      <c r="I138" s="92"/>
      <c r="J138" s="92"/>
      <c r="K138" s="92"/>
      <c r="IJ138" s="92"/>
      <c r="IK138" s="92"/>
      <c r="IL138" s="92"/>
      <c r="IM138" s="92"/>
      <c r="IN138" s="92"/>
      <c r="IO138" s="92"/>
      <c r="IP138" s="92"/>
      <c r="IQ138" s="92"/>
      <c r="IR138" s="92"/>
    </row>
    <row r="139" spans="1:252" s="93" customFormat="1" ht="49.5" customHeight="1" hidden="1">
      <c r="A139" s="90"/>
      <c r="B139" s="91" t="s">
        <v>176</v>
      </c>
      <c r="C139" s="83">
        <f t="shared" si="6"/>
        <v>1743560</v>
      </c>
      <c r="D139" s="84">
        <v>1743560</v>
      </c>
      <c r="E139" s="84"/>
      <c r="F139" s="84"/>
      <c r="G139" s="92"/>
      <c r="H139" s="92"/>
      <c r="I139" s="92"/>
      <c r="J139" s="92"/>
      <c r="K139" s="92"/>
      <c r="IJ139" s="92"/>
      <c r="IK139" s="92"/>
      <c r="IL139" s="92"/>
      <c r="IM139" s="92"/>
      <c r="IN139" s="92"/>
      <c r="IO139" s="92"/>
      <c r="IP139" s="92"/>
      <c r="IQ139" s="92"/>
      <c r="IR139" s="92"/>
    </row>
    <row r="140" spans="1:252" s="93" customFormat="1" ht="43.5" customHeight="1" hidden="1">
      <c r="A140" s="90">
        <v>41051100</v>
      </c>
      <c r="B140" s="91" t="s">
        <v>168</v>
      </c>
      <c r="C140" s="83">
        <f t="shared" si="6"/>
        <v>0</v>
      </c>
      <c r="D140" s="84">
        <f>D144+D145+D141+D143+D142</f>
        <v>0</v>
      </c>
      <c r="E140" s="84">
        <f>E144+E145+E141+E143</f>
        <v>0</v>
      </c>
      <c r="F140" s="84">
        <f>F144+F145+F141+F143</f>
        <v>0</v>
      </c>
      <c r="G140" s="92"/>
      <c r="H140" s="92"/>
      <c r="I140" s="92"/>
      <c r="J140" s="92"/>
      <c r="K140" s="92"/>
      <c r="IJ140" s="92"/>
      <c r="IK140" s="92"/>
      <c r="IL140" s="92"/>
      <c r="IM140" s="92"/>
      <c r="IN140" s="92"/>
      <c r="IO140" s="92"/>
      <c r="IP140" s="92"/>
      <c r="IQ140" s="92"/>
      <c r="IR140" s="92"/>
    </row>
    <row r="141" spans="1:252" s="93" customFormat="1" ht="51" customHeight="1" hidden="1">
      <c r="A141" s="94"/>
      <c r="B141" s="91" t="s">
        <v>174</v>
      </c>
      <c r="C141" s="83">
        <f t="shared" si="6"/>
        <v>0</v>
      </c>
      <c r="D141" s="84"/>
      <c r="E141" s="84"/>
      <c r="F141" s="84">
        <f>E141</f>
        <v>0</v>
      </c>
      <c r="G141" s="92"/>
      <c r="H141" s="92"/>
      <c r="I141" s="92"/>
      <c r="J141" s="92"/>
      <c r="K141" s="92"/>
      <c r="IJ141" s="92"/>
      <c r="IK141" s="92"/>
      <c r="IL141" s="92"/>
      <c r="IM141" s="92"/>
      <c r="IN141" s="92"/>
      <c r="IO141" s="92"/>
      <c r="IP141" s="92"/>
      <c r="IQ141" s="92"/>
      <c r="IR141" s="92"/>
    </row>
    <row r="142" spans="1:252" s="93" customFormat="1" ht="54.75" customHeight="1" hidden="1">
      <c r="A142" s="95"/>
      <c r="B142" s="91" t="s">
        <v>169</v>
      </c>
      <c r="C142" s="83">
        <f t="shared" si="6"/>
        <v>0</v>
      </c>
      <c r="D142" s="84"/>
      <c r="E142" s="84"/>
      <c r="F142" s="84"/>
      <c r="G142" s="92"/>
      <c r="H142" s="92"/>
      <c r="I142" s="92"/>
      <c r="J142" s="92"/>
      <c r="K142" s="92"/>
      <c r="IJ142" s="92"/>
      <c r="IK142" s="92"/>
      <c r="IL142" s="92"/>
      <c r="IM142" s="92"/>
      <c r="IN142" s="92"/>
      <c r="IO142" s="92"/>
      <c r="IP142" s="92"/>
      <c r="IQ142" s="92"/>
      <c r="IR142" s="92"/>
    </row>
    <row r="143" spans="1:252" s="93" customFormat="1" ht="79.5" customHeight="1" hidden="1">
      <c r="A143" s="95"/>
      <c r="B143" s="91" t="s">
        <v>148</v>
      </c>
      <c r="C143" s="83">
        <f t="shared" si="6"/>
        <v>0</v>
      </c>
      <c r="D143" s="84"/>
      <c r="E143" s="84"/>
      <c r="F143" s="84"/>
      <c r="G143" s="92"/>
      <c r="H143" s="92"/>
      <c r="I143" s="92"/>
      <c r="J143" s="92"/>
      <c r="K143" s="92"/>
      <c r="IJ143" s="92"/>
      <c r="IK143" s="92"/>
      <c r="IL143" s="92"/>
      <c r="IM143" s="92"/>
      <c r="IN143" s="92"/>
      <c r="IO143" s="92"/>
      <c r="IP143" s="92"/>
      <c r="IQ143" s="92"/>
      <c r="IR143" s="92"/>
    </row>
    <row r="144" spans="1:252" s="93" customFormat="1" ht="56.25" customHeight="1" hidden="1">
      <c r="A144" s="95"/>
      <c r="B144" s="91" t="s">
        <v>142</v>
      </c>
      <c r="C144" s="83">
        <f t="shared" si="6"/>
        <v>0</v>
      </c>
      <c r="D144" s="84"/>
      <c r="E144" s="84"/>
      <c r="F144" s="84"/>
      <c r="G144" s="92"/>
      <c r="H144" s="92"/>
      <c r="I144" s="92"/>
      <c r="J144" s="92"/>
      <c r="K144" s="92"/>
      <c r="IJ144" s="92"/>
      <c r="IK144" s="92"/>
      <c r="IL144" s="92"/>
      <c r="IM144" s="92"/>
      <c r="IN144" s="92"/>
      <c r="IO144" s="92"/>
      <c r="IP144" s="92"/>
      <c r="IQ144" s="92"/>
      <c r="IR144" s="92"/>
    </row>
    <row r="145" spans="1:252" s="93" customFormat="1" ht="43.5" customHeight="1" hidden="1">
      <c r="A145" s="71"/>
      <c r="B145" s="91" t="s">
        <v>145</v>
      </c>
      <c r="C145" s="83">
        <f t="shared" si="6"/>
        <v>0</v>
      </c>
      <c r="D145" s="84"/>
      <c r="E145" s="84"/>
      <c r="F145" s="84"/>
      <c r="G145" s="92"/>
      <c r="H145" s="92"/>
      <c r="I145" s="92"/>
      <c r="J145" s="92"/>
      <c r="K145" s="92"/>
      <c r="IJ145" s="92"/>
      <c r="IK145" s="92"/>
      <c r="IL145" s="92"/>
      <c r="IM145" s="92"/>
      <c r="IN145" s="92"/>
      <c r="IO145" s="92"/>
      <c r="IP145" s="92"/>
      <c r="IQ145" s="92"/>
      <c r="IR145" s="92"/>
    </row>
    <row r="146" spans="1:252" s="93" customFormat="1" ht="55.5" customHeight="1" hidden="1">
      <c r="A146" s="90">
        <v>41051200</v>
      </c>
      <c r="B146" s="91" t="s">
        <v>163</v>
      </c>
      <c r="C146" s="83">
        <f t="shared" si="6"/>
        <v>0</v>
      </c>
      <c r="D146" s="84">
        <f>D147+D148</f>
        <v>0</v>
      </c>
      <c r="E146" s="84"/>
      <c r="F146" s="84"/>
      <c r="G146" s="92"/>
      <c r="H146" s="92"/>
      <c r="I146" s="92"/>
      <c r="J146" s="92"/>
      <c r="K146" s="92"/>
      <c r="IJ146" s="92"/>
      <c r="IK146" s="92"/>
      <c r="IL146" s="92"/>
      <c r="IM146" s="92"/>
      <c r="IN146" s="92"/>
      <c r="IO146" s="92"/>
      <c r="IP146" s="92"/>
      <c r="IQ146" s="92"/>
      <c r="IR146" s="92"/>
    </row>
    <row r="147" spans="1:252" s="93" customFormat="1" ht="58.5" customHeight="1" hidden="1">
      <c r="A147" s="94"/>
      <c r="B147" s="91" t="s">
        <v>187</v>
      </c>
      <c r="C147" s="83">
        <f t="shared" si="6"/>
        <v>0</v>
      </c>
      <c r="D147" s="84"/>
      <c r="E147" s="84"/>
      <c r="F147" s="84"/>
      <c r="G147" s="92"/>
      <c r="H147" s="92"/>
      <c r="I147" s="92"/>
      <c r="J147" s="92"/>
      <c r="K147" s="92"/>
      <c r="IJ147" s="92"/>
      <c r="IK147" s="92"/>
      <c r="IL147" s="92"/>
      <c r="IM147" s="92"/>
      <c r="IN147" s="92"/>
      <c r="IO147" s="92"/>
      <c r="IP147" s="92"/>
      <c r="IQ147" s="92"/>
      <c r="IR147" s="92"/>
    </row>
    <row r="148" spans="1:252" s="93" customFormat="1" ht="56.25" customHeight="1" hidden="1">
      <c r="A148" s="95"/>
      <c r="B148" s="91" t="s">
        <v>188</v>
      </c>
      <c r="C148" s="83">
        <f t="shared" si="6"/>
        <v>0</v>
      </c>
      <c r="D148" s="84"/>
      <c r="E148" s="84"/>
      <c r="F148" s="84"/>
      <c r="G148" s="92"/>
      <c r="H148" s="92"/>
      <c r="I148" s="92"/>
      <c r="J148" s="92"/>
      <c r="K148" s="92"/>
      <c r="IJ148" s="92"/>
      <c r="IK148" s="92"/>
      <c r="IL148" s="92"/>
      <c r="IM148" s="92"/>
      <c r="IN148" s="92"/>
      <c r="IO148" s="92"/>
      <c r="IP148" s="92"/>
      <c r="IQ148" s="92"/>
      <c r="IR148" s="92"/>
    </row>
    <row r="149" spans="1:252" s="93" customFormat="1" ht="62.25" customHeight="1" hidden="1">
      <c r="A149" s="90">
        <v>41051400</v>
      </c>
      <c r="B149" s="91" t="s">
        <v>171</v>
      </c>
      <c r="C149" s="83">
        <f t="shared" si="6"/>
        <v>0</v>
      </c>
      <c r="D149" s="84">
        <f>D150+D151+D152</f>
        <v>0</v>
      </c>
      <c r="E149" s="84"/>
      <c r="F149" s="84"/>
      <c r="G149" s="92"/>
      <c r="H149" s="92"/>
      <c r="I149" s="92"/>
      <c r="J149" s="92"/>
      <c r="K149" s="92"/>
      <c r="IJ149" s="92"/>
      <c r="IK149" s="92"/>
      <c r="IL149" s="92"/>
      <c r="IM149" s="92"/>
      <c r="IN149" s="92"/>
      <c r="IO149" s="92"/>
      <c r="IP149" s="92"/>
      <c r="IQ149" s="92"/>
      <c r="IR149" s="92"/>
    </row>
    <row r="150" spans="1:252" s="93" customFormat="1" ht="61.5" customHeight="1" hidden="1">
      <c r="A150" s="90"/>
      <c r="B150" s="91" t="s">
        <v>175</v>
      </c>
      <c r="C150" s="83">
        <f t="shared" si="6"/>
        <v>0</v>
      </c>
      <c r="D150" s="84"/>
      <c r="E150" s="84"/>
      <c r="F150" s="84"/>
      <c r="G150" s="92"/>
      <c r="H150" s="92"/>
      <c r="I150" s="92"/>
      <c r="J150" s="92"/>
      <c r="K150" s="92"/>
      <c r="IJ150" s="92"/>
      <c r="IK150" s="92"/>
      <c r="IL150" s="92"/>
      <c r="IM150" s="92"/>
      <c r="IN150" s="92"/>
      <c r="IO150" s="92"/>
      <c r="IP150" s="92"/>
      <c r="IQ150" s="92"/>
      <c r="IR150" s="92"/>
    </row>
    <row r="151" spans="1:252" s="93" customFormat="1" ht="27.75" customHeight="1" hidden="1">
      <c r="A151" s="95"/>
      <c r="B151" s="91" t="s">
        <v>149</v>
      </c>
      <c r="C151" s="83">
        <f t="shared" si="6"/>
        <v>0</v>
      </c>
      <c r="D151" s="84"/>
      <c r="E151" s="84"/>
      <c r="F151" s="84"/>
      <c r="G151" s="92"/>
      <c r="H151" s="92"/>
      <c r="I151" s="92"/>
      <c r="J151" s="92"/>
      <c r="K151" s="92"/>
      <c r="IJ151" s="92"/>
      <c r="IK151" s="92"/>
      <c r="IL151" s="92"/>
      <c r="IM151" s="92"/>
      <c r="IN151" s="92"/>
      <c r="IO151" s="92"/>
      <c r="IP151" s="92"/>
      <c r="IQ151" s="92"/>
      <c r="IR151" s="92"/>
    </row>
    <row r="152" spans="1:252" s="93" customFormat="1" ht="48" customHeight="1" hidden="1">
      <c r="A152" s="71"/>
      <c r="B152" s="91" t="s">
        <v>172</v>
      </c>
      <c r="C152" s="83">
        <f t="shared" si="6"/>
        <v>0</v>
      </c>
      <c r="D152" s="84"/>
      <c r="E152" s="84"/>
      <c r="F152" s="84"/>
      <c r="G152" s="92"/>
      <c r="H152" s="92"/>
      <c r="I152" s="92"/>
      <c r="J152" s="92"/>
      <c r="K152" s="92"/>
      <c r="IJ152" s="92"/>
      <c r="IK152" s="92"/>
      <c r="IL152" s="92"/>
      <c r="IM152" s="92"/>
      <c r="IN152" s="92"/>
      <c r="IO152" s="92"/>
      <c r="IP152" s="92"/>
      <c r="IQ152" s="92"/>
      <c r="IR152" s="92"/>
    </row>
    <row r="153" spans="1:252" s="93" customFormat="1" ht="45.75" customHeight="1" hidden="1">
      <c r="A153" s="71">
        <v>41051500</v>
      </c>
      <c r="B153" s="91" t="s">
        <v>164</v>
      </c>
      <c r="C153" s="83">
        <f t="shared" si="6"/>
        <v>0</v>
      </c>
      <c r="D153" s="84">
        <f>D154+D158+D159</f>
        <v>0</v>
      </c>
      <c r="E153" s="84"/>
      <c r="F153" s="84"/>
      <c r="G153" s="92"/>
      <c r="H153" s="92"/>
      <c r="I153" s="92"/>
      <c r="J153" s="92"/>
      <c r="K153" s="92"/>
      <c r="IJ153" s="92"/>
      <c r="IK153" s="92"/>
      <c r="IL153" s="92"/>
      <c r="IM153" s="92"/>
      <c r="IN153" s="92"/>
      <c r="IO153" s="92"/>
      <c r="IP153" s="92"/>
      <c r="IQ153" s="92"/>
      <c r="IR153" s="92"/>
    </row>
    <row r="154" spans="1:252" s="93" customFormat="1" ht="19.5" customHeight="1" hidden="1">
      <c r="A154" s="96"/>
      <c r="B154" s="91" t="s">
        <v>144</v>
      </c>
      <c r="C154" s="83">
        <f t="shared" si="6"/>
        <v>0</v>
      </c>
      <c r="D154" s="84"/>
      <c r="E154" s="84"/>
      <c r="F154" s="84"/>
      <c r="G154" s="92"/>
      <c r="H154" s="92"/>
      <c r="I154" s="92"/>
      <c r="J154" s="92"/>
      <c r="K154" s="92"/>
      <c r="IJ154" s="92"/>
      <c r="IK154" s="92"/>
      <c r="IL154" s="92"/>
      <c r="IM154" s="92"/>
      <c r="IN154" s="92"/>
      <c r="IO154" s="92"/>
      <c r="IP154" s="92"/>
      <c r="IQ154" s="92"/>
      <c r="IR154" s="92"/>
    </row>
    <row r="155" spans="1:252" s="93" customFormat="1" ht="32.25" customHeight="1" hidden="1">
      <c r="A155" s="97"/>
      <c r="B155" s="91" t="s">
        <v>134</v>
      </c>
      <c r="C155" s="83">
        <f t="shared" si="6"/>
        <v>0</v>
      </c>
      <c r="D155" s="84"/>
      <c r="E155" s="84"/>
      <c r="F155" s="84"/>
      <c r="G155" s="92"/>
      <c r="H155" s="92"/>
      <c r="I155" s="92"/>
      <c r="J155" s="92"/>
      <c r="K155" s="92"/>
      <c r="IJ155" s="92"/>
      <c r="IK155" s="92"/>
      <c r="IL155" s="92"/>
      <c r="IM155" s="92"/>
      <c r="IN155" s="92"/>
      <c r="IO155" s="92"/>
      <c r="IP155" s="92"/>
      <c r="IQ155" s="92"/>
      <c r="IR155" s="92"/>
    </row>
    <row r="156" spans="1:252" s="93" customFormat="1" ht="30.75" customHeight="1" hidden="1">
      <c r="A156" s="97"/>
      <c r="B156" s="91" t="s">
        <v>135</v>
      </c>
      <c r="C156" s="83">
        <f t="shared" si="6"/>
        <v>0</v>
      </c>
      <c r="D156" s="84"/>
      <c r="E156" s="84"/>
      <c r="F156" s="84"/>
      <c r="G156" s="92"/>
      <c r="H156" s="92"/>
      <c r="I156" s="92"/>
      <c r="J156" s="92"/>
      <c r="K156" s="92"/>
      <c r="IJ156" s="92"/>
      <c r="IK156" s="92"/>
      <c r="IL156" s="92"/>
      <c r="IM156" s="92"/>
      <c r="IN156" s="92"/>
      <c r="IO156" s="92"/>
      <c r="IP156" s="92"/>
      <c r="IQ156" s="92"/>
      <c r="IR156" s="92"/>
    </row>
    <row r="157" spans="1:252" s="93" customFormat="1" ht="30.75" customHeight="1" hidden="1">
      <c r="A157" s="97"/>
      <c r="B157" s="91" t="s">
        <v>173</v>
      </c>
      <c r="C157" s="83">
        <f t="shared" si="6"/>
        <v>0</v>
      </c>
      <c r="D157" s="84"/>
      <c r="E157" s="84"/>
      <c r="F157" s="84"/>
      <c r="G157" s="92"/>
      <c r="H157" s="92"/>
      <c r="I157" s="92"/>
      <c r="J157" s="92"/>
      <c r="K157" s="92"/>
      <c r="IJ157" s="92"/>
      <c r="IK157" s="92"/>
      <c r="IL157" s="92"/>
      <c r="IM157" s="92"/>
      <c r="IN157" s="92"/>
      <c r="IO157" s="92"/>
      <c r="IP157" s="92"/>
      <c r="IQ157" s="92"/>
      <c r="IR157" s="92"/>
    </row>
    <row r="158" spans="1:252" s="93" customFormat="1" ht="90" customHeight="1" hidden="1">
      <c r="A158" s="97"/>
      <c r="B158" s="91" t="s">
        <v>170</v>
      </c>
      <c r="C158" s="83">
        <f t="shared" si="6"/>
        <v>0</v>
      </c>
      <c r="D158" s="84"/>
      <c r="E158" s="84"/>
      <c r="F158" s="84"/>
      <c r="G158" s="92"/>
      <c r="H158" s="92"/>
      <c r="I158" s="92"/>
      <c r="J158" s="92"/>
      <c r="K158" s="92"/>
      <c r="IJ158" s="92"/>
      <c r="IK158" s="92"/>
      <c r="IL158" s="92"/>
      <c r="IM158" s="92"/>
      <c r="IN158" s="92"/>
      <c r="IO158" s="92"/>
      <c r="IP158" s="92"/>
      <c r="IQ158" s="92"/>
      <c r="IR158" s="92"/>
    </row>
    <row r="159" spans="1:252" s="93" customFormat="1" ht="58.5" customHeight="1" hidden="1">
      <c r="A159" s="98"/>
      <c r="B159" s="70" t="s">
        <v>181</v>
      </c>
      <c r="C159" s="83">
        <f t="shared" si="6"/>
        <v>0</v>
      </c>
      <c r="D159" s="84"/>
      <c r="E159" s="84"/>
      <c r="F159" s="84"/>
      <c r="G159" s="92"/>
      <c r="H159" s="92"/>
      <c r="I159" s="92"/>
      <c r="J159" s="92"/>
      <c r="K159" s="92"/>
      <c r="IJ159" s="92"/>
      <c r="IK159" s="92"/>
      <c r="IL159" s="92"/>
      <c r="IM159" s="92"/>
      <c r="IN159" s="92"/>
      <c r="IO159" s="92"/>
      <c r="IP159" s="92"/>
      <c r="IQ159" s="92"/>
      <c r="IR159" s="92"/>
    </row>
    <row r="160" spans="1:252" s="93" customFormat="1" ht="53.25" customHeight="1" hidden="1">
      <c r="A160" s="71">
        <v>41052000</v>
      </c>
      <c r="B160" s="70" t="s">
        <v>136</v>
      </c>
      <c r="C160" s="83">
        <f t="shared" si="6"/>
        <v>0</v>
      </c>
      <c r="D160" s="84"/>
      <c r="E160" s="84"/>
      <c r="F160" s="84"/>
      <c r="G160" s="92"/>
      <c r="H160" s="92"/>
      <c r="I160" s="92"/>
      <c r="J160" s="92"/>
      <c r="K160" s="92"/>
      <c r="IJ160" s="92"/>
      <c r="IK160" s="92"/>
      <c r="IL160" s="92"/>
      <c r="IM160" s="92"/>
      <c r="IN160" s="92"/>
      <c r="IO160" s="92"/>
      <c r="IP160" s="92"/>
      <c r="IQ160" s="92"/>
      <c r="IR160" s="92"/>
    </row>
    <row r="161" spans="1:252" s="93" customFormat="1" ht="90" customHeight="1" hidden="1">
      <c r="A161" s="71">
        <v>41052600</v>
      </c>
      <c r="B161" s="70" t="s">
        <v>150</v>
      </c>
      <c r="C161" s="83">
        <f t="shared" si="6"/>
        <v>0</v>
      </c>
      <c r="D161" s="84"/>
      <c r="E161" s="84"/>
      <c r="F161" s="84"/>
      <c r="G161" s="92"/>
      <c r="H161" s="92"/>
      <c r="I161" s="92"/>
      <c r="J161" s="92"/>
      <c r="K161" s="92"/>
      <c r="IJ161" s="92"/>
      <c r="IK161" s="92"/>
      <c r="IL161" s="92"/>
      <c r="IM161" s="92"/>
      <c r="IN161" s="92"/>
      <c r="IO161" s="92"/>
      <c r="IP161" s="92"/>
      <c r="IQ161" s="92"/>
      <c r="IR161" s="92"/>
    </row>
    <row r="162" spans="1:252" s="93" customFormat="1" ht="195" customHeight="1" hidden="1">
      <c r="A162" s="71">
        <v>41052900</v>
      </c>
      <c r="B162" s="70" t="s">
        <v>146</v>
      </c>
      <c r="C162" s="83"/>
      <c r="D162" s="84"/>
      <c r="E162" s="84"/>
      <c r="F162" s="84"/>
      <c r="G162" s="92"/>
      <c r="H162" s="92"/>
      <c r="I162" s="92"/>
      <c r="J162" s="92"/>
      <c r="K162" s="92"/>
      <c r="IJ162" s="92"/>
      <c r="IK162" s="92"/>
      <c r="IL162" s="92"/>
      <c r="IM162" s="92"/>
      <c r="IN162" s="92"/>
      <c r="IO162" s="92"/>
      <c r="IP162" s="92"/>
      <c r="IQ162" s="92"/>
      <c r="IR162" s="92"/>
    </row>
    <row r="163" spans="1:252" s="6" customFormat="1" ht="45.75" customHeight="1">
      <c r="A163" s="2">
        <v>41053300</v>
      </c>
      <c r="B163" s="9" t="s">
        <v>139</v>
      </c>
      <c r="C163" s="4">
        <f>D163+E163</f>
        <v>336700</v>
      </c>
      <c r="D163" s="1">
        <f>D164+D165+D166+D167+D168+D169+D170+D171+D172+D173+D174</f>
        <v>336700</v>
      </c>
      <c r="E163" s="1"/>
      <c r="F163" s="1"/>
      <c r="G163" s="5"/>
      <c r="H163" s="5"/>
      <c r="I163" s="5"/>
      <c r="J163" s="5"/>
      <c r="K163" s="5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1:252" s="104" customFormat="1" ht="19.5" customHeight="1" hidden="1">
      <c r="A164" s="99"/>
      <c r="B164" s="100" t="s">
        <v>189</v>
      </c>
      <c r="C164" s="101">
        <f>D164</f>
        <v>55000</v>
      </c>
      <c r="D164" s="102">
        <v>55000</v>
      </c>
      <c r="E164" s="102"/>
      <c r="F164" s="102"/>
      <c r="G164" s="103"/>
      <c r="H164" s="103"/>
      <c r="I164" s="103"/>
      <c r="J164" s="103"/>
      <c r="K164" s="103"/>
      <c r="IJ164" s="103"/>
      <c r="IK164" s="103"/>
      <c r="IL164" s="103"/>
      <c r="IM164" s="103"/>
      <c r="IN164" s="103"/>
      <c r="IO164" s="103"/>
      <c r="IP164" s="103"/>
      <c r="IQ164" s="103"/>
      <c r="IR164" s="103"/>
    </row>
    <row r="165" spans="1:252" s="104" customFormat="1" ht="19.5" customHeight="1" hidden="1">
      <c r="A165" s="99"/>
      <c r="B165" s="100" t="s">
        <v>190</v>
      </c>
      <c r="C165" s="101">
        <f>D165</f>
        <v>60000</v>
      </c>
      <c r="D165" s="102">
        <v>60000</v>
      </c>
      <c r="E165" s="102"/>
      <c r="F165" s="102"/>
      <c r="G165" s="103"/>
      <c r="H165" s="103"/>
      <c r="I165" s="103"/>
      <c r="J165" s="103"/>
      <c r="K165" s="103"/>
      <c r="IJ165" s="103"/>
      <c r="IK165" s="103"/>
      <c r="IL165" s="103"/>
      <c r="IM165" s="103"/>
      <c r="IN165" s="103"/>
      <c r="IO165" s="103"/>
      <c r="IP165" s="103"/>
      <c r="IQ165" s="103"/>
      <c r="IR165" s="103"/>
    </row>
    <row r="166" spans="1:252" s="104" customFormat="1" ht="19.5" customHeight="1" hidden="1">
      <c r="A166" s="99"/>
      <c r="B166" s="100" t="s">
        <v>191</v>
      </c>
      <c r="C166" s="101"/>
      <c r="D166" s="102"/>
      <c r="E166" s="102"/>
      <c r="F166" s="102"/>
      <c r="G166" s="103"/>
      <c r="H166" s="103"/>
      <c r="I166" s="103"/>
      <c r="J166" s="103"/>
      <c r="K166" s="103"/>
      <c r="IJ166" s="103"/>
      <c r="IK166" s="103"/>
      <c r="IL166" s="103"/>
      <c r="IM166" s="103"/>
      <c r="IN166" s="103"/>
      <c r="IO166" s="103"/>
      <c r="IP166" s="103"/>
      <c r="IQ166" s="103"/>
      <c r="IR166" s="103"/>
    </row>
    <row r="167" spans="1:252" s="104" customFormat="1" ht="19.5" customHeight="1" hidden="1">
      <c r="A167" s="99"/>
      <c r="B167" s="100" t="s">
        <v>192</v>
      </c>
      <c r="C167" s="101"/>
      <c r="D167" s="102">
        <v>45600</v>
      </c>
      <c r="E167" s="102"/>
      <c r="F167" s="102"/>
      <c r="G167" s="103"/>
      <c r="H167" s="103"/>
      <c r="I167" s="103"/>
      <c r="J167" s="103"/>
      <c r="K167" s="103"/>
      <c r="IJ167" s="103"/>
      <c r="IK167" s="103"/>
      <c r="IL167" s="103"/>
      <c r="IM167" s="103"/>
      <c r="IN167" s="103"/>
      <c r="IO167" s="103"/>
      <c r="IP167" s="103"/>
      <c r="IQ167" s="103"/>
      <c r="IR167" s="103"/>
    </row>
    <row r="168" spans="1:252" s="104" customFormat="1" ht="19.5" customHeight="1" hidden="1">
      <c r="A168" s="99"/>
      <c r="B168" s="100" t="s">
        <v>227</v>
      </c>
      <c r="C168" s="101"/>
      <c r="D168" s="102">
        <v>23400</v>
      </c>
      <c r="E168" s="102"/>
      <c r="F168" s="102"/>
      <c r="G168" s="103"/>
      <c r="H168" s="103"/>
      <c r="I168" s="103"/>
      <c r="J168" s="103"/>
      <c r="K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</row>
    <row r="169" spans="1:252" s="104" customFormat="1" ht="19.5" customHeight="1" hidden="1">
      <c r="A169" s="99"/>
      <c r="B169" s="100" t="s">
        <v>228</v>
      </c>
      <c r="C169" s="101"/>
      <c r="D169" s="102">
        <v>67200</v>
      </c>
      <c r="E169" s="102"/>
      <c r="F169" s="102"/>
      <c r="G169" s="103"/>
      <c r="H169" s="103"/>
      <c r="I169" s="103"/>
      <c r="J169" s="103"/>
      <c r="K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</row>
    <row r="170" spans="1:252" s="104" customFormat="1" ht="19.5" customHeight="1" hidden="1">
      <c r="A170" s="99"/>
      <c r="B170" s="100" t="s">
        <v>193</v>
      </c>
      <c r="C170" s="101"/>
      <c r="D170" s="102"/>
      <c r="E170" s="102"/>
      <c r="F170" s="102"/>
      <c r="G170" s="103"/>
      <c r="H170" s="103"/>
      <c r="I170" s="103"/>
      <c r="J170" s="103"/>
      <c r="K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</row>
    <row r="171" spans="1:252" s="104" customFormat="1" ht="19.5" customHeight="1" hidden="1">
      <c r="A171" s="99"/>
      <c r="B171" s="100" t="s">
        <v>194</v>
      </c>
      <c r="C171" s="101"/>
      <c r="D171" s="102">
        <v>32500</v>
      </c>
      <c r="E171" s="102"/>
      <c r="F171" s="102"/>
      <c r="G171" s="103"/>
      <c r="H171" s="103"/>
      <c r="I171" s="103"/>
      <c r="J171" s="103"/>
      <c r="K171" s="103"/>
      <c r="IJ171" s="103"/>
      <c r="IK171" s="103"/>
      <c r="IL171" s="103"/>
      <c r="IM171" s="103"/>
      <c r="IN171" s="103"/>
      <c r="IO171" s="103"/>
      <c r="IP171" s="103"/>
      <c r="IQ171" s="103"/>
      <c r="IR171" s="103"/>
    </row>
    <row r="172" spans="1:252" s="104" customFormat="1" ht="19.5" customHeight="1" hidden="1">
      <c r="A172" s="99"/>
      <c r="B172" s="100" t="s">
        <v>195</v>
      </c>
      <c r="C172" s="101"/>
      <c r="D172" s="102">
        <v>33800</v>
      </c>
      <c r="E172" s="102"/>
      <c r="F172" s="102"/>
      <c r="G172" s="103"/>
      <c r="H172" s="103"/>
      <c r="I172" s="103"/>
      <c r="J172" s="103"/>
      <c r="K172" s="103"/>
      <c r="IJ172" s="103"/>
      <c r="IK172" s="103"/>
      <c r="IL172" s="103"/>
      <c r="IM172" s="103"/>
      <c r="IN172" s="103"/>
      <c r="IO172" s="103"/>
      <c r="IP172" s="103"/>
      <c r="IQ172" s="103"/>
      <c r="IR172" s="103"/>
    </row>
    <row r="173" spans="1:252" s="104" customFormat="1" ht="19.5" customHeight="1" hidden="1">
      <c r="A173" s="99"/>
      <c r="B173" s="100" t="s">
        <v>196</v>
      </c>
      <c r="C173" s="101"/>
      <c r="D173" s="102">
        <v>19200</v>
      </c>
      <c r="E173" s="102"/>
      <c r="F173" s="102"/>
      <c r="G173" s="103"/>
      <c r="H173" s="103"/>
      <c r="I173" s="103"/>
      <c r="J173" s="103"/>
      <c r="K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</row>
    <row r="174" spans="1:252" s="104" customFormat="1" ht="19.5" customHeight="1" hidden="1">
      <c r="A174" s="99"/>
      <c r="B174" s="100" t="s">
        <v>197</v>
      </c>
      <c r="C174" s="101"/>
      <c r="D174" s="102"/>
      <c r="E174" s="102"/>
      <c r="F174" s="102"/>
      <c r="G174" s="103"/>
      <c r="H174" s="103"/>
      <c r="I174" s="103"/>
      <c r="J174" s="103"/>
      <c r="K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</row>
    <row r="175" spans="1:252" s="6" customFormat="1" ht="19.5" customHeight="1">
      <c r="A175" s="2">
        <v>41053900</v>
      </c>
      <c r="B175" s="9" t="s">
        <v>165</v>
      </c>
      <c r="C175" s="4">
        <f>D175+E175</f>
        <v>1506343</v>
      </c>
      <c r="D175" s="1">
        <f>D176</f>
        <v>1506343</v>
      </c>
      <c r="E175" s="1">
        <f>E176</f>
        <v>0</v>
      </c>
      <c r="F175" s="1">
        <f>F176</f>
        <v>0</v>
      </c>
      <c r="G175" s="5"/>
      <c r="H175" s="5"/>
      <c r="I175" s="5"/>
      <c r="J175" s="5"/>
      <c r="K175" s="5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1:252" s="6" customFormat="1" ht="19.5" customHeight="1" hidden="1">
      <c r="A176" s="116"/>
      <c r="B176" s="69" t="s">
        <v>144</v>
      </c>
      <c r="C176" s="4">
        <f>D176+E176</f>
        <v>1506343</v>
      </c>
      <c r="D176" s="1">
        <f>D177+D178+D179+D180+D181+D183+D182</f>
        <v>1506343</v>
      </c>
      <c r="E176" s="1"/>
      <c r="F176" s="1">
        <f>E176</f>
        <v>0</v>
      </c>
      <c r="G176" s="5"/>
      <c r="H176" s="5"/>
      <c r="I176" s="5"/>
      <c r="J176" s="5"/>
      <c r="K176" s="5"/>
      <c r="IJ176" s="5"/>
      <c r="IK176" s="5"/>
      <c r="IL176" s="5"/>
      <c r="IM176" s="5"/>
      <c r="IN176" s="5"/>
      <c r="IO176" s="5"/>
      <c r="IP176" s="5"/>
      <c r="IQ176" s="5"/>
      <c r="IR176" s="5"/>
    </row>
    <row r="177" spans="1:252" s="6" customFormat="1" ht="78.75" customHeight="1" hidden="1">
      <c r="A177" s="117"/>
      <c r="B177" s="69" t="s">
        <v>217</v>
      </c>
      <c r="C177" s="4">
        <f aca="true" t="shared" si="7" ref="C177:C184">D177+E177</f>
        <v>230400</v>
      </c>
      <c r="D177" s="1">
        <v>230400</v>
      </c>
      <c r="E177" s="1"/>
      <c r="F177" s="1"/>
      <c r="G177" s="5"/>
      <c r="H177" s="5"/>
      <c r="I177" s="5"/>
      <c r="J177" s="5"/>
      <c r="K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93" customFormat="1" ht="20.25" customHeight="1" hidden="1">
      <c r="A178" s="95"/>
      <c r="B178" s="91" t="s">
        <v>166</v>
      </c>
      <c r="C178" s="83"/>
      <c r="D178" s="84"/>
      <c r="E178" s="84"/>
      <c r="F178" s="84"/>
      <c r="G178" s="92"/>
      <c r="H178" s="92"/>
      <c r="I178" s="92"/>
      <c r="J178" s="92"/>
      <c r="K178" s="92"/>
      <c r="IJ178" s="92"/>
      <c r="IK178" s="92"/>
      <c r="IL178" s="92"/>
      <c r="IM178" s="92"/>
      <c r="IN178" s="92"/>
      <c r="IO178" s="92"/>
      <c r="IP178" s="92"/>
      <c r="IQ178" s="92"/>
      <c r="IR178" s="92"/>
    </row>
    <row r="179" spans="1:252" s="6" customFormat="1" ht="34.5" customHeight="1" hidden="1">
      <c r="A179" s="117"/>
      <c r="B179" s="69" t="s">
        <v>137</v>
      </c>
      <c r="C179" s="4">
        <f t="shared" si="7"/>
        <v>745100</v>
      </c>
      <c r="D179" s="1">
        <v>745100</v>
      </c>
      <c r="E179" s="1"/>
      <c r="F179" s="1"/>
      <c r="G179" s="5"/>
      <c r="H179" s="5"/>
      <c r="I179" s="5"/>
      <c r="J179" s="5"/>
      <c r="K179" s="5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1:252" s="6" customFormat="1" ht="37.5" customHeight="1" hidden="1">
      <c r="A180" s="117"/>
      <c r="B180" s="69" t="s">
        <v>214</v>
      </c>
      <c r="C180" s="4">
        <f t="shared" si="7"/>
        <v>274000</v>
      </c>
      <c r="D180" s="1">
        <v>274000</v>
      </c>
      <c r="E180" s="1"/>
      <c r="F180" s="1"/>
      <c r="G180" s="5"/>
      <c r="H180" s="5"/>
      <c r="I180" s="5"/>
      <c r="J180" s="5"/>
      <c r="K180" s="5"/>
      <c r="IJ180" s="5"/>
      <c r="IK180" s="5"/>
      <c r="IL180" s="5"/>
      <c r="IM180" s="5"/>
      <c r="IN180" s="5"/>
      <c r="IO180" s="5"/>
      <c r="IP180" s="5"/>
      <c r="IQ180" s="5"/>
      <c r="IR180" s="5"/>
    </row>
    <row r="181" spans="1:252" s="6" customFormat="1" ht="51" customHeight="1" hidden="1">
      <c r="A181" s="117"/>
      <c r="B181" s="69" t="s">
        <v>215</v>
      </c>
      <c r="C181" s="4">
        <f t="shared" si="7"/>
        <v>196843</v>
      </c>
      <c r="D181" s="1">
        <v>196843</v>
      </c>
      <c r="E181" s="1"/>
      <c r="F181" s="1"/>
      <c r="G181" s="5"/>
      <c r="H181" s="5"/>
      <c r="I181" s="5"/>
      <c r="J181" s="5"/>
      <c r="K181" s="5"/>
      <c r="IJ181" s="5"/>
      <c r="IK181" s="5"/>
      <c r="IL181" s="5"/>
      <c r="IM181" s="5"/>
      <c r="IN181" s="5"/>
      <c r="IO181" s="5"/>
      <c r="IP181" s="5"/>
      <c r="IQ181" s="5"/>
      <c r="IR181" s="5"/>
    </row>
    <row r="182" spans="1:252" s="6" customFormat="1" ht="59.25" customHeight="1" hidden="1">
      <c r="A182" s="117"/>
      <c r="B182" s="69" t="s">
        <v>216</v>
      </c>
      <c r="C182" s="4">
        <f t="shared" si="7"/>
        <v>12000</v>
      </c>
      <c r="D182" s="1">
        <v>12000</v>
      </c>
      <c r="E182" s="1"/>
      <c r="F182" s="1"/>
      <c r="G182" s="5"/>
      <c r="H182" s="5"/>
      <c r="I182" s="5"/>
      <c r="J182" s="5"/>
      <c r="K182" s="5"/>
      <c r="IJ182" s="5"/>
      <c r="IK182" s="5"/>
      <c r="IL182" s="5"/>
      <c r="IM182" s="5"/>
      <c r="IN182" s="5"/>
      <c r="IO182" s="5"/>
      <c r="IP182" s="5"/>
      <c r="IQ182" s="5"/>
      <c r="IR182" s="5"/>
    </row>
    <row r="183" spans="1:252" s="6" customFormat="1" ht="90" customHeight="1" hidden="1">
      <c r="A183" s="15"/>
      <c r="B183" s="69" t="s">
        <v>218</v>
      </c>
      <c r="C183" s="4">
        <f t="shared" si="7"/>
        <v>48000</v>
      </c>
      <c r="D183" s="1">
        <v>48000</v>
      </c>
      <c r="E183" s="1"/>
      <c r="F183" s="1"/>
      <c r="G183" s="5"/>
      <c r="H183" s="5"/>
      <c r="I183" s="5"/>
      <c r="J183" s="5"/>
      <c r="K183" s="5"/>
      <c r="IJ183" s="5"/>
      <c r="IK183" s="5"/>
      <c r="IL183" s="5"/>
      <c r="IM183" s="5"/>
      <c r="IN183" s="5"/>
      <c r="IO183" s="5"/>
      <c r="IP183" s="5"/>
      <c r="IQ183" s="5"/>
      <c r="IR183" s="5"/>
    </row>
    <row r="184" spans="1:252" s="93" customFormat="1" ht="58.5" customHeight="1" hidden="1">
      <c r="A184" s="71">
        <v>41054100</v>
      </c>
      <c r="B184" s="70" t="s">
        <v>143</v>
      </c>
      <c r="C184" s="83">
        <f t="shared" si="7"/>
        <v>0</v>
      </c>
      <c r="D184" s="84"/>
      <c r="E184" s="84"/>
      <c r="F184" s="84"/>
      <c r="G184" s="92"/>
      <c r="H184" s="92"/>
      <c r="I184" s="92"/>
      <c r="J184" s="92"/>
      <c r="K184" s="92"/>
      <c r="IJ184" s="92"/>
      <c r="IK184" s="92"/>
      <c r="IL184" s="92"/>
      <c r="IM184" s="92"/>
      <c r="IN184" s="92"/>
      <c r="IO184" s="92"/>
      <c r="IP184" s="92"/>
      <c r="IQ184" s="92"/>
      <c r="IR184" s="92"/>
    </row>
    <row r="185" spans="1:252" s="93" customFormat="1" ht="179.25" customHeight="1" hidden="1">
      <c r="A185" s="71">
        <v>41054200</v>
      </c>
      <c r="B185" s="70" t="s">
        <v>178</v>
      </c>
      <c r="C185" s="83">
        <f aca="true" t="shared" si="8" ref="C185:C190">D185+E185</f>
        <v>0</v>
      </c>
      <c r="D185" s="84"/>
      <c r="E185" s="84"/>
      <c r="F185" s="84"/>
      <c r="G185" s="92"/>
      <c r="H185" s="92"/>
      <c r="I185" s="92"/>
      <c r="J185" s="92"/>
      <c r="K185" s="92"/>
      <c r="IJ185" s="92"/>
      <c r="IK185" s="92"/>
      <c r="IL185" s="92"/>
      <c r="IM185" s="92"/>
      <c r="IN185" s="92"/>
      <c r="IO185" s="92"/>
      <c r="IP185" s="92"/>
      <c r="IQ185" s="92"/>
      <c r="IR185" s="92"/>
    </row>
    <row r="186" spans="1:252" s="93" customFormat="1" ht="58.5" customHeight="1" hidden="1">
      <c r="A186" s="71">
        <v>41054300</v>
      </c>
      <c r="B186" s="70" t="s">
        <v>177</v>
      </c>
      <c r="C186" s="83">
        <f t="shared" si="8"/>
        <v>0</v>
      </c>
      <c r="D186" s="84">
        <f>D187</f>
        <v>0</v>
      </c>
      <c r="E186" s="84"/>
      <c r="F186" s="84"/>
      <c r="G186" s="92"/>
      <c r="H186" s="92"/>
      <c r="I186" s="92"/>
      <c r="J186" s="92"/>
      <c r="K186" s="92"/>
      <c r="IJ186" s="92"/>
      <c r="IK186" s="92"/>
      <c r="IL186" s="92"/>
      <c r="IM186" s="92"/>
      <c r="IN186" s="92"/>
      <c r="IO186" s="92"/>
      <c r="IP186" s="92"/>
      <c r="IQ186" s="92"/>
      <c r="IR186" s="92"/>
    </row>
    <row r="187" spans="1:252" s="93" customFormat="1" ht="27.75" customHeight="1" hidden="1">
      <c r="A187" s="71"/>
      <c r="B187" s="70" t="s">
        <v>179</v>
      </c>
      <c r="C187" s="83">
        <f t="shared" si="8"/>
        <v>0</v>
      </c>
      <c r="D187" s="84"/>
      <c r="E187" s="84"/>
      <c r="F187" s="84"/>
      <c r="G187" s="92"/>
      <c r="H187" s="92"/>
      <c r="I187" s="92"/>
      <c r="J187" s="92"/>
      <c r="K187" s="92"/>
      <c r="IJ187" s="92"/>
      <c r="IK187" s="92"/>
      <c r="IL187" s="92"/>
      <c r="IM187" s="92"/>
      <c r="IN187" s="92"/>
      <c r="IO187" s="92"/>
      <c r="IP187" s="92"/>
      <c r="IQ187" s="92"/>
      <c r="IR187" s="92"/>
    </row>
    <row r="188" spans="1:252" s="52" customFormat="1" ht="31.5" customHeight="1">
      <c r="A188" s="88">
        <v>42000000</v>
      </c>
      <c r="B188" s="50" t="s">
        <v>161</v>
      </c>
      <c r="C188" s="17">
        <f t="shared" si="8"/>
        <v>4200000</v>
      </c>
      <c r="D188" s="23"/>
      <c r="E188" s="23">
        <f>E189</f>
        <v>4200000</v>
      </c>
      <c r="F188" s="23"/>
      <c r="G188" s="51"/>
      <c r="H188" s="51"/>
      <c r="I188" s="51"/>
      <c r="J188" s="51"/>
      <c r="K188" s="51"/>
      <c r="IJ188" s="51"/>
      <c r="IK188" s="51"/>
      <c r="IL188" s="51"/>
      <c r="IM188" s="51"/>
      <c r="IN188" s="51"/>
      <c r="IO188" s="51"/>
      <c r="IP188" s="51"/>
      <c r="IQ188" s="51"/>
      <c r="IR188" s="51"/>
    </row>
    <row r="189" spans="1:252" s="6" customFormat="1" ht="19.5" customHeight="1">
      <c r="A189" s="15" t="s">
        <v>229</v>
      </c>
      <c r="B189" s="9" t="s">
        <v>230</v>
      </c>
      <c r="C189" s="4">
        <f t="shared" si="8"/>
        <v>4200000</v>
      </c>
      <c r="D189" s="1"/>
      <c r="E189" s="1">
        <v>4200000</v>
      </c>
      <c r="F189" s="1"/>
      <c r="G189" s="5"/>
      <c r="H189" s="5"/>
      <c r="I189" s="5"/>
      <c r="J189" s="5"/>
      <c r="K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252" s="58" customFormat="1" ht="15">
      <c r="A190" s="107"/>
      <c r="B190" s="108" t="s">
        <v>158</v>
      </c>
      <c r="C190" s="109">
        <f t="shared" si="8"/>
        <v>3231582224</v>
      </c>
      <c r="D190" s="110">
        <f>D126+D127</f>
        <v>3121486694</v>
      </c>
      <c r="E190" s="110">
        <f>E126+E127</f>
        <v>110095530</v>
      </c>
      <c r="F190" s="110">
        <f>F126+F127</f>
        <v>2659373</v>
      </c>
      <c r="G190" s="56"/>
      <c r="H190" s="56"/>
      <c r="I190" s="57"/>
      <c r="J190" s="57"/>
      <c r="K190" s="57"/>
      <c r="IJ190" s="57"/>
      <c r="IK190" s="57"/>
      <c r="IL190" s="57"/>
      <c r="IM190" s="57"/>
      <c r="IN190" s="57"/>
      <c r="IO190" s="57"/>
      <c r="IP190" s="57"/>
      <c r="IQ190" s="57"/>
      <c r="IR190" s="57"/>
    </row>
    <row r="191" spans="1:252" s="58" customFormat="1" ht="15">
      <c r="A191" s="59"/>
      <c r="B191" s="64"/>
      <c r="C191" s="60"/>
      <c r="D191" s="61"/>
      <c r="E191" s="61"/>
      <c r="F191" s="61"/>
      <c r="G191" s="56"/>
      <c r="H191" s="56"/>
      <c r="I191" s="57"/>
      <c r="J191" s="57"/>
      <c r="K191" s="57"/>
      <c r="IJ191" s="57"/>
      <c r="IK191" s="57"/>
      <c r="IL191" s="57"/>
      <c r="IM191" s="57"/>
      <c r="IN191" s="57"/>
      <c r="IO191" s="57"/>
      <c r="IP191" s="57"/>
      <c r="IQ191" s="57"/>
      <c r="IR191" s="57"/>
    </row>
    <row r="192" spans="2:252" s="66" customFormat="1" ht="18.75" customHeight="1">
      <c r="B192" s="67"/>
      <c r="C192" s="67"/>
      <c r="D192" s="118"/>
      <c r="E192" s="72"/>
      <c r="F192" s="67"/>
      <c r="G192" s="67"/>
      <c r="H192" s="67"/>
      <c r="I192" s="67"/>
      <c r="J192" s="67"/>
      <c r="K192" s="67"/>
      <c r="IJ192" s="67"/>
      <c r="IK192" s="67"/>
      <c r="IL192" s="67"/>
      <c r="IM192" s="67"/>
      <c r="IN192" s="67"/>
      <c r="IO192" s="67"/>
      <c r="IP192" s="67"/>
      <c r="IQ192" s="67"/>
      <c r="IR192" s="67"/>
    </row>
    <row r="193" spans="1:252" s="66" customFormat="1" ht="18.75" customHeight="1">
      <c r="A193" s="121"/>
      <c r="B193" s="122"/>
      <c r="C193" s="122"/>
      <c r="D193" s="67"/>
      <c r="E193" s="67"/>
      <c r="F193" s="67"/>
      <c r="G193" s="67"/>
      <c r="H193" s="67"/>
      <c r="I193" s="67"/>
      <c r="J193" s="67"/>
      <c r="K193" s="67"/>
      <c r="IJ193" s="67"/>
      <c r="IK193" s="67"/>
      <c r="IL193" s="67"/>
      <c r="IM193" s="67"/>
      <c r="IN193" s="67"/>
      <c r="IO193" s="67"/>
      <c r="IP193" s="67"/>
      <c r="IQ193" s="67"/>
      <c r="IR193" s="67"/>
    </row>
    <row r="194" spans="1:251" s="66" customFormat="1" ht="18.75" customHeight="1">
      <c r="A194" s="66" t="s">
        <v>206</v>
      </c>
      <c r="B194" s="67"/>
      <c r="C194" s="67"/>
      <c r="D194" s="67"/>
      <c r="E194" s="67" t="s">
        <v>207</v>
      </c>
      <c r="F194" s="67"/>
      <c r="G194" s="67"/>
      <c r="H194" s="67"/>
      <c r="I194" s="67"/>
      <c r="J194" s="67"/>
      <c r="II194" s="67"/>
      <c r="IJ194" s="67"/>
      <c r="IK194" s="67"/>
      <c r="IL194" s="67"/>
      <c r="IM194" s="67"/>
      <c r="IN194" s="67"/>
      <c r="IO194" s="67"/>
      <c r="IP194" s="67"/>
      <c r="IQ194" s="67"/>
    </row>
    <row r="195" spans="2:251" s="66" customFormat="1" ht="18.75">
      <c r="B195" s="67"/>
      <c r="C195" s="67"/>
      <c r="D195" s="67"/>
      <c r="E195" s="67"/>
      <c r="F195" s="67"/>
      <c r="G195" s="67"/>
      <c r="H195" s="67"/>
      <c r="I195" s="67"/>
      <c r="J195" s="67"/>
      <c r="II195" s="67"/>
      <c r="IJ195" s="67"/>
      <c r="IK195" s="67"/>
      <c r="IL195" s="67"/>
      <c r="IM195" s="67"/>
      <c r="IN195" s="67"/>
      <c r="IO195" s="67"/>
      <c r="IP195" s="67"/>
      <c r="IQ195" s="67"/>
    </row>
    <row r="196" spans="1:251" s="63" customFormat="1" ht="20.2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II196" s="62"/>
      <c r="IJ196" s="62"/>
      <c r="IK196" s="62"/>
      <c r="IL196" s="62"/>
      <c r="IM196" s="62"/>
      <c r="IN196" s="62"/>
      <c r="IO196" s="62"/>
      <c r="IP196" s="62"/>
      <c r="IQ196" s="62"/>
    </row>
    <row r="197" spans="1:251" s="63" customFormat="1" ht="15" customHeight="1">
      <c r="A197" s="62" t="s">
        <v>213</v>
      </c>
      <c r="B197" s="62" t="s">
        <v>231</v>
      </c>
      <c r="C197" s="62"/>
      <c r="D197" s="62"/>
      <c r="E197" s="62"/>
      <c r="F197" s="62"/>
      <c r="G197" s="62"/>
      <c r="H197" s="62"/>
      <c r="I197" s="62"/>
      <c r="J197" s="62"/>
      <c r="II197" s="62"/>
      <c r="IJ197" s="62"/>
      <c r="IK197" s="62"/>
      <c r="IL197" s="62"/>
      <c r="IM197" s="62"/>
      <c r="IN197" s="62"/>
      <c r="IO197" s="62"/>
      <c r="IP197" s="62"/>
      <c r="IQ197" s="62"/>
    </row>
    <row r="198" spans="1:251" s="63" customFormat="1" ht="17.2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II198" s="62"/>
      <c r="IJ198" s="62"/>
      <c r="IK198" s="62"/>
      <c r="IL198" s="62"/>
      <c r="IM198" s="62"/>
      <c r="IN198" s="62"/>
      <c r="IO198" s="62"/>
      <c r="IP198" s="62"/>
      <c r="IQ198" s="62"/>
    </row>
    <row r="199" spans="1:252" ht="15" customHeight="1">
      <c r="A199" s="73"/>
      <c r="B199" s="11" t="s">
        <v>208</v>
      </c>
      <c r="K199" s="14"/>
      <c r="II199" s="11"/>
      <c r="IR199" s="14"/>
    </row>
  </sheetData>
  <sheetProtection/>
  <mergeCells count="10">
    <mergeCell ref="D1:F1"/>
    <mergeCell ref="A193:C193"/>
    <mergeCell ref="E15:F15"/>
    <mergeCell ref="A10:F10"/>
    <mergeCell ref="A15:A16"/>
    <mergeCell ref="B15:B16"/>
    <mergeCell ref="C15:C16"/>
    <mergeCell ref="D15:D16"/>
    <mergeCell ref="A12:F12"/>
    <mergeCell ref="A13:F13"/>
  </mergeCells>
  <printOptions horizontalCentered="1"/>
  <pageMargins left="0" right="0" top="1.1811023622047245" bottom="0.5905511811023623" header="0.7480314960629921" footer="0.2362204724409449"/>
  <pageSetup fitToHeight="10" fitToWidth="1" horizontalDpi="600" verticalDpi="600" orientation="landscape" paperSize="9" r:id="rId1"/>
  <headerFooter alignWithMargins="0">
    <oddFooter>&amp;RСторінка &amp;P</oddFooter>
  </headerFooter>
  <rowBreaks count="2" manualBreakCount="2">
    <brk id="48" max="6" man="1"/>
    <brk id="1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2023-01-26T12:22:24Z</cp:lastPrinted>
  <dcterms:created xsi:type="dcterms:W3CDTF">2014-01-17T10:52:16Z</dcterms:created>
  <dcterms:modified xsi:type="dcterms:W3CDTF">2023-01-26T12:22:34Z</dcterms:modified>
  <cp:category/>
  <cp:version/>
  <cp:contentType/>
  <cp:contentStatus/>
</cp:coreProperties>
</file>