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5480" windowHeight="7365"/>
  </bookViews>
  <sheets>
    <sheet name="нова редакція" sheetId="3" r:id="rId1"/>
  </sheets>
  <calcPr calcId="125725"/>
</workbook>
</file>

<file path=xl/calcChain.xml><?xml version="1.0" encoding="utf-8"?>
<calcChain xmlns="http://schemas.openxmlformats.org/spreadsheetml/2006/main">
  <c r="O57" i="3"/>
  <c r="O56"/>
  <c r="O40" l="1"/>
  <c r="O39"/>
  <c r="O33"/>
  <c r="O32"/>
  <c r="O26"/>
  <c r="O25"/>
  <c r="O19"/>
  <c r="O14"/>
  <c r="O13"/>
  <c r="O47"/>
  <c r="O46"/>
  <c r="O53"/>
  <c r="O54"/>
  <c r="O51" l="1"/>
  <c r="O50"/>
  <c r="O44"/>
  <c r="O43"/>
  <c r="O37"/>
  <c r="O36"/>
  <c r="O30"/>
  <c r="O29"/>
  <c r="O23"/>
  <c r="O22"/>
  <c r="O17"/>
  <c r="O11"/>
  <c r="O10"/>
  <c r="C55" l="1"/>
  <c r="D55"/>
  <c r="E55"/>
  <c r="F55"/>
  <c r="G55"/>
  <c r="H55"/>
  <c r="I55"/>
  <c r="J55"/>
  <c r="K55"/>
  <c r="L55"/>
  <c r="M55"/>
  <c r="B55"/>
  <c r="N55" s="1"/>
  <c r="C57"/>
  <c r="D57"/>
  <c r="N57" s="1"/>
  <c r="E57"/>
  <c r="F57"/>
  <c r="G57"/>
  <c r="H57"/>
  <c r="I57"/>
  <c r="J57"/>
  <c r="K57"/>
  <c r="L57"/>
  <c r="M57"/>
  <c r="B57"/>
  <c r="N56"/>
  <c r="C56"/>
  <c r="D56"/>
  <c r="E56"/>
  <c r="F56"/>
  <c r="G56"/>
  <c r="H56"/>
  <c r="I56"/>
  <c r="J56"/>
  <c r="K56"/>
  <c r="L56"/>
  <c r="M56"/>
  <c r="B56"/>
  <c r="C48"/>
  <c r="D48"/>
  <c r="E48"/>
  <c r="F48"/>
  <c r="G48"/>
  <c r="H48"/>
  <c r="I48"/>
  <c r="J48"/>
  <c r="K48"/>
  <c r="L48"/>
  <c r="M48"/>
  <c r="N48"/>
  <c r="B48"/>
  <c r="N54"/>
  <c r="N53"/>
  <c r="C52"/>
  <c r="D52"/>
  <c r="E52"/>
  <c r="F52"/>
  <c r="G52"/>
  <c r="H52"/>
  <c r="I52"/>
  <c r="J52"/>
  <c r="K52"/>
  <c r="L52"/>
  <c r="M52"/>
  <c r="N52"/>
  <c r="B52"/>
  <c r="N51"/>
  <c r="N50"/>
  <c r="C49"/>
  <c r="D49"/>
  <c r="E49"/>
  <c r="F49"/>
  <c r="G49"/>
  <c r="H49"/>
  <c r="I49"/>
  <c r="J49"/>
  <c r="K49"/>
  <c r="L49"/>
  <c r="M49"/>
  <c r="N49"/>
  <c r="B49"/>
  <c r="C41"/>
  <c r="D41"/>
  <c r="E41"/>
  <c r="F41"/>
  <c r="G41"/>
  <c r="H41"/>
  <c r="I41"/>
  <c r="J41"/>
  <c r="K41"/>
  <c r="L41"/>
  <c r="M41"/>
  <c r="N41"/>
  <c r="B41"/>
  <c r="C45"/>
  <c r="D45"/>
  <c r="E45"/>
  <c r="F45"/>
  <c r="G45"/>
  <c r="H45"/>
  <c r="I45"/>
  <c r="J45"/>
  <c r="K45"/>
  <c r="L45"/>
  <c r="M45"/>
  <c r="N45"/>
  <c r="B45"/>
  <c r="N47"/>
  <c r="N46"/>
  <c r="C42"/>
  <c r="D42"/>
  <c r="E42"/>
  <c r="F42"/>
  <c r="G42"/>
  <c r="H42"/>
  <c r="I42"/>
  <c r="J42"/>
  <c r="K42"/>
  <c r="L42"/>
  <c r="M42"/>
  <c r="N42"/>
  <c r="B42"/>
  <c r="N44"/>
  <c r="N43"/>
  <c r="C34"/>
  <c r="D34"/>
  <c r="E34"/>
  <c r="F34"/>
  <c r="G34"/>
  <c r="H34"/>
  <c r="I34"/>
  <c r="J34"/>
  <c r="K34"/>
  <c r="L34"/>
  <c r="M34"/>
  <c r="N34"/>
  <c r="B34"/>
  <c r="C38"/>
  <c r="D38"/>
  <c r="N38" s="1"/>
  <c r="E38"/>
  <c r="F38"/>
  <c r="G38"/>
  <c r="H38"/>
  <c r="I38"/>
  <c r="J38"/>
  <c r="K38"/>
  <c r="L38"/>
  <c r="M38"/>
  <c r="B38"/>
  <c r="N39"/>
  <c r="N40"/>
  <c r="C35"/>
  <c r="D35"/>
  <c r="E35"/>
  <c r="F35"/>
  <c r="G35"/>
  <c r="H35"/>
  <c r="I35"/>
  <c r="J35"/>
  <c r="K35"/>
  <c r="L35"/>
  <c r="M35"/>
  <c r="B35"/>
  <c r="N35"/>
  <c r="N37"/>
  <c r="N36"/>
  <c r="C27"/>
  <c r="D27"/>
  <c r="E27"/>
  <c r="F27"/>
  <c r="G27"/>
  <c r="H27"/>
  <c r="I27"/>
  <c r="J27"/>
  <c r="K27"/>
  <c r="L27"/>
  <c r="M27"/>
  <c r="N27"/>
  <c r="B27"/>
  <c r="C31"/>
  <c r="D31"/>
  <c r="N31" s="1"/>
  <c r="E31"/>
  <c r="F31"/>
  <c r="G31"/>
  <c r="H31"/>
  <c r="I31"/>
  <c r="J31"/>
  <c r="K31"/>
  <c r="L31"/>
  <c r="M31"/>
  <c r="B31"/>
  <c r="N32"/>
  <c r="N33"/>
  <c r="C28"/>
  <c r="D28"/>
  <c r="E28"/>
  <c r="F28"/>
  <c r="G28"/>
  <c r="H28"/>
  <c r="I28"/>
  <c r="J28"/>
  <c r="K28"/>
  <c r="L28"/>
  <c r="M28"/>
  <c r="N28"/>
  <c r="B28"/>
  <c r="N30"/>
  <c r="N29"/>
  <c r="C20"/>
  <c r="D20"/>
  <c r="E20"/>
  <c r="F20"/>
  <c r="G20"/>
  <c r="H20"/>
  <c r="I20"/>
  <c r="J20"/>
  <c r="K20"/>
  <c r="L20"/>
  <c r="M20"/>
  <c r="N20"/>
  <c r="B20"/>
  <c r="N26"/>
  <c r="N25"/>
  <c r="C24"/>
  <c r="D24"/>
  <c r="E24"/>
  <c r="F24"/>
  <c r="G24"/>
  <c r="H24"/>
  <c r="I24"/>
  <c r="J24"/>
  <c r="K24"/>
  <c r="L24"/>
  <c r="M24"/>
  <c r="N24"/>
  <c r="B24"/>
  <c r="B21"/>
  <c r="C21"/>
  <c r="D21"/>
  <c r="E21"/>
  <c r="F21"/>
  <c r="G21"/>
  <c r="H21"/>
  <c r="I21"/>
  <c r="J21"/>
  <c r="K21"/>
  <c r="L21"/>
  <c r="M21"/>
  <c r="N21"/>
  <c r="N23"/>
  <c r="N22"/>
  <c r="N19"/>
  <c r="C18"/>
  <c r="D18"/>
  <c r="D15" s="1"/>
  <c r="E18"/>
  <c r="F18"/>
  <c r="F15" s="1"/>
  <c r="G18"/>
  <c r="H18"/>
  <c r="H15" s="1"/>
  <c r="I18"/>
  <c r="J18"/>
  <c r="J15" s="1"/>
  <c r="K18"/>
  <c r="L18"/>
  <c r="L15" s="1"/>
  <c r="M18"/>
  <c r="N18"/>
  <c r="N15" s="1"/>
  <c r="B18"/>
  <c r="C15"/>
  <c r="E15"/>
  <c r="G15"/>
  <c r="I15"/>
  <c r="K15"/>
  <c r="M15"/>
  <c r="B15"/>
  <c r="C16"/>
  <c r="D16"/>
  <c r="E16"/>
  <c r="F16"/>
  <c r="G16"/>
  <c r="H16"/>
  <c r="I16"/>
  <c r="J16"/>
  <c r="K16"/>
  <c r="L16"/>
  <c r="M16"/>
  <c r="N16"/>
  <c r="B16"/>
  <c r="N17"/>
  <c r="C8"/>
  <c r="D8"/>
  <c r="E8"/>
  <c r="F8"/>
  <c r="G8"/>
  <c r="H8"/>
  <c r="I8"/>
  <c r="J8"/>
  <c r="K8"/>
  <c r="L8"/>
  <c r="M8"/>
  <c r="N8"/>
  <c r="B8"/>
  <c r="C12"/>
  <c r="D12"/>
  <c r="E12"/>
  <c r="F12"/>
  <c r="G12"/>
  <c r="H12"/>
  <c r="I12"/>
  <c r="J12"/>
  <c r="K12"/>
  <c r="L12"/>
  <c r="M12"/>
  <c r="B12"/>
  <c r="N12"/>
  <c r="N13"/>
  <c r="N14"/>
  <c r="C9"/>
  <c r="D9"/>
  <c r="E9"/>
  <c r="F9"/>
  <c r="G9"/>
  <c r="H9"/>
  <c r="I9"/>
  <c r="J9"/>
  <c r="K9"/>
  <c r="L9"/>
  <c r="M9"/>
  <c r="N9"/>
  <c r="B9"/>
  <c r="N11"/>
  <c r="N10"/>
</calcChain>
</file>

<file path=xl/sharedStrings.xml><?xml version="1.0" encoding="utf-8"?>
<sst xmlns="http://schemas.openxmlformats.org/spreadsheetml/2006/main" count="71" uniqueCount="38">
  <si>
    <t>Додаток  3</t>
  </si>
  <si>
    <t>до рішення виконавчого</t>
  </si>
  <si>
    <t>комітету Сумської міської ради</t>
  </si>
  <si>
    <t>ЛІМІТИ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</si>
  <si>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</si>
  <si>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</si>
  <si>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</si>
  <si>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</si>
  <si>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</si>
  <si>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</si>
  <si>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</si>
  <si>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</si>
  <si>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</si>
  <si>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</si>
  <si>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</si>
  <si>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</si>
  <si>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</si>
  <si>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</si>
  <si>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Загальний фонд в т.ч.</t>
  </si>
  <si>
    <t>навчальний  та інші корпуси</t>
  </si>
  <si>
    <t>гуртожиток</t>
  </si>
  <si>
    <t>Спецфонд в т.ч.</t>
  </si>
  <si>
    <t xml:space="preserve"> навчальний  та інші корпуси</t>
  </si>
  <si>
    <t xml:space="preserve"> гуртожиток</t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</si>
  <si>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будівництва і дизайну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(№6) 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будівництва і дизайну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(№6)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</si>
  <si>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будівнтцтва та автотранспорту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(№11)ДНЗ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вище професійне училище будівнтцтва та автотранспорту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(№11)</t>
    </r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</si>
  <si>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професійно-технічної освіти харчових технологій, торговлі та ресторанного сервісу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(№12)</t>
    </r>
  </si>
  <si>
    <t>Спецфонд</t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</si>
  <si>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Сумське міжрегіональне вище професійне училище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(№16)</t>
    </r>
  </si>
  <si>
    <r>
      <t>ДПТНЗ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професійно-технічної освіти з дизайну та сфери послуг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(№24)</t>
    </r>
  </si>
  <si>
    <t>Всього в т.ч.</t>
  </si>
  <si>
    <t xml:space="preserve"> загальний фонд</t>
  </si>
  <si>
    <t xml:space="preserve"> спецфонд</t>
  </si>
  <si>
    <t>Начальник  управління освіти і науки                                                                         А.М.Данильченко</t>
  </si>
  <si>
    <t>споживання електричної енергії по професійно-технічних закладах  на 2017 рік (кВт/год)</t>
  </si>
  <si>
    <r>
      <t xml:space="preserve">ДНЗ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хіміко-технологічний центр професійно-технічної освіти" (№1)</t>
    </r>
  </si>
  <si>
    <r>
      <t xml:space="preserve">ДПТНЗ 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>Сумський центр  професійно-технічної освіти</t>
    </r>
    <r>
      <rPr>
        <b/>
        <sz val="10"/>
        <color theme="1"/>
        <rFont val="Arial"/>
        <family val="2"/>
        <charset val="204"/>
      </rPr>
      <t>″</t>
    </r>
    <r>
      <rPr>
        <b/>
        <sz val="10"/>
        <color theme="1"/>
        <rFont val="Times New Roman"/>
        <family val="1"/>
        <charset val="204"/>
      </rPr>
      <t xml:space="preserve"> (№2)</t>
    </r>
  </si>
  <si>
    <t>від 15.11.2016 № 620</t>
  </si>
</sst>
</file>

<file path=xl/styles.xml><?xml version="1.0" encoding="utf-8"?>
<styleSheet xmlns="http://schemas.openxmlformats.org/spreadsheetml/2006/main">
  <numFmts count="6">
    <numFmt numFmtId="164" formatCode="[$-419]General"/>
    <numFmt numFmtId="165" formatCode="0.0"/>
    <numFmt numFmtId="166" formatCode="[$-419]0"/>
    <numFmt numFmtId="167" formatCode="[$-419]0.00"/>
    <numFmt numFmtId="168" formatCode="#,##0.00&quot; &quot;[$руб.-419];[Red]&quot;-&quot;#,##0.00&quot; &quot;[$руб.-419]"/>
    <numFmt numFmtId="169" formatCode="#,##0.00\ _₽"/>
  </numFmts>
  <fonts count="10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  <xf numFmtId="164" fontId="1" fillId="0" borderId="0"/>
    <xf numFmtId="164" fontId="1" fillId="0" borderId="0"/>
  </cellStyleXfs>
  <cellXfs count="24">
    <xf numFmtId="0" fontId="0" fillId="0" borderId="0" xfId="0"/>
    <xf numFmtId="164" fontId="1" fillId="2" borderId="0" xfId="1" applyFill="1" applyAlignment="1">
      <alignment horizontal="center" vertical="center" wrapText="1"/>
    </xf>
    <xf numFmtId="164" fontId="5" fillId="2" borderId="2" xfId="7" applyFont="1" applyFill="1" applyBorder="1" applyAlignment="1">
      <alignment horizontal="center" vertical="center" wrapText="1"/>
    </xf>
    <xf numFmtId="164" fontId="5" fillId="2" borderId="3" xfId="7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 wrapText="1"/>
    </xf>
    <xf numFmtId="166" fontId="5" fillId="2" borderId="2" xfId="7" applyNumberFormat="1" applyFont="1" applyFill="1" applyBorder="1" applyAlignment="1">
      <alignment horizontal="center" vertical="center" wrapText="1"/>
    </xf>
    <xf numFmtId="164" fontId="7" fillId="2" borderId="3" xfId="7" applyFont="1" applyFill="1" applyBorder="1" applyAlignment="1">
      <alignment horizontal="center" vertical="center" wrapText="1"/>
    </xf>
    <xf numFmtId="166" fontId="1" fillId="2" borderId="0" xfId="1" applyNumberFormat="1" applyFill="1" applyAlignment="1">
      <alignment horizontal="center" vertical="center" wrapText="1"/>
    </xf>
    <xf numFmtId="166" fontId="1" fillId="2" borderId="0" xfId="1" applyNumberFormat="1" applyFill="1" applyBorder="1" applyAlignment="1">
      <alignment horizontal="center" vertical="center" wrapText="1"/>
    </xf>
    <xf numFmtId="164" fontId="1" fillId="2" borderId="0" xfId="1" applyFill="1" applyBorder="1" applyAlignment="1">
      <alignment horizontal="center" vertical="center" wrapText="1"/>
    </xf>
    <xf numFmtId="167" fontId="5" fillId="2" borderId="2" xfId="7" applyNumberFormat="1" applyFont="1" applyFill="1" applyBorder="1" applyAlignment="1">
      <alignment horizontal="center" vertical="center" wrapText="1"/>
    </xf>
    <xf numFmtId="167" fontId="1" fillId="2" borderId="0" xfId="1" applyNumberFormat="1" applyFill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 wrapText="1"/>
    </xf>
    <xf numFmtId="2" fontId="5" fillId="2" borderId="2" xfId="7" applyNumberFormat="1" applyFont="1" applyFill="1" applyBorder="1" applyAlignment="1">
      <alignment horizontal="center" vertical="center" wrapText="1"/>
    </xf>
    <xf numFmtId="169" fontId="5" fillId="2" borderId="2" xfId="1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164" fontId="1" fillId="3" borderId="0" xfId="1" applyFill="1" applyAlignment="1">
      <alignment horizontal="center" vertical="center" wrapText="1"/>
    </xf>
    <xf numFmtId="164" fontId="8" fillId="2" borderId="0" xfId="1" applyFont="1" applyFill="1" applyBorder="1" applyAlignment="1">
      <alignment horizontal="center"/>
    </xf>
    <xf numFmtId="165" fontId="1" fillId="2" borderId="0" xfId="6" applyNumberFormat="1" applyFill="1" applyBorder="1" applyAlignment="1">
      <alignment horizontal="center"/>
    </xf>
    <xf numFmtId="165" fontId="1" fillId="2" borderId="0" xfId="6" applyNumberFormat="1" applyFill="1" applyBorder="1" applyAlignment="1">
      <alignment horizontal="left"/>
    </xf>
    <xf numFmtId="165" fontId="1" fillId="2" borderId="0" xfId="6" applyNumberFormat="1" applyFont="1" applyFill="1" applyBorder="1" applyAlignment="1">
      <alignment horizontal="left"/>
    </xf>
    <xf numFmtId="164" fontId="4" fillId="2" borderId="0" xfId="6" applyFont="1" applyFill="1" applyBorder="1" applyAlignment="1">
      <alignment horizontal="center" vertical="center" wrapText="1"/>
    </xf>
    <xf numFmtId="164" fontId="4" fillId="2" borderId="1" xfId="6" applyFont="1" applyFill="1" applyBorder="1" applyAlignment="1">
      <alignment horizontal="center" vertical="center" wrapText="1"/>
    </xf>
  </cellXfs>
  <cellStyles count="8">
    <cellStyle name="Excel Built-in Normal" xfId="1"/>
    <cellStyle name="Heading" xfId="2"/>
    <cellStyle name="Heading1" xfId="3"/>
    <cellStyle name="Result" xfId="4"/>
    <cellStyle name="Result2" xfId="5"/>
    <cellStyle name="Звичайний_Аркуш1" xfId="6"/>
    <cellStyle name="Звичайний_Аркуш2" xfId="7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61"/>
  <sheetViews>
    <sheetView tabSelected="1" workbookViewId="0">
      <selection activeCell="A5" sqref="A5:N5"/>
    </sheetView>
  </sheetViews>
  <sheetFormatPr defaultRowHeight="14.25"/>
  <cols>
    <col min="1" max="1" width="17.875" style="1" customWidth="1"/>
    <col min="2" max="2" width="8.875" style="1" customWidth="1"/>
    <col min="3" max="3" width="8.25" style="1" customWidth="1"/>
    <col min="4" max="4" width="8.625" style="1" customWidth="1"/>
    <col min="5" max="6" width="8.375" style="1" customWidth="1"/>
    <col min="7" max="7" width="7.875" style="1" customWidth="1"/>
    <col min="8" max="8" width="8.5" style="1" customWidth="1"/>
    <col min="9" max="9" width="8.625" style="1" customWidth="1"/>
    <col min="10" max="10" width="8.75" style="1" customWidth="1"/>
    <col min="11" max="11" width="9" style="1" customWidth="1"/>
    <col min="12" max="12" width="8.625" style="1" customWidth="1"/>
    <col min="13" max="13" width="8.75" style="1" customWidth="1"/>
    <col min="14" max="14" width="9.375" style="1" customWidth="1"/>
    <col min="15" max="1024" width="8.5" style="1" customWidth="1"/>
  </cols>
  <sheetData>
    <row r="1" spans="1:19">
      <c r="L1" s="19" t="s">
        <v>0</v>
      </c>
      <c r="M1" s="19"/>
      <c r="N1" s="19"/>
    </row>
    <row r="2" spans="1:19">
      <c r="L2" s="20" t="s">
        <v>1</v>
      </c>
      <c r="M2" s="20"/>
      <c r="N2" s="20"/>
    </row>
    <row r="3" spans="1:19">
      <c r="L3" s="21" t="s">
        <v>2</v>
      </c>
      <c r="M3" s="21"/>
      <c r="N3" s="21"/>
    </row>
    <row r="4" spans="1:19">
      <c r="L4" s="20" t="s">
        <v>37</v>
      </c>
      <c r="M4" s="20"/>
      <c r="N4" s="20"/>
    </row>
    <row r="5" spans="1:19" ht="18.75" customHeight="1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9" ht="18.75" customHeight="1">
      <c r="A6" s="23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9" ht="20.25" customHeight="1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  <c r="N7" s="2" t="s">
        <v>17</v>
      </c>
    </row>
    <row r="8" spans="1:19" ht="52.5" customHeight="1">
      <c r="A8" s="3" t="s">
        <v>35</v>
      </c>
      <c r="B8" s="4">
        <f>B9+B12</f>
        <v>31672</v>
      </c>
      <c r="C8" s="4">
        <f t="shared" ref="C8:N8" si="0">C9+C12</f>
        <v>32556</v>
      </c>
      <c r="D8" s="4">
        <f t="shared" si="0"/>
        <v>38291</v>
      </c>
      <c r="E8" s="4">
        <f t="shared" si="0"/>
        <v>34054</v>
      </c>
      <c r="F8" s="4">
        <f t="shared" si="0"/>
        <v>22721</v>
      </c>
      <c r="G8" s="4">
        <f t="shared" si="0"/>
        <v>16905</v>
      </c>
      <c r="H8" s="4">
        <f t="shared" si="0"/>
        <v>10914</v>
      </c>
      <c r="I8" s="4">
        <f t="shared" si="0"/>
        <v>10483</v>
      </c>
      <c r="J8" s="4">
        <f t="shared" si="0"/>
        <v>18669</v>
      </c>
      <c r="K8" s="4">
        <f t="shared" si="0"/>
        <v>25699</v>
      </c>
      <c r="L8" s="4">
        <f t="shared" si="0"/>
        <v>25801</v>
      </c>
      <c r="M8" s="4">
        <f t="shared" si="0"/>
        <v>31175</v>
      </c>
      <c r="N8" s="4">
        <f t="shared" si="0"/>
        <v>298940</v>
      </c>
    </row>
    <row r="9" spans="1:19" ht="24.75" customHeight="1">
      <c r="A9" s="3" t="s">
        <v>18</v>
      </c>
      <c r="B9" s="4">
        <f>B10+B11</f>
        <v>22843</v>
      </c>
      <c r="C9" s="4">
        <f t="shared" ref="C9:N9" si="1">C10+C11</f>
        <v>22622</v>
      </c>
      <c r="D9" s="4">
        <f t="shared" si="1"/>
        <v>23522</v>
      </c>
      <c r="E9" s="4">
        <f t="shared" si="1"/>
        <v>25337</v>
      </c>
      <c r="F9" s="4">
        <f t="shared" si="1"/>
        <v>16758</v>
      </c>
      <c r="G9" s="4">
        <f t="shared" si="1"/>
        <v>12987</v>
      </c>
      <c r="H9" s="4">
        <f t="shared" si="1"/>
        <v>8381</v>
      </c>
      <c r="I9" s="4">
        <f t="shared" si="1"/>
        <v>8042</v>
      </c>
      <c r="J9" s="4">
        <f t="shared" si="1"/>
        <v>13992</v>
      </c>
      <c r="K9" s="4">
        <f t="shared" si="1"/>
        <v>19030</v>
      </c>
      <c r="L9" s="4">
        <f t="shared" si="1"/>
        <v>19551</v>
      </c>
      <c r="M9" s="4">
        <f t="shared" si="1"/>
        <v>21435</v>
      </c>
      <c r="N9" s="4">
        <f t="shared" si="1"/>
        <v>214500</v>
      </c>
    </row>
    <row r="10" spans="1:19" ht="24" customHeight="1">
      <c r="A10" s="6" t="s">
        <v>19</v>
      </c>
      <c r="B10" s="12">
        <v>9263</v>
      </c>
      <c r="C10" s="13">
        <v>10340</v>
      </c>
      <c r="D10" s="13">
        <v>10033</v>
      </c>
      <c r="E10" s="13">
        <v>10987</v>
      </c>
      <c r="F10" s="13">
        <v>7708</v>
      </c>
      <c r="G10" s="13">
        <v>4908</v>
      </c>
      <c r="H10" s="13">
        <v>3481</v>
      </c>
      <c r="I10" s="13">
        <v>3642</v>
      </c>
      <c r="J10" s="13">
        <v>5303</v>
      </c>
      <c r="K10" s="13">
        <v>6829</v>
      </c>
      <c r="L10" s="13">
        <v>7590</v>
      </c>
      <c r="M10" s="13">
        <v>9916</v>
      </c>
      <c r="N10" s="5">
        <f>B10+C10+D10+E10+F10+G10+H10+I10+J10+K10+L10+M10</f>
        <v>90000</v>
      </c>
      <c r="O10" s="1">
        <f>2.364*N10</f>
        <v>212760</v>
      </c>
      <c r="P10" s="7"/>
    </row>
    <row r="11" spans="1:19" ht="16.5" customHeight="1">
      <c r="A11" s="6" t="s">
        <v>20</v>
      </c>
      <c r="B11" s="13">
        <v>13580</v>
      </c>
      <c r="C11" s="13">
        <v>12282</v>
      </c>
      <c r="D11" s="13">
        <v>13489</v>
      </c>
      <c r="E11" s="13">
        <v>14350</v>
      </c>
      <c r="F11" s="13">
        <v>9050</v>
      </c>
      <c r="G11" s="13">
        <v>8079</v>
      </c>
      <c r="H11" s="13">
        <v>4900</v>
      </c>
      <c r="I11" s="13">
        <v>4400</v>
      </c>
      <c r="J11" s="13">
        <v>8689</v>
      </c>
      <c r="K11" s="13">
        <v>12201</v>
      </c>
      <c r="L11" s="13">
        <v>11961</v>
      </c>
      <c r="M11" s="13">
        <v>11519</v>
      </c>
      <c r="N11" s="5">
        <f>B11+C11+D11+E11+F11+G11+H11+I11+J11+K11+L11+M11</f>
        <v>124500</v>
      </c>
      <c r="O11" s="1">
        <f>0.714*N11</f>
        <v>88893</v>
      </c>
      <c r="P11" s="7"/>
    </row>
    <row r="12" spans="1:19" ht="14.25" customHeight="1">
      <c r="A12" s="3" t="s">
        <v>21</v>
      </c>
      <c r="B12" s="4">
        <f>B13+B14</f>
        <v>8829</v>
      </c>
      <c r="C12" s="4">
        <f t="shared" ref="C12:M12" si="2">C13+C14</f>
        <v>9934</v>
      </c>
      <c r="D12" s="4">
        <f t="shared" si="2"/>
        <v>14769</v>
      </c>
      <c r="E12" s="4">
        <f t="shared" si="2"/>
        <v>8717</v>
      </c>
      <c r="F12" s="4">
        <f t="shared" si="2"/>
        <v>5963</v>
      </c>
      <c r="G12" s="4">
        <f t="shared" si="2"/>
        <v>3918</v>
      </c>
      <c r="H12" s="4">
        <f t="shared" si="2"/>
        <v>2533</v>
      </c>
      <c r="I12" s="4">
        <f t="shared" si="2"/>
        <v>2441</v>
      </c>
      <c r="J12" s="4">
        <f t="shared" si="2"/>
        <v>4677</v>
      </c>
      <c r="K12" s="4">
        <f t="shared" si="2"/>
        <v>6669</v>
      </c>
      <c r="L12" s="4">
        <f t="shared" si="2"/>
        <v>6250</v>
      </c>
      <c r="M12" s="4">
        <f t="shared" si="2"/>
        <v>9740</v>
      </c>
      <c r="N12" s="5">
        <f>B12+C12+D12+E12+F12+G12+H12+I12+J12+K12+L12+M12</f>
        <v>84440</v>
      </c>
    </row>
    <row r="13" spans="1:19" ht="24" customHeight="1">
      <c r="A13" s="6" t="s">
        <v>22</v>
      </c>
      <c r="B13" s="13">
        <v>1972</v>
      </c>
      <c r="C13" s="13">
        <v>2434</v>
      </c>
      <c r="D13" s="13">
        <v>4445</v>
      </c>
      <c r="E13" s="13">
        <v>4256</v>
      </c>
      <c r="F13" s="13">
        <v>2311</v>
      </c>
      <c r="G13" s="13">
        <v>652</v>
      </c>
      <c r="H13" s="13">
        <v>426</v>
      </c>
      <c r="I13" s="13">
        <v>692</v>
      </c>
      <c r="J13" s="13">
        <v>1777</v>
      </c>
      <c r="K13" s="13">
        <v>2329</v>
      </c>
      <c r="L13" s="13">
        <v>2745</v>
      </c>
      <c r="M13" s="13">
        <v>4901</v>
      </c>
      <c r="N13" s="5">
        <f>B13+C13+D13+E13+F13+G13+H13+I13+J13+K13+L13+M13</f>
        <v>28940</v>
      </c>
      <c r="O13" s="1">
        <f>2.364*N13</f>
        <v>68414.16</v>
      </c>
      <c r="P13" s="8"/>
      <c r="Q13" s="9"/>
      <c r="R13" s="9"/>
      <c r="S13" s="9"/>
    </row>
    <row r="14" spans="1:19" ht="13.5" customHeight="1">
      <c r="A14" s="6" t="s">
        <v>23</v>
      </c>
      <c r="B14" s="13">
        <v>6857</v>
      </c>
      <c r="C14" s="13">
        <v>7500</v>
      </c>
      <c r="D14" s="13">
        <v>10324</v>
      </c>
      <c r="E14" s="13">
        <v>4461</v>
      </c>
      <c r="F14" s="13">
        <v>3652</v>
      </c>
      <c r="G14" s="13">
        <v>3266</v>
      </c>
      <c r="H14" s="13">
        <v>2107</v>
      </c>
      <c r="I14" s="13">
        <v>1749</v>
      </c>
      <c r="J14" s="13">
        <v>2900</v>
      </c>
      <c r="K14" s="13">
        <v>4340</v>
      </c>
      <c r="L14" s="13">
        <v>3505</v>
      </c>
      <c r="M14" s="13">
        <v>4839</v>
      </c>
      <c r="N14" s="5">
        <f>B14+C14+D14+E14+F14+G14+H14+I14+J14+K14+L14+M14</f>
        <v>55500</v>
      </c>
      <c r="O14" s="1">
        <f>0.714*N14</f>
        <v>39627</v>
      </c>
      <c r="P14" s="8"/>
      <c r="Q14" s="9"/>
      <c r="R14" s="9"/>
      <c r="S14" s="9"/>
    </row>
    <row r="15" spans="1:19" ht="40.5" customHeight="1">
      <c r="A15" s="3" t="s">
        <v>36</v>
      </c>
      <c r="B15" s="4">
        <f>B16+B18</f>
        <v>6329</v>
      </c>
      <c r="C15" s="4">
        <f t="shared" ref="C15:N15" si="3">C16+C18</f>
        <v>6856</v>
      </c>
      <c r="D15" s="4">
        <f t="shared" si="3"/>
        <v>9212</v>
      </c>
      <c r="E15" s="4">
        <f t="shared" si="3"/>
        <v>7040</v>
      </c>
      <c r="F15" s="4">
        <f t="shared" si="3"/>
        <v>4840</v>
      </c>
      <c r="G15" s="4">
        <f t="shared" si="3"/>
        <v>4592</v>
      </c>
      <c r="H15" s="15">
        <f t="shared" si="3"/>
        <v>2255.8000000000002</v>
      </c>
      <c r="I15" s="4">
        <f t="shared" si="3"/>
        <v>2623</v>
      </c>
      <c r="J15" s="4">
        <f t="shared" si="3"/>
        <v>4269</v>
      </c>
      <c r="K15" s="4">
        <f t="shared" si="3"/>
        <v>5318</v>
      </c>
      <c r="L15" s="4">
        <f t="shared" si="3"/>
        <v>5842</v>
      </c>
      <c r="M15" s="4">
        <f t="shared" si="3"/>
        <v>6284</v>
      </c>
      <c r="N15" s="16">
        <f t="shared" si="3"/>
        <v>65460.800000000003</v>
      </c>
      <c r="P15" s="8"/>
      <c r="Q15" s="9"/>
      <c r="R15" s="9"/>
      <c r="S15" s="9"/>
    </row>
    <row r="16" spans="1:19" ht="27" customHeight="1">
      <c r="A16" s="3" t="s">
        <v>18</v>
      </c>
      <c r="B16" s="4">
        <f>B17</f>
        <v>6289</v>
      </c>
      <c r="C16" s="4">
        <f t="shared" ref="C16:N16" si="4">C17</f>
        <v>6816</v>
      </c>
      <c r="D16" s="4">
        <f t="shared" si="4"/>
        <v>9172</v>
      </c>
      <c r="E16" s="4">
        <f t="shared" si="4"/>
        <v>7000</v>
      </c>
      <c r="F16" s="4">
        <f t="shared" si="4"/>
        <v>4800</v>
      </c>
      <c r="G16" s="4">
        <f t="shared" si="4"/>
        <v>4552</v>
      </c>
      <c r="H16" s="4">
        <f t="shared" si="4"/>
        <v>2235</v>
      </c>
      <c r="I16" s="4">
        <f t="shared" si="4"/>
        <v>2583</v>
      </c>
      <c r="J16" s="4">
        <f t="shared" si="4"/>
        <v>4229</v>
      </c>
      <c r="K16" s="4">
        <f t="shared" si="4"/>
        <v>5278</v>
      </c>
      <c r="L16" s="4">
        <f t="shared" si="4"/>
        <v>5802</v>
      </c>
      <c r="M16" s="4">
        <f t="shared" si="4"/>
        <v>6244</v>
      </c>
      <c r="N16" s="4">
        <f t="shared" si="4"/>
        <v>65000</v>
      </c>
      <c r="P16" s="9"/>
      <c r="Q16" s="9"/>
      <c r="R16" s="9"/>
    </row>
    <row r="17" spans="1:18" ht="25.5" customHeight="1">
      <c r="A17" s="6" t="s">
        <v>19</v>
      </c>
      <c r="B17" s="12">
        <v>6289</v>
      </c>
      <c r="C17" s="13">
        <v>6816</v>
      </c>
      <c r="D17" s="13">
        <v>9172</v>
      </c>
      <c r="E17" s="13">
        <v>7000</v>
      </c>
      <c r="F17" s="13">
        <v>4800</v>
      </c>
      <c r="G17" s="13">
        <v>4552</v>
      </c>
      <c r="H17" s="13">
        <v>2235</v>
      </c>
      <c r="I17" s="13">
        <v>2583</v>
      </c>
      <c r="J17" s="13">
        <v>4229</v>
      </c>
      <c r="K17" s="13">
        <v>5278</v>
      </c>
      <c r="L17" s="13">
        <v>5802</v>
      </c>
      <c r="M17" s="13">
        <v>6244</v>
      </c>
      <c r="N17" s="5">
        <f>SUM(B17:M17)</f>
        <v>65000</v>
      </c>
      <c r="O17" s="1">
        <f>2.364*N17</f>
        <v>153660</v>
      </c>
      <c r="P17" s="8"/>
      <c r="Q17" s="9"/>
      <c r="R17" s="9"/>
    </row>
    <row r="18" spans="1:18" ht="13.5" customHeight="1">
      <c r="A18" s="3" t="s">
        <v>21</v>
      </c>
      <c r="B18" s="4">
        <f>B19</f>
        <v>40</v>
      </c>
      <c r="C18" s="4">
        <f t="shared" ref="C18:N18" si="5">C19</f>
        <v>40</v>
      </c>
      <c r="D18" s="4">
        <f t="shared" si="5"/>
        <v>40</v>
      </c>
      <c r="E18" s="4">
        <f t="shared" si="5"/>
        <v>40</v>
      </c>
      <c r="F18" s="4">
        <f t="shared" si="5"/>
        <v>40</v>
      </c>
      <c r="G18" s="4">
        <f t="shared" si="5"/>
        <v>40</v>
      </c>
      <c r="H18" s="16">
        <f t="shared" si="5"/>
        <v>20.8</v>
      </c>
      <c r="I18" s="4">
        <f t="shared" si="5"/>
        <v>40</v>
      </c>
      <c r="J18" s="4">
        <f t="shared" si="5"/>
        <v>40</v>
      </c>
      <c r="K18" s="4">
        <f t="shared" si="5"/>
        <v>40</v>
      </c>
      <c r="L18" s="4">
        <f t="shared" si="5"/>
        <v>40</v>
      </c>
      <c r="M18" s="4">
        <f t="shared" si="5"/>
        <v>40</v>
      </c>
      <c r="N18" s="4">
        <f t="shared" si="5"/>
        <v>460.8</v>
      </c>
      <c r="P18" s="9"/>
      <c r="Q18" s="9"/>
      <c r="R18" s="9"/>
    </row>
    <row r="19" spans="1:18" ht="25.5" customHeight="1">
      <c r="A19" s="6" t="s">
        <v>19</v>
      </c>
      <c r="B19" s="13">
        <v>40</v>
      </c>
      <c r="C19" s="13">
        <v>40</v>
      </c>
      <c r="D19" s="13">
        <v>40</v>
      </c>
      <c r="E19" s="13">
        <v>40</v>
      </c>
      <c r="F19" s="13">
        <v>40</v>
      </c>
      <c r="G19" s="13">
        <v>40</v>
      </c>
      <c r="H19" s="13">
        <v>20.8</v>
      </c>
      <c r="I19" s="13">
        <v>40</v>
      </c>
      <c r="J19" s="13">
        <v>40</v>
      </c>
      <c r="K19" s="13">
        <v>40</v>
      </c>
      <c r="L19" s="13">
        <v>40</v>
      </c>
      <c r="M19" s="13">
        <v>40</v>
      </c>
      <c r="N19" s="10">
        <f>SUM(B19:M19)</f>
        <v>460.8</v>
      </c>
      <c r="O19" s="1">
        <f>2.364*N19</f>
        <v>1089.3312000000001</v>
      </c>
      <c r="P19" s="11"/>
    </row>
    <row r="20" spans="1:18" ht="89.25">
      <c r="A20" s="3" t="s">
        <v>24</v>
      </c>
      <c r="B20" s="4">
        <f>B21+B24</f>
        <v>22697</v>
      </c>
      <c r="C20" s="4">
        <f t="shared" ref="C20:N20" si="6">C21+C24</f>
        <v>21517</v>
      </c>
      <c r="D20" s="4">
        <f t="shared" si="6"/>
        <v>22317</v>
      </c>
      <c r="E20" s="4">
        <f t="shared" si="6"/>
        <v>18417</v>
      </c>
      <c r="F20" s="4">
        <f t="shared" si="6"/>
        <v>16517</v>
      </c>
      <c r="G20" s="4">
        <f t="shared" si="6"/>
        <v>13737</v>
      </c>
      <c r="H20" s="4">
        <f t="shared" si="6"/>
        <v>13017</v>
      </c>
      <c r="I20" s="4">
        <f t="shared" si="6"/>
        <v>12767</v>
      </c>
      <c r="J20" s="4">
        <f t="shared" si="6"/>
        <v>17817</v>
      </c>
      <c r="K20" s="4">
        <f t="shared" si="6"/>
        <v>18917</v>
      </c>
      <c r="L20" s="4">
        <f t="shared" si="6"/>
        <v>21217</v>
      </c>
      <c r="M20" s="4">
        <f t="shared" si="6"/>
        <v>21563</v>
      </c>
      <c r="N20" s="4">
        <f t="shared" si="6"/>
        <v>220500</v>
      </c>
    </row>
    <row r="21" spans="1:18" ht="23.25" customHeight="1">
      <c r="A21" s="3" t="s">
        <v>18</v>
      </c>
      <c r="B21" s="4">
        <f>B22+B23</f>
        <v>14580</v>
      </c>
      <c r="C21" s="4">
        <f t="shared" ref="C21:N21" si="7">C22+C23</f>
        <v>13400</v>
      </c>
      <c r="D21" s="4">
        <f t="shared" si="7"/>
        <v>14200</v>
      </c>
      <c r="E21" s="4">
        <f t="shared" si="7"/>
        <v>12300</v>
      </c>
      <c r="F21" s="4">
        <f t="shared" si="7"/>
        <v>10400</v>
      </c>
      <c r="G21" s="4">
        <f t="shared" si="7"/>
        <v>7620</v>
      </c>
      <c r="H21" s="4">
        <f t="shared" si="7"/>
        <v>5950</v>
      </c>
      <c r="I21" s="4">
        <f t="shared" si="7"/>
        <v>5700</v>
      </c>
      <c r="J21" s="4">
        <f t="shared" si="7"/>
        <v>10700</v>
      </c>
      <c r="K21" s="4">
        <f t="shared" si="7"/>
        <v>11800</v>
      </c>
      <c r="L21" s="4">
        <f t="shared" si="7"/>
        <v>14100</v>
      </c>
      <c r="M21" s="4">
        <f t="shared" si="7"/>
        <v>14450</v>
      </c>
      <c r="N21" s="4">
        <f t="shared" si="7"/>
        <v>135200</v>
      </c>
    </row>
    <row r="22" spans="1:18" ht="29.25" customHeight="1">
      <c r="A22" s="6" t="s">
        <v>19</v>
      </c>
      <c r="B22" s="12">
        <v>5580</v>
      </c>
      <c r="C22" s="13">
        <v>4400</v>
      </c>
      <c r="D22" s="13">
        <v>6700</v>
      </c>
      <c r="E22" s="13">
        <v>5000</v>
      </c>
      <c r="F22" s="13">
        <v>4400</v>
      </c>
      <c r="G22" s="13">
        <v>2220</v>
      </c>
      <c r="H22" s="13">
        <v>950</v>
      </c>
      <c r="I22" s="13">
        <v>700</v>
      </c>
      <c r="J22" s="13">
        <v>3200</v>
      </c>
      <c r="K22" s="13">
        <v>4300</v>
      </c>
      <c r="L22" s="13">
        <v>6600</v>
      </c>
      <c r="M22" s="13">
        <v>6950</v>
      </c>
      <c r="N22" s="5">
        <f>SUM(B22:M22)</f>
        <v>51000</v>
      </c>
      <c r="O22" s="1">
        <f>2.364*N22</f>
        <v>120564</v>
      </c>
      <c r="P22" s="7"/>
    </row>
    <row r="23" spans="1:18" ht="17.25" customHeight="1">
      <c r="A23" s="6" t="s">
        <v>20</v>
      </c>
      <c r="B23" s="13">
        <v>9000</v>
      </c>
      <c r="C23" s="13">
        <v>9000</v>
      </c>
      <c r="D23" s="13">
        <v>7500</v>
      </c>
      <c r="E23" s="13">
        <v>7300</v>
      </c>
      <c r="F23" s="13">
        <v>6000</v>
      </c>
      <c r="G23" s="13">
        <v>5400</v>
      </c>
      <c r="H23" s="13">
        <v>5000</v>
      </c>
      <c r="I23" s="13">
        <v>5000</v>
      </c>
      <c r="J23" s="13">
        <v>7500</v>
      </c>
      <c r="K23" s="13">
        <v>7500</v>
      </c>
      <c r="L23" s="13">
        <v>7500</v>
      </c>
      <c r="M23" s="13">
        <v>7500</v>
      </c>
      <c r="N23" s="5">
        <f>SUM(B23:M23)</f>
        <v>84200</v>
      </c>
      <c r="O23" s="1">
        <f>0.714*N23</f>
        <v>60118.799999999996</v>
      </c>
      <c r="P23" s="7"/>
    </row>
    <row r="24" spans="1:18" ht="12.75" customHeight="1">
      <c r="A24" s="3" t="s">
        <v>21</v>
      </c>
      <c r="B24" s="4">
        <f>B25+B26</f>
        <v>8117</v>
      </c>
      <c r="C24" s="4">
        <f t="shared" ref="C24:N24" si="8">C25+C26</f>
        <v>8117</v>
      </c>
      <c r="D24" s="4">
        <f t="shared" si="8"/>
        <v>8117</v>
      </c>
      <c r="E24" s="4">
        <f t="shared" si="8"/>
        <v>6117</v>
      </c>
      <c r="F24" s="4">
        <f t="shared" si="8"/>
        <v>6117</v>
      </c>
      <c r="G24" s="4">
        <f t="shared" si="8"/>
        <v>6117</v>
      </c>
      <c r="H24" s="4">
        <f t="shared" si="8"/>
        <v>7067</v>
      </c>
      <c r="I24" s="4">
        <f t="shared" si="8"/>
        <v>7067</v>
      </c>
      <c r="J24" s="4">
        <f t="shared" si="8"/>
        <v>7117</v>
      </c>
      <c r="K24" s="4">
        <f t="shared" si="8"/>
        <v>7117</v>
      </c>
      <c r="L24" s="4">
        <f t="shared" si="8"/>
        <v>7117</v>
      </c>
      <c r="M24" s="4">
        <f t="shared" si="8"/>
        <v>7113</v>
      </c>
      <c r="N24" s="4">
        <f t="shared" si="8"/>
        <v>85300</v>
      </c>
    </row>
    <row r="25" spans="1:18" ht="27.75" customHeight="1">
      <c r="A25" s="6" t="s">
        <v>19</v>
      </c>
      <c r="B25" s="13">
        <v>50</v>
      </c>
      <c r="C25" s="13">
        <v>50</v>
      </c>
      <c r="D25" s="13">
        <v>50</v>
      </c>
      <c r="E25" s="13">
        <v>50</v>
      </c>
      <c r="F25" s="13">
        <v>50</v>
      </c>
      <c r="G25" s="13">
        <v>50</v>
      </c>
      <c r="H25" s="13"/>
      <c r="I25" s="13"/>
      <c r="J25" s="13">
        <v>50</v>
      </c>
      <c r="K25" s="13">
        <v>50</v>
      </c>
      <c r="L25" s="13">
        <v>50</v>
      </c>
      <c r="M25" s="13">
        <v>50</v>
      </c>
      <c r="N25" s="5">
        <f>SUM(B25:M25)</f>
        <v>500</v>
      </c>
      <c r="O25" s="1">
        <f>2.364*N25</f>
        <v>1182</v>
      </c>
    </row>
    <row r="26" spans="1:18" ht="12.75" customHeight="1">
      <c r="A26" s="6" t="s">
        <v>20</v>
      </c>
      <c r="B26" s="13">
        <v>8067</v>
      </c>
      <c r="C26" s="13">
        <v>8067</v>
      </c>
      <c r="D26" s="13">
        <v>8067</v>
      </c>
      <c r="E26" s="13">
        <v>6067</v>
      </c>
      <c r="F26" s="13">
        <v>6067</v>
      </c>
      <c r="G26" s="13">
        <v>6067</v>
      </c>
      <c r="H26" s="13">
        <v>7067</v>
      </c>
      <c r="I26" s="13">
        <v>7067</v>
      </c>
      <c r="J26" s="13">
        <v>7067</v>
      </c>
      <c r="K26" s="13">
        <v>7067</v>
      </c>
      <c r="L26" s="13">
        <v>7067</v>
      </c>
      <c r="M26" s="13">
        <v>7063</v>
      </c>
      <c r="N26" s="5">
        <f>SUM(B26:M26)</f>
        <v>84800</v>
      </c>
      <c r="O26" s="1">
        <f>0.714*N26</f>
        <v>60547.199999999997</v>
      </c>
      <c r="P26" s="7"/>
    </row>
    <row r="27" spans="1:18" ht="125.85" customHeight="1">
      <c r="A27" s="3" t="s">
        <v>25</v>
      </c>
      <c r="B27" s="4">
        <f>B28+B31</f>
        <v>6904</v>
      </c>
      <c r="C27" s="4">
        <f t="shared" ref="C27:N27" si="9">C28+C31</f>
        <v>14984</v>
      </c>
      <c r="D27" s="4">
        <f t="shared" si="9"/>
        <v>17580</v>
      </c>
      <c r="E27" s="4">
        <f t="shared" si="9"/>
        <v>14428</v>
      </c>
      <c r="F27" s="4">
        <f t="shared" si="9"/>
        <v>9709</v>
      </c>
      <c r="G27" s="4">
        <f t="shared" si="9"/>
        <v>8214</v>
      </c>
      <c r="H27" s="4">
        <f t="shared" si="9"/>
        <v>3576</v>
      </c>
      <c r="I27" s="4">
        <f t="shared" si="9"/>
        <v>5121</v>
      </c>
      <c r="J27" s="4">
        <f t="shared" si="9"/>
        <v>11213</v>
      </c>
      <c r="K27" s="4">
        <f t="shared" si="9"/>
        <v>15697</v>
      </c>
      <c r="L27" s="4">
        <f t="shared" si="9"/>
        <v>16773</v>
      </c>
      <c r="M27" s="4">
        <f t="shared" si="9"/>
        <v>17319</v>
      </c>
      <c r="N27" s="4">
        <f t="shared" si="9"/>
        <v>141518</v>
      </c>
    </row>
    <row r="28" spans="1:18" ht="24.75" customHeight="1">
      <c r="A28" s="3" t="s">
        <v>18</v>
      </c>
      <c r="B28" s="4">
        <f>B29+B30</f>
        <v>5654</v>
      </c>
      <c r="C28" s="4">
        <f t="shared" ref="C28:N28" si="10">C29+C30</f>
        <v>13823</v>
      </c>
      <c r="D28" s="4">
        <f t="shared" si="10"/>
        <v>16617</v>
      </c>
      <c r="E28" s="4">
        <f t="shared" si="10"/>
        <v>13680</v>
      </c>
      <c r="F28" s="4">
        <f t="shared" si="10"/>
        <v>8956</v>
      </c>
      <c r="G28" s="4">
        <f t="shared" si="10"/>
        <v>7622</v>
      </c>
      <c r="H28" s="4">
        <f t="shared" si="10"/>
        <v>3247</v>
      </c>
      <c r="I28" s="4">
        <f t="shared" si="10"/>
        <v>4668</v>
      </c>
      <c r="J28" s="4">
        <f t="shared" si="10"/>
        <v>10049</v>
      </c>
      <c r="K28" s="4">
        <f t="shared" si="10"/>
        <v>14303</v>
      </c>
      <c r="L28" s="4">
        <f t="shared" si="10"/>
        <v>15383</v>
      </c>
      <c r="M28" s="4">
        <f t="shared" si="10"/>
        <v>15900</v>
      </c>
      <c r="N28" s="4">
        <f t="shared" si="10"/>
        <v>129902</v>
      </c>
    </row>
    <row r="29" spans="1:18" ht="24" customHeight="1">
      <c r="A29" s="6" t="s">
        <v>19</v>
      </c>
      <c r="B29" s="12">
        <v>2894</v>
      </c>
      <c r="C29" s="13">
        <v>11323</v>
      </c>
      <c r="D29" s="13">
        <v>12417</v>
      </c>
      <c r="E29" s="13">
        <v>11780</v>
      </c>
      <c r="F29" s="13">
        <v>5976</v>
      </c>
      <c r="G29" s="13">
        <v>4622</v>
      </c>
      <c r="H29" s="13">
        <v>2297</v>
      </c>
      <c r="I29" s="13">
        <v>3348</v>
      </c>
      <c r="J29" s="13">
        <v>8849</v>
      </c>
      <c r="K29" s="13">
        <v>10003</v>
      </c>
      <c r="L29" s="13">
        <v>11653</v>
      </c>
      <c r="M29" s="13">
        <v>12050</v>
      </c>
      <c r="N29" s="5">
        <f>SUM(B29:M29)</f>
        <v>97212</v>
      </c>
      <c r="O29" s="1">
        <f>N29*2.364</f>
        <v>229809.16799999998</v>
      </c>
      <c r="P29" s="7"/>
    </row>
    <row r="30" spans="1:18">
      <c r="A30" s="6" t="s">
        <v>20</v>
      </c>
      <c r="B30" s="13">
        <v>2760</v>
      </c>
      <c r="C30" s="13">
        <v>2500</v>
      </c>
      <c r="D30" s="13">
        <v>4200</v>
      </c>
      <c r="E30" s="13">
        <v>1900</v>
      </c>
      <c r="F30" s="13">
        <v>2980</v>
      </c>
      <c r="G30" s="13">
        <v>3000</v>
      </c>
      <c r="H30" s="13">
        <v>950</v>
      </c>
      <c r="I30" s="13">
        <v>1320</v>
      </c>
      <c r="J30" s="13">
        <v>1200</v>
      </c>
      <c r="K30" s="13">
        <v>4300</v>
      </c>
      <c r="L30" s="13">
        <v>3730</v>
      </c>
      <c r="M30" s="13">
        <v>3850</v>
      </c>
      <c r="N30" s="5">
        <f>SUM(B30:M30)</f>
        <v>32690</v>
      </c>
      <c r="O30" s="1">
        <f>0.714*N30</f>
        <v>23340.66</v>
      </c>
      <c r="P30" s="7"/>
    </row>
    <row r="31" spans="1:18">
      <c r="A31" s="3" t="s">
        <v>21</v>
      </c>
      <c r="B31" s="4">
        <f>B32+B33</f>
        <v>1250</v>
      </c>
      <c r="C31" s="4">
        <f t="shared" ref="C31:M31" si="11">C32+C33</f>
        <v>1161</v>
      </c>
      <c r="D31" s="4">
        <f t="shared" si="11"/>
        <v>963</v>
      </c>
      <c r="E31" s="4">
        <f t="shared" si="11"/>
        <v>748</v>
      </c>
      <c r="F31" s="4">
        <f t="shared" si="11"/>
        <v>753</v>
      </c>
      <c r="G31" s="4">
        <f t="shared" si="11"/>
        <v>592</v>
      </c>
      <c r="H31" s="4">
        <f t="shared" si="11"/>
        <v>329</v>
      </c>
      <c r="I31" s="4">
        <f t="shared" si="11"/>
        <v>453</v>
      </c>
      <c r="J31" s="4">
        <f t="shared" si="11"/>
        <v>1164</v>
      </c>
      <c r="K31" s="4">
        <f t="shared" si="11"/>
        <v>1394</v>
      </c>
      <c r="L31" s="4">
        <f t="shared" si="11"/>
        <v>1390</v>
      </c>
      <c r="M31" s="4">
        <f t="shared" si="11"/>
        <v>1419</v>
      </c>
      <c r="N31" s="5">
        <f>SUM(B31:M31)</f>
        <v>11616</v>
      </c>
    </row>
    <row r="32" spans="1:18" ht="25.5">
      <c r="A32" s="6" t="s">
        <v>19</v>
      </c>
      <c r="B32" s="13">
        <v>680</v>
      </c>
      <c r="C32" s="13">
        <v>553</v>
      </c>
      <c r="D32" s="13">
        <v>450</v>
      </c>
      <c r="E32" s="13">
        <v>320</v>
      </c>
      <c r="F32" s="13">
        <v>325</v>
      </c>
      <c r="G32" s="13">
        <v>250</v>
      </c>
      <c r="H32" s="13">
        <v>120</v>
      </c>
      <c r="I32" s="13">
        <v>130</v>
      </c>
      <c r="J32" s="13">
        <v>524</v>
      </c>
      <c r="K32" s="13">
        <v>524</v>
      </c>
      <c r="L32" s="13">
        <v>520</v>
      </c>
      <c r="M32" s="13">
        <v>549</v>
      </c>
      <c r="N32" s="5">
        <f>SUM(B32:M32)</f>
        <v>4945</v>
      </c>
      <c r="O32" s="1">
        <f>N32*2.364</f>
        <v>11689.98</v>
      </c>
      <c r="P32" s="7"/>
    </row>
    <row r="33" spans="1:16">
      <c r="A33" s="6" t="s">
        <v>20</v>
      </c>
      <c r="B33" s="13">
        <v>570</v>
      </c>
      <c r="C33" s="13">
        <v>608</v>
      </c>
      <c r="D33" s="13">
        <v>513</v>
      </c>
      <c r="E33" s="13">
        <v>428</v>
      </c>
      <c r="F33" s="13">
        <v>428</v>
      </c>
      <c r="G33" s="13">
        <v>342</v>
      </c>
      <c r="H33" s="13">
        <v>209</v>
      </c>
      <c r="I33" s="13">
        <v>323</v>
      </c>
      <c r="J33" s="13">
        <v>640</v>
      </c>
      <c r="K33" s="13">
        <v>870</v>
      </c>
      <c r="L33" s="13">
        <v>870</v>
      </c>
      <c r="M33" s="13">
        <v>870</v>
      </c>
      <c r="N33" s="5">
        <f>SUM(B33:M33)</f>
        <v>6671</v>
      </c>
      <c r="O33" s="1">
        <f>0.714*N33</f>
        <v>4763.0940000000001</v>
      </c>
      <c r="P33" s="7"/>
    </row>
    <row r="34" spans="1:16" ht="79.5" customHeight="1">
      <c r="A34" s="3" t="s">
        <v>26</v>
      </c>
      <c r="B34" s="4">
        <f>B35+B38</f>
        <v>30679</v>
      </c>
      <c r="C34" s="4">
        <f t="shared" ref="C34:N34" si="12">C35+C38</f>
        <v>28956</v>
      </c>
      <c r="D34" s="4">
        <f t="shared" si="12"/>
        <v>23113</v>
      </c>
      <c r="E34" s="4">
        <f t="shared" si="12"/>
        <v>29263</v>
      </c>
      <c r="F34" s="4">
        <f t="shared" si="12"/>
        <v>24561</v>
      </c>
      <c r="G34" s="4">
        <f t="shared" si="12"/>
        <v>23949</v>
      </c>
      <c r="H34" s="4">
        <f t="shared" si="12"/>
        <v>16239</v>
      </c>
      <c r="I34" s="4">
        <f t="shared" si="12"/>
        <v>16109</v>
      </c>
      <c r="J34" s="4">
        <f t="shared" si="12"/>
        <v>28097</v>
      </c>
      <c r="K34" s="4">
        <f t="shared" si="12"/>
        <v>32126</v>
      </c>
      <c r="L34" s="4">
        <f t="shared" si="12"/>
        <v>34754</v>
      </c>
      <c r="M34" s="4">
        <f t="shared" si="12"/>
        <v>34754</v>
      </c>
      <c r="N34" s="4">
        <f t="shared" si="12"/>
        <v>322600</v>
      </c>
    </row>
    <row r="35" spans="1:16" ht="23.25" customHeight="1">
      <c r="A35" s="3" t="s">
        <v>18</v>
      </c>
      <c r="B35" s="4">
        <f>B36+B37</f>
        <v>16399</v>
      </c>
      <c r="C35" s="4">
        <f t="shared" ref="C35:M35" si="13">C36+C37</f>
        <v>10522</v>
      </c>
      <c r="D35" s="4">
        <f t="shared" si="13"/>
        <v>9890</v>
      </c>
      <c r="E35" s="4">
        <f t="shared" si="13"/>
        <v>13401</v>
      </c>
      <c r="F35" s="4">
        <f t="shared" si="13"/>
        <v>13301</v>
      </c>
      <c r="G35" s="4">
        <f t="shared" si="13"/>
        <v>10490</v>
      </c>
      <c r="H35" s="4">
        <f t="shared" si="13"/>
        <v>4476</v>
      </c>
      <c r="I35" s="4">
        <f t="shared" si="13"/>
        <v>4694</v>
      </c>
      <c r="J35" s="4">
        <f t="shared" si="13"/>
        <v>12693</v>
      </c>
      <c r="K35" s="4">
        <f t="shared" si="13"/>
        <v>14626</v>
      </c>
      <c r="L35" s="4">
        <f t="shared" si="13"/>
        <v>17254</v>
      </c>
      <c r="M35" s="4">
        <f t="shared" si="13"/>
        <v>17254</v>
      </c>
      <c r="N35" s="5">
        <f t="shared" ref="N35:N40" si="14">B35+C35+D35+E35+F35+G35+H35+I35+J35+K35+L35+M35</f>
        <v>145000</v>
      </c>
    </row>
    <row r="36" spans="1:16" ht="25.5">
      <c r="A36" s="6" t="s">
        <v>19</v>
      </c>
      <c r="B36" s="12">
        <v>4824</v>
      </c>
      <c r="C36" s="13">
        <v>4977</v>
      </c>
      <c r="D36" s="13">
        <v>5308</v>
      </c>
      <c r="E36" s="13">
        <v>5417</v>
      </c>
      <c r="F36" s="13">
        <v>3576</v>
      </c>
      <c r="G36" s="13">
        <v>3652</v>
      </c>
      <c r="H36" s="13">
        <v>1710</v>
      </c>
      <c r="I36" s="13">
        <v>494</v>
      </c>
      <c r="J36" s="13">
        <v>5695</v>
      </c>
      <c r="K36" s="13">
        <v>5445</v>
      </c>
      <c r="L36" s="13">
        <v>4451</v>
      </c>
      <c r="M36" s="13">
        <v>4451</v>
      </c>
      <c r="N36" s="5">
        <f t="shared" si="14"/>
        <v>50000</v>
      </c>
      <c r="O36" s="1">
        <f>N36*2.364</f>
        <v>118200</v>
      </c>
      <c r="P36" s="7"/>
    </row>
    <row r="37" spans="1:16" ht="18" customHeight="1">
      <c r="A37" s="6" t="s">
        <v>20</v>
      </c>
      <c r="B37" s="13">
        <v>11575</v>
      </c>
      <c r="C37" s="13">
        <v>5545</v>
      </c>
      <c r="D37" s="13">
        <v>4582</v>
      </c>
      <c r="E37" s="13">
        <v>7984</v>
      </c>
      <c r="F37" s="13">
        <v>9725</v>
      </c>
      <c r="G37" s="13">
        <v>6838</v>
      </c>
      <c r="H37" s="13">
        <v>2766</v>
      </c>
      <c r="I37" s="13">
        <v>4200</v>
      </c>
      <c r="J37" s="13">
        <v>6998</v>
      </c>
      <c r="K37" s="13">
        <v>9181</v>
      </c>
      <c r="L37" s="13">
        <v>12803</v>
      </c>
      <c r="M37" s="13">
        <v>12803</v>
      </c>
      <c r="N37" s="5">
        <f t="shared" si="14"/>
        <v>95000</v>
      </c>
      <c r="O37" s="1">
        <f>0.714*N37</f>
        <v>67830</v>
      </c>
      <c r="P37" s="7"/>
    </row>
    <row r="38" spans="1:16" ht="18" customHeight="1">
      <c r="A38" s="3" t="s">
        <v>27</v>
      </c>
      <c r="B38" s="4">
        <f>B39+B40</f>
        <v>14280</v>
      </c>
      <c r="C38" s="4">
        <f t="shared" ref="C38:M38" si="15">C39+C40</f>
        <v>18434</v>
      </c>
      <c r="D38" s="4">
        <f t="shared" si="15"/>
        <v>13223</v>
      </c>
      <c r="E38" s="4">
        <f t="shared" si="15"/>
        <v>15862</v>
      </c>
      <c r="F38" s="4">
        <f t="shared" si="15"/>
        <v>11260</v>
      </c>
      <c r="G38" s="4">
        <f t="shared" si="15"/>
        <v>13459</v>
      </c>
      <c r="H38" s="4">
        <f t="shared" si="15"/>
        <v>11763</v>
      </c>
      <c r="I38" s="4">
        <f t="shared" si="15"/>
        <v>11415</v>
      </c>
      <c r="J38" s="4">
        <f t="shared" si="15"/>
        <v>15404</v>
      </c>
      <c r="K38" s="4">
        <f t="shared" si="15"/>
        <v>17500</v>
      </c>
      <c r="L38" s="4">
        <f t="shared" si="15"/>
        <v>17500</v>
      </c>
      <c r="M38" s="4">
        <f t="shared" si="15"/>
        <v>17500</v>
      </c>
      <c r="N38" s="5">
        <f t="shared" si="14"/>
        <v>177600</v>
      </c>
    </row>
    <row r="39" spans="1:16" ht="25.5">
      <c r="A39" s="6" t="s">
        <v>19</v>
      </c>
      <c r="B39" s="13">
        <v>452</v>
      </c>
      <c r="C39" s="13">
        <v>844</v>
      </c>
      <c r="D39" s="13">
        <v>343</v>
      </c>
      <c r="E39" s="13">
        <v>662</v>
      </c>
      <c r="F39" s="13">
        <v>530</v>
      </c>
      <c r="G39" s="13">
        <v>559</v>
      </c>
      <c r="H39" s="13">
        <v>433</v>
      </c>
      <c r="I39" s="13">
        <v>373</v>
      </c>
      <c r="J39" s="13">
        <v>904</v>
      </c>
      <c r="K39" s="13">
        <v>1500</v>
      </c>
      <c r="L39" s="13">
        <v>1500</v>
      </c>
      <c r="M39" s="13">
        <v>1500</v>
      </c>
      <c r="N39" s="5">
        <f t="shared" si="14"/>
        <v>9600</v>
      </c>
      <c r="O39" s="1">
        <f>N39*2.364</f>
        <v>22694.399999999998</v>
      </c>
      <c r="P39" s="7"/>
    </row>
    <row r="40" spans="1:16">
      <c r="A40" s="6" t="s">
        <v>20</v>
      </c>
      <c r="B40" s="13">
        <v>13828</v>
      </c>
      <c r="C40" s="13">
        <v>17590</v>
      </c>
      <c r="D40" s="13">
        <v>12880</v>
      </c>
      <c r="E40" s="13">
        <v>15200</v>
      </c>
      <c r="F40" s="13">
        <v>10730</v>
      </c>
      <c r="G40" s="13">
        <v>12900</v>
      </c>
      <c r="H40" s="13">
        <v>11330</v>
      </c>
      <c r="I40" s="13">
        <v>11042</v>
      </c>
      <c r="J40" s="13">
        <v>14500</v>
      </c>
      <c r="K40" s="13">
        <v>16000</v>
      </c>
      <c r="L40" s="13">
        <v>16000</v>
      </c>
      <c r="M40" s="13">
        <v>16000</v>
      </c>
      <c r="N40" s="5">
        <f t="shared" si="14"/>
        <v>168000</v>
      </c>
      <c r="O40" s="1">
        <f>0.714*N40</f>
        <v>119952</v>
      </c>
      <c r="P40" s="7"/>
    </row>
    <row r="41" spans="1:16" ht="49.5" customHeight="1">
      <c r="A41" s="3" t="s">
        <v>28</v>
      </c>
      <c r="B41" s="4">
        <f>B42+B45</f>
        <v>46488</v>
      </c>
      <c r="C41" s="4">
        <f t="shared" ref="C41:N41" si="16">C42+C45</f>
        <v>43138</v>
      </c>
      <c r="D41" s="4">
        <f t="shared" si="16"/>
        <v>30080</v>
      </c>
      <c r="E41" s="4">
        <f t="shared" si="16"/>
        <v>30315</v>
      </c>
      <c r="F41" s="4">
        <f t="shared" si="16"/>
        <v>23837</v>
      </c>
      <c r="G41" s="4">
        <f t="shared" si="16"/>
        <v>23953</v>
      </c>
      <c r="H41" s="4">
        <f t="shared" si="16"/>
        <v>15407</v>
      </c>
      <c r="I41" s="4">
        <f t="shared" si="16"/>
        <v>17971</v>
      </c>
      <c r="J41" s="4">
        <f t="shared" si="16"/>
        <v>33663</v>
      </c>
      <c r="K41" s="4">
        <f t="shared" si="16"/>
        <v>39286</v>
      </c>
      <c r="L41" s="4">
        <f t="shared" si="16"/>
        <v>46786</v>
      </c>
      <c r="M41" s="4">
        <f t="shared" si="16"/>
        <v>52676</v>
      </c>
      <c r="N41" s="4">
        <f t="shared" si="16"/>
        <v>403600</v>
      </c>
    </row>
    <row r="42" spans="1:16" ht="24.75" customHeight="1">
      <c r="A42" s="3" t="s">
        <v>18</v>
      </c>
      <c r="B42" s="4">
        <f>B43+B44</f>
        <v>19888</v>
      </c>
      <c r="C42" s="4">
        <f t="shared" ref="C42:N42" si="17">C43+C44</f>
        <v>19838</v>
      </c>
      <c r="D42" s="4">
        <f t="shared" si="17"/>
        <v>19080</v>
      </c>
      <c r="E42" s="4">
        <f t="shared" si="17"/>
        <v>19815</v>
      </c>
      <c r="F42" s="4">
        <f t="shared" si="17"/>
        <v>16337</v>
      </c>
      <c r="G42" s="4">
        <f t="shared" si="17"/>
        <v>16453</v>
      </c>
      <c r="H42" s="4">
        <f t="shared" si="17"/>
        <v>9907</v>
      </c>
      <c r="I42" s="4">
        <f t="shared" si="17"/>
        <v>12471</v>
      </c>
      <c r="J42" s="4">
        <f t="shared" si="17"/>
        <v>18163</v>
      </c>
      <c r="K42" s="4">
        <f t="shared" si="17"/>
        <v>20786</v>
      </c>
      <c r="L42" s="4">
        <f t="shared" si="17"/>
        <v>20786</v>
      </c>
      <c r="M42" s="4">
        <f t="shared" si="17"/>
        <v>26476</v>
      </c>
      <c r="N42" s="4">
        <f t="shared" si="17"/>
        <v>220000</v>
      </c>
    </row>
    <row r="43" spans="1:16" ht="28.5" customHeight="1">
      <c r="A43" s="6" t="s">
        <v>19</v>
      </c>
      <c r="B43" s="12">
        <v>8797</v>
      </c>
      <c r="C43" s="13">
        <v>8747</v>
      </c>
      <c r="D43" s="13">
        <v>7989</v>
      </c>
      <c r="E43" s="13">
        <v>8726</v>
      </c>
      <c r="F43" s="13">
        <v>6248</v>
      </c>
      <c r="G43" s="13">
        <v>6364</v>
      </c>
      <c r="H43" s="13">
        <v>3853</v>
      </c>
      <c r="I43" s="13">
        <v>6417</v>
      </c>
      <c r="J43" s="13">
        <v>8074</v>
      </c>
      <c r="K43" s="13">
        <v>10695</v>
      </c>
      <c r="L43" s="13">
        <v>10695</v>
      </c>
      <c r="M43" s="13">
        <v>9395</v>
      </c>
      <c r="N43" s="5">
        <f>SUM(B43:M43)</f>
        <v>96000</v>
      </c>
      <c r="O43" s="1">
        <f>N43*2.364</f>
        <v>226944</v>
      </c>
      <c r="P43" s="7"/>
    </row>
    <row r="44" spans="1:16" ht="17.25" customHeight="1">
      <c r="A44" s="6" t="s">
        <v>20</v>
      </c>
      <c r="B44" s="13">
        <v>11091</v>
      </c>
      <c r="C44" s="13">
        <v>11091</v>
      </c>
      <c r="D44" s="13">
        <v>11091</v>
      </c>
      <c r="E44" s="13">
        <v>11089</v>
      </c>
      <c r="F44" s="13">
        <v>10089</v>
      </c>
      <c r="G44" s="13">
        <v>10089</v>
      </c>
      <c r="H44" s="13">
        <v>6054</v>
      </c>
      <c r="I44" s="13">
        <v>6054</v>
      </c>
      <c r="J44" s="13">
        <v>10089</v>
      </c>
      <c r="K44" s="13">
        <v>10091</v>
      </c>
      <c r="L44" s="13">
        <v>10091</v>
      </c>
      <c r="M44" s="13">
        <v>17081</v>
      </c>
      <c r="N44" s="5">
        <f>SUM(B44:M44)</f>
        <v>124000</v>
      </c>
      <c r="O44" s="1">
        <f>0.714*N44</f>
        <v>88536</v>
      </c>
      <c r="P44" s="7"/>
    </row>
    <row r="45" spans="1:16">
      <c r="A45" s="3" t="s">
        <v>21</v>
      </c>
      <c r="B45" s="4">
        <f>B46+B47</f>
        <v>26600</v>
      </c>
      <c r="C45" s="4">
        <f t="shared" ref="C45:N45" si="18">C46+C47</f>
        <v>23300</v>
      </c>
      <c r="D45" s="4">
        <f t="shared" si="18"/>
        <v>11000</v>
      </c>
      <c r="E45" s="4">
        <f t="shared" si="18"/>
        <v>10500</v>
      </c>
      <c r="F45" s="4">
        <f t="shared" si="18"/>
        <v>7500</v>
      </c>
      <c r="G45" s="4">
        <f t="shared" si="18"/>
        <v>7500</v>
      </c>
      <c r="H45" s="4">
        <f t="shared" si="18"/>
        <v>5500</v>
      </c>
      <c r="I45" s="4">
        <f t="shared" si="18"/>
        <v>5500</v>
      </c>
      <c r="J45" s="4">
        <f t="shared" si="18"/>
        <v>15500</v>
      </c>
      <c r="K45" s="4">
        <f t="shared" si="18"/>
        <v>18500</v>
      </c>
      <c r="L45" s="4">
        <f t="shared" si="18"/>
        <v>26000</v>
      </c>
      <c r="M45" s="4">
        <f t="shared" si="18"/>
        <v>26200</v>
      </c>
      <c r="N45" s="4">
        <f t="shared" si="18"/>
        <v>183600</v>
      </c>
    </row>
    <row r="46" spans="1:16" ht="25.5">
      <c r="A46" s="6" t="s">
        <v>19</v>
      </c>
      <c r="B46" s="13">
        <v>2600</v>
      </c>
      <c r="C46" s="13">
        <v>2300</v>
      </c>
      <c r="D46" s="13">
        <v>1000</v>
      </c>
      <c r="E46" s="13">
        <v>1500</v>
      </c>
      <c r="F46" s="13">
        <v>500</v>
      </c>
      <c r="G46" s="13">
        <v>500</v>
      </c>
      <c r="H46" s="13">
        <v>500</v>
      </c>
      <c r="I46" s="13">
        <v>500</v>
      </c>
      <c r="J46" s="13">
        <v>500</v>
      </c>
      <c r="K46" s="13">
        <v>1500</v>
      </c>
      <c r="L46" s="13">
        <v>2000</v>
      </c>
      <c r="M46" s="13">
        <v>2200</v>
      </c>
      <c r="N46" s="5">
        <f>SUM(B46:M46)</f>
        <v>15600</v>
      </c>
      <c r="O46" s="1">
        <f>N46*2.364</f>
        <v>36878.400000000001</v>
      </c>
      <c r="P46" s="7"/>
    </row>
    <row r="47" spans="1:16">
      <c r="A47" s="6" t="s">
        <v>20</v>
      </c>
      <c r="B47" s="13">
        <v>24000</v>
      </c>
      <c r="C47" s="13">
        <v>21000</v>
      </c>
      <c r="D47" s="13">
        <v>10000</v>
      </c>
      <c r="E47" s="13">
        <v>9000</v>
      </c>
      <c r="F47" s="13">
        <v>7000</v>
      </c>
      <c r="G47" s="13">
        <v>7000</v>
      </c>
      <c r="H47" s="13">
        <v>5000</v>
      </c>
      <c r="I47" s="13">
        <v>5000</v>
      </c>
      <c r="J47" s="13">
        <v>15000</v>
      </c>
      <c r="K47" s="13">
        <v>17000</v>
      </c>
      <c r="L47" s="13">
        <v>24000</v>
      </c>
      <c r="M47" s="13">
        <v>24000</v>
      </c>
      <c r="N47" s="5">
        <f>SUM(B47:M47)</f>
        <v>168000</v>
      </c>
      <c r="O47" s="1">
        <f>0.714*N47</f>
        <v>119952</v>
      </c>
      <c r="P47" s="7"/>
    </row>
    <row r="48" spans="1:16" ht="64.5" customHeight="1">
      <c r="A48" s="3" t="s">
        <v>29</v>
      </c>
      <c r="B48" s="4">
        <f>B49+B52</f>
        <v>22413</v>
      </c>
      <c r="C48" s="4">
        <f t="shared" ref="C48:N48" si="19">C49+C52</f>
        <v>18420</v>
      </c>
      <c r="D48" s="4">
        <f t="shared" si="19"/>
        <v>26670</v>
      </c>
      <c r="E48" s="4">
        <f t="shared" si="19"/>
        <v>16881</v>
      </c>
      <c r="F48" s="4">
        <f t="shared" si="19"/>
        <v>14043</v>
      </c>
      <c r="G48" s="4">
        <f t="shared" si="19"/>
        <v>17946</v>
      </c>
      <c r="H48" s="4">
        <f t="shared" si="19"/>
        <v>6692</v>
      </c>
      <c r="I48" s="4">
        <f t="shared" si="19"/>
        <v>6793</v>
      </c>
      <c r="J48" s="4">
        <f t="shared" si="19"/>
        <v>14942</v>
      </c>
      <c r="K48" s="4">
        <f t="shared" si="19"/>
        <v>14727</v>
      </c>
      <c r="L48" s="4">
        <f t="shared" si="19"/>
        <v>18970</v>
      </c>
      <c r="M48" s="4">
        <f t="shared" si="19"/>
        <v>16868</v>
      </c>
      <c r="N48" s="4">
        <f t="shared" si="19"/>
        <v>195365</v>
      </c>
    </row>
    <row r="49" spans="1:21" ht="21.75" customHeight="1">
      <c r="A49" s="3" t="s">
        <v>18</v>
      </c>
      <c r="B49" s="4">
        <f>B50+B51</f>
        <v>18313</v>
      </c>
      <c r="C49" s="4">
        <f t="shared" ref="C49:N49" si="20">C50+C51</f>
        <v>14150</v>
      </c>
      <c r="D49" s="4">
        <f t="shared" si="20"/>
        <v>22410</v>
      </c>
      <c r="E49" s="4">
        <f t="shared" si="20"/>
        <v>13121</v>
      </c>
      <c r="F49" s="4">
        <f t="shared" si="20"/>
        <v>10663</v>
      </c>
      <c r="G49" s="4">
        <f t="shared" si="20"/>
        <v>13256</v>
      </c>
      <c r="H49" s="4">
        <f t="shared" si="20"/>
        <v>4502</v>
      </c>
      <c r="I49" s="4">
        <f t="shared" si="20"/>
        <v>4433</v>
      </c>
      <c r="J49" s="4">
        <f t="shared" si="20"/>
        <v>10622</v>
      </c>
      <c r="K49" s="4">
        <f t="shared" si="20"/>
        <v>10737</v>
      </c>
      <c r="L49" s="4">
        <f t="shared" si="20"/>
        <v>14800</v>
      </c>
      <c r="M49" s="4">
        <f t="shared" si="20"/>
        <v>12708</v>
      </c>
      <c r="N49" s="4">
        <f t="shared" si="20"/>
        <v>149715</v>
      </c>
    </row>
    <row r="50" spans="1:21" ht="27.75" customHeight="1">
      <c r="A50" s="6" t="s">
        <v>19</v>
      </c>
      <c r="B50" s="12">
        <v>2100</v>
      </c>
      <c r="C50" s="13">
        <v>2280</v>
      </c>
      <c r="D50" s="13">
        <v>2800</v>
      </c>
      <c r="E50" s="13">
        <v>2460</v>
      </c>
      <c r="F50" s="13">
        <v>2900</v>
      </c>
      <c r="G50" s="13">
        <v>3060</v>
      </c>
      <c r="H50" s="13">
        <v>1125</v>
      </c>
      <c r="I50" s="13">
        <v>1280</v>
      </c>
      <c r="J50" s="13">
        <v>2690</v>
      </c>
      <c r="K50" s="13">
        <v>2020</v>
      </c>
      <c r="L50" s="13">
        <v>3280</v>
      </c>
      <c r="M50" s="13">
        <v>1820</v>
      </c>
      <c r="N50" s="5">
        <f>SUM(B50:M50)</f>
        <v>27815</v>
      </c>
      <c r="O50" s="1">
        <f>2.364*N50</f>
        <v>65754.66</v>
      </c>
      <c r="P50" s="7"/>
    </row>
    <row r="51" spans="1:21" ht="16.5" customHeight="1">
      <c r="A51" s="6" t="s">
        <v>20</v>
      </c>
      <c r="B51" s="13">
        <v>16213</v>
      </c>
      <c r="C51" s="13">
        <v>11870</v>
      </c>
      <c r="D51" s="13">
        <v>19610</v>
      </c>
      <c r="E51" s="13">
        <v>10661</v>
      </c>
      <c r="F51" s="13">
        <v>7763</v>
      </c>
      <c r="G51" s="13">
        <v>10196</v>
      </c>
      <c r="H51" s="13">
        <v>3377</v>
      </c>
      <c r="I51" s="13">
        <v>3153</v>
      </c>
      <c r="J51" s="13">
        <v>7932</v>
      </c>
      <c r="K51" s="13">
        <v>8717</v>
      </c>
      <c r="L51" s="13">
        <v>11520</v>
      </c>
      <c r="M51" s="13">
        <v>10888</v>
      </c>
      <c r="N51" s="5">
        <f>SUM(B51:M51)</f>
        <v>121900</v>
      </c>
      <c r="O51" s="1">
        <f>0.714*N51</f>
        <v>87036.599999999991</v>
      </c>
      <c r="P51" s="7"/>
    </row>
    <row r="52" spans="1:21" ht="19.5" customHeight="1">
      <c r="A52" s="3" t="s">
        <v>21</v>
      </c>
      <c r="B52" s="4">
        <f>B53+B54</f>
        <v>4100</v>
      </c>
      <c r="C52" s="4">
        <f t="shared" ref="C52:N52" si="21">C53+C54</f>
        <v>4270</v>
      </c>
      <c r="D52" s="4">
        <f t="shared" si="21"/>
        <v>4260</v>
      </c>
      <c r="E52" s="4">
        <f t="shared" si="21"/>
        <v>3760</v>
      </c>
      <c r="F52" s="4">
        <f t="shared" si="21"/>
        <v>3380</v>
      </c>
      <c r="G52" s="4">
        <f t="shared" si="21"/>
        <v>4690</v>
      </c>
      <c r="H52" s="4">
        <f t="shared" si="21"/>
        <v>2190</v>
      </c>
      <c r="I52" s="4">
        <f t="shared" si="21"/>
        <v>2360</v>
      </c>
      <c r="J52" s="4">
        <f t="shared" si="21"/>
        <v>4320</v>
      </c>
      <c r="K52" s="4">
        <f t="shared" si="21"/>
        <v>3990</v>
      </c>
      <c r="L52" s="4">
        <f t="shared" si="21"/>
        <v>4170</v>
      </c>
      <c r="M52" s="4">
        <f t="shared" si="21"/>
        <v>4160</v>
      </c>
      <c r="N52" s="4">
        <f t="shared" si="21"/>
        <v>45650</v>
      </c>
    </row>
    <row r="53" spans="1:21" ht="25.5">
      <c r="A53" s="6" t="s">
        <v>19</v>
      </c>
      <c r="B53" s="13">
        <v>900</v>
      </c>
      <c r="C53" s="13">
        <v>870</v>
      </c>
      <c r="D53" s="13">
        <v>980</v>
      </c>
      <c r="E53" s="13">
        <v>860</v>
      </c>
      <c r="F53" s="13">
        <v>900</v>
      </c>
      <c r="G53" s="13">
        <v>830</v>
      </c>
      <c r="H53" s="13">
        <v>460</v>
      </c>
      <c r="I53" s="13">
        <v>350</v>
      </c>
      <c r="J53" s="13">
        <v>1100</v>
      </c>
      <c r="K53" s="13">
        <v>920</v>
      </c>
      <c r="L53" s="13">
        <v>1130</v>
      </c>
      <c r="M53" s="13">
        <v>1080</v>
      </c>
      <c r="N53" s="5">
        <f>SUM(B53:M53)</f>
        <v>10380</v>
      </c>
      <c r="O53" s="1">
        <f>2.364*N53</f>
        <v>24538.32</v>
      </c>
      <c r="P53" s="7"/>
    </row>
    <row r="54" spans="1:21">
      <c r="A54" s="6" t="s">
        <v>20</v>
      </c>
      <c r="B54" s="13">
        <v>3200</v>
      </c>
      <c r="C54" s="13">
        <v>3400</v>
      </c>
      <c r="D54" s="13">
        <v>3280</v>
      </c>
      <c r="E54" s="13">
        <v>2900</v>
      </c>
      <c r="F54" s="13">
        <v>2480</v>
      </c>
      <c r="G54" s="13">
        <v>3860</v>
      </c>
      <c r="H54" s="13">
        <v>1730</v>
      </c>
      <c r="I54" s="13">
        <v>2010</v>
      </c>
      <c r="J54" s="13">
        <v>3220</v>
      </c>
      <c r="K54" s="13">
        <v>3070</v>
      </c>
      <c r="L54" s="13">
        <v>3040</v>
      </c>
      <c r="M54" s="13">
        <v>3080</v>
      </c>
      <c r="N54" s="5">
        <f>SUM(B54:M54)</f>
        <v>35270</v>
      </c>
      <c r="O54" s="1">
        <f>0.714*N54</f>
        <v>25182.78</v>
      </c>
      <c r="P54" s="7"/>
    </row>
    <row r="55" spans="1:21">
      <c r="A55" s="3" t="s">
        <v>30</v>
      </c>
      <c r="B55" s="4">
        <f>B56+B57</f>
        <v>167182</v>
      </c>
      <c r="C55" s="4">
        <f t="shared" ref="C55:M55" si="22">C56+C57</f>
        <v>166427</v>
      </c>
      <c r="D55" s="4">
        <f t="shared" si="22"/>
        <v>167263</v>
      </c>
      <c r="E55" s="4">
        <f t="shared" si="22"/>
        <v>150398</v>
      </c>
      <c r="F55" s="4">
        <f t="shared" si="22"/>
        <v>116228</v>
      </c>
      <c r="G55" s="4">
        <f t="shared" si="22"/>
        <v>109296</v>
      </c>
      <c r="H55" s="16">
        <f t="shared" si="22"/>
        <v>68100.800000000003</v>
      </c>
      <c r="I55" s="4">
        <f t="shared" si="22"/>
        <v>71867</v>
      </c>
      <c r="J55" s="4">
        <f t="shared" si="22"/>
        <v>128670</v>
      </c>
      <c r="K55" s="4">
        <f t="shared" si="22"/>
        <v>151770</v>
      </c>
      <c r="L55" s="4">
        <f t="shared" si="22"/>
        <v>170143</v>
      </c>
      <c r="M55" s="4">
        <f t="shared" si="22"/>
        <v>180639</v>
      </c>
      <c r="N55" s="14">
        <f>SUM(B55:M55)</f>
        <v>1647983.8</v>
      </c>
    </row>
    <row r="56" spans="1:21">
      <c r="A56" s="2" t="s">
        <v>31</v>
      </c>
      <c r="B56" s="10">
        <f>B49+B42+B35+B21+B16+B9+B28</f>
        <v>103966</v>
      </c>
      <c r="C56" s="10">
        <f t="shared" ref="C56:M56" si="23">C49+C42+C35+C21+C16+C9+C28</f>
        <v>101171</v>
      </c>
      <c r="D56" s="10">
        <f t="shared" si="23"/>
        <v>114891</v>
      </c>
      <c r="E56" s="10">
        <f t="shared" si="23"/>
        <v>104654</v>
      </c>
      <c r="F56" s="10">
        <f t="shared" si="23"/>
        <v>81215</v>
      </c>
      <c r="G56" s="10">
        <f t="shared" si="23"/>
        <v>72980</v>
      </c>
      <c r="H56" s="10">
        <f t="shared" si="23"/>
        <v>38698</v>
      </c>
      <c r="I56" s="10">
        <f t="shared" si="23"/>
        <v>42591</v>
      </c>
      <c r="J56" s="10">
        <f t="shared" si="23"/>
        <v>80448</v>
      </c>
      <c r="K56" s="10">
        <f t="shared" si="23"/>
        <v>96560</v>
      </c>
      <c r="L56" s="10">
        <f t="shared" si="23"/>
        <v>107676</v>
      </c>
      <c r="M56" s="10">
        <f t="shared" si="23"/>
        <v>114467</v>
      </c>
      <c r="N56" s="14">
        <f>SUM(B56:M56)</f>
        <v>1059317</v>
      </c>
      <c r="O56" s="17">
        <f>O50+O51+O43+O44+O36+O37+O29+O30+O22+O23+O17+O10+O11</f>
        <v>1543446.888</v>
      </c>
      <c r="U56" s="7"/>
    </row>
    <row r="57" spans="1:21">
      <c r="A57" s="2" t="s">
        <v>32</v>
      </c>
      <c r="B57" s="10">
        <f>B52+B45+B38+B31+B24+B18+B12</f>
        <v>63216</v>
      </c>
      <c r="C57" s="10">
        <f t="shared" ref="C57:M57" si="24">C52+C45+C38+C31+C24+C18+C12</f>
        <v>65256</v>
      </c>
      <c r="D57" s="10">
        <f t="shared" si="24"/>
        <v>52372</v>
      </c>
      <c r="E57" s="10">
        <f t="shared" si="24"/>
        <v>45744</v>
      </c>
      <c r="F57" s="10">
        <f t="shared" si="24"/>
        <v>35013</v>
      </c>
      <c r="G57" s="10">
        <f t="shared" si="24"/>
        <v>36316</v>
      </c>
      <c r="H57" s="10">
        <f t="shared" si="24"/>
        <v>29402.799999999999</v>
      </c>
      <c r="I57" s="10">
        <f t="shared" si="24"/>
        <v>29276</v>
      </c>
      <c r="J57" s="10">
        <f t="shared" si="24"/>
        <v>48222</v>
      </c>
      <c r="K57" s="10">
        <f t="shared" si="24"/>
        <v>55210</v>
      </c>
      <c r="L57" s="10">
        <f t="shared" si="24"/>
        <v>62467</v>
      </c>
      <c r="M57" s="10">
        <f t="shared" si="24"/>
        <v>66172</v>
      </c>
      <c r="N57" s="14">
        <f>SUM(B57:M57)</f>
        <v>588666.80000000005</v>
      </c>
      <c r="O57" s="17">
        <f>O54+O53+O47+O46+O40+O39+O33+O32+O26+O25+O19+O14+O13</f>
        <v>536510.66520000005</v>
      </c>
      <c r="U57" s="7"/>
    </row>
    <row r="58" spans="1:21">
      <c r="Q58" s="11"/>
    </row>
    <row r="60" spans="1:21">
      <c r="N60" s="7"/>
    </row>
    <row r="61" spans="1:21" ht="15.75">
      <c r="A61" s="18" t="s">
        <v>33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mergeCells count="7">
    <mergeCell ref="A61:N61"/>
    <mergeCell ref="L1:N1"/>
    <mergeCell ref="L2:N2"/>
    <mergeCell ref="L3:N3"/>
    <mergeCell ref="L4:N4"/>
    <mergeCell ref="A5:N5"/>
    <mergeCell ref="A6:N6"/>
  </mergeCells>
  <pageMargins left="1.1811023622047243" right="0.39370078740157477" top="1.1811023622047245" bottom="1.1811023622047245" header="0.78740157480314954" footer="0.78740157480314954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 редакція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>8</cp:revision>
  <dcterms:created xsi:type="dcterms:W3CDTF">2016-10-27T09:03:01Z</dcterms:created>
  <dcterms:modified xsi:type="dcterms:W3CDTF">2016-11-24T13:51:35Z</dcterms:modified>
</cp:coreProperties>
</file>