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610" tabRatio="675" activeTab="2"/>
  </bookViews>
  <sheets>
    <sheet name="ДДЗ світло" sheetId="1" r:id="rId1"/>
    <sheet name="ЗОШ світло" sheetId="2" r:id="rId2"/>
    <sheet name="позашк. з дюками" sheetId="3" r:id="rId3"/>
  </sheets>
  <definedNames/>
  <calcPr fullCalcOnLoad="1"/>
</workbook>
</file>

<file path=xl/sharedStrings.xml><?xml version="1.0" encoding="utf-8"?>
<sst xmlns="http://schemas.openxmlformats.org/spreadsheetml/2006/main" count="239" uniqueCount="140">
  <si>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</si>
  <si>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</si>
  <si>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</si>
  <si>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</si>
  <si>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</si>
  <si>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</si>
  <si>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</si>
  <si>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</si>
  <si>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</si>
  <si>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</si>
  <si>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</si>
  <si>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</si>
  <si>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</si>
  <si>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</si>
  <si>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</si>
  <si>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</si>
  <si>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</si>
  <si>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</si>
  <si>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</si>
  <si>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</si>
  <si>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</si>
  <si>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</si>
  <si>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</si>
  <si>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</si>
  <si>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</si>
  <si>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</si>
  <si>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</si>
  <si>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ЛІМІТИ</t>
  </si>
  <si>
    <t>НВК ДДЗ № 11</t>
  </si>
  <si>
    <t>СШ № 7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</si>
  <si>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</si>
  <si>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</si>
  <si>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</si>
  <si>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</si>
  <si>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</si>
  <si>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</si>
  <si>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</si>
  <si>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</si>
  <si>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</si>
  <si>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</si>
  <si>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</si>
  <si>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</si>
  <si>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</si>
  <si>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</si>
  <si>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Всього по галузі "Освіта"</t>
  </si>
  <si>
    <t>ДНЗ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</si>
  <si>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</si>
  <si>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</si>
  <si>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</si>
  <si>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</si>
  <si>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</si>
  <si>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</si>
  <si>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</si>
  <si>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</si>
  <si>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</si>
  <si>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</si>
  <si>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</si>
  <si>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</si>
  <si>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</si>
  <si>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</si>
  <si>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</si>
  <si>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</si>
  <si>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</si>
  <si>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</si>
  <si>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</si>
  <si>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</si>
  <si>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</si>
  <si>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</si>
  <si>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</si>
  <si>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</si>
  <si>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</si>
  <si>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</si>
  <si>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</si>
  <si>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</si>
  <si>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</si>
  <si>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</si>
  <si>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</si>
  <si>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ВСЬОГО по ДНЗ</t>
  </si>
  <si>
    <t>в т.ч. орендарі</t>
  </si>
  <si>
    <t>Олександрівська гімназія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</si>
  <si>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</si>
  <si>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</si>
  <si>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</si>
  <si>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</si>
  <si>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</si>
  <si>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в т.ч.спецфонд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</si>
  <si>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</si>
  <si>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</si>
  <si>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</si>
  <si>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</si>
  <si>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</si>
  <si>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</si>
  <si>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>СШ № 10 в т.ч.</t>
  </si>
  <si>
    <t>орендарі</t>
  </si>
  <si>
    <t>СШ № 25 в т.ч.</t>
  </si>
  <si>
    <t>спецфонд</t>
  </si>
  <si>
    <t>СШ № 30 в т.ч.</t>
  </si>
  <si>
    <t>Гімназія № 1 в т.ч.</t>
  </si>
  <si>
    <t>в тому числі спецфонд</t>
  </si>
  <si>
    <t>Центр науково - технічної творчості молоді в т.ч.</t>
  </si>
  <si>
    <t>Палац дітей та юнацтва в т.ч.</t>
  </si>
  <si>
    <t>Спеціальна школа в т.ч.</t>
  </si>
  <si>
    <t xml:space="preserve"> орендарі </t>
  </si>
  <si>
    <t>Всього: "Фізична культура і спорт"</t>
  </si>
  <si>
    <t xml:space="preserve">ВСЬОГО по закладах позашкільної освіти                     </t>
  </si>
  <si>
    <t>Всьго без орендарів та спецфонду по галузі "Освіта"</t>
  </si>
  <si>
    <t>Всього без орендарів та спецфонду</t>
  </si>
  <si>
    <t>село</t>
  </si>
  <si>
    <t>місто</t>
  </si>
  <si>
    <t>Міський центр війського - патріотичного виховання вул.Реміснича</t>
  </si>
  <si>
    <t>Начальник  управління освіти і науки                                                                         А.М.Данильченко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</si>
  <si>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</si>
  <si>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</si>
  <si>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</si>
  <si>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</si>
  <si>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</si>
  <si>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</si>
  <si>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</si>
  <si>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</si>
  <si>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</si>
  <si>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ЗОШ № 24 в т.ч.</t>
  </si>
  <si>
    <t>споживання електричної енергії по дитячих навчальних  закладах  на 2017 рік (кВт/год)</t>
  </si>
  <si>
    <t>споживання електричної енергії по загальноосвітніх навчальних  закладах  на 2017 рік (кВт/год)</t>
  </si>
  <si>
    <t>споживання електричної енергії по інших установах та закладах  на 2017 рік (кВт/год)</t>
  </si>
  <si>
    <t>№38</t>
  </si>
  <si>
    <t>НВК ДДЗ  № 42        в т.ч.</t>
  </si>
  <si>
    <t>школа</t>
  </si>
  <si>
    <t>НВК ДДЗ  № 9          в т.ч.</t>
  </si>
  <si>
    <t xml:space="preserve">ЗОШ № 13 </t>
  </si>
  <si>
    <t xml:space="preserve">ЗОШ № 18 </t>
  </si>
  <si>
    <t xml:space="preserve">СШ № 29 </t>
  </si>
  <si>
    <t>Міський центр війського - патріотичного виховання вул. Петропавлівська ,96  (Орлятко)</t>
  </si>
  <si>
    <t xml:space="preserve"> № 35 </t>
  </si>
  <si>
    <t>ЗОШ №15 в т.ч.</t>
  </si>
  <si>
    <t>СШ № 17  в т.ч.</t>
  </si>
  <si>
    <t>СШ № 9</t>
  </si>
  <si>
    <t>сад</t>
  </si>
  <si>
    <t>до рішення виконавчого комітету</t>
  </si>
  <si>
    <t>Сумської міської ради</t>
  </si>
  <si>
    <t>від 15.11.2016 № 621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</si>
</sst>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0"/>
    <numFmt numFmtId="183" formatCode="0.00000"/>
    <numFmt numFmtId="184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49">
      <alignment/>
      <protection/>
    </xf>
    <xf numFmtId="180" fontId="0" fillId="0" borderId="0" xfId="49" applyNumberFormat="1">
      <alignment/>
      <protection/>
    </xf>
    <xf numFmtId="180" fontId="3" fillId="0" borderId="10" xfId="49" applyNumberFormat="1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9" fillId="0" borderId="10" xfId="49" applyNumberFormat="1" applyFont="1" applyBorder="1" applyAlignment="1">
      <alignment horizontal="center" vertical="center" wrapText="1"/>
      <protection/>
    </xf>
    <xf numFmtId="1" fontId="8" fillId="0" borderId="10" xfId="49" applyNumberFormat="1" applyFont="1" applyBorder="1" applyAlignment="1">
      <alignment horizontal="center" vertical="center" wrapText="1"/>
      <protection/>
    </xf>
    <xf numFmtId="1" fontId="8" fillId="33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1" fontId="8" fillId="0" borderId="10" xfId="51" applyNumberFormat="1" applyFont="1" applyBorder="1" applyAlignment="1">
      <alignment horizontal="center" vertical="center" wrapText="1"/>
      <protection/>
    </xf>
    <xf numFmtId="1" fontId="10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7" fillId="0" borderId="0" xfId="5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1" fontId="8" fillId="33" borderId="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1" xfId="50" applyNumberFormat="1" applyFont="1" applyFill="1" applyBorder="1" applyAlignment="1">
      <alignment horizontal="center" vertical="center" wrapText="1"/>
      <protection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49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180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50" applyNumberFormat="1" applyFont="1" applyFill="1" applyBorder="1" applyAlignment="1">
      <alignment horizontal="left" vertical="center" wrapText="1"/>
      <protection/>
    </xf>
    <xf numFmtId="0" fontId="8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8" fillId="0" borderId="10" xfId="50" applyNumberFormat="1" applyFont="1" applyFill="1" applyBorder="1" applyAlignment="1">
      <alignment horizontal="left" vertical="center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180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10" xfId="51" applyNumberFormat="1" applyFont="1" applyBorder="1" applyAlignment="1">
      <alignment horizontal="center" vertical="center" wrapText="1"/>
      <protection/>
    </xf>
    <xf numFmtId="180" fontId="8" fillId="33" borderId="10" xfId="51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0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1" fontId="7" fillId="0" borderId="10" xfId="49" applyNumberFormat="1" applyFont="1" applyFill="1" applyBorder="1" applyAlignment="1">
      <alignment horizontal="center"/>
      <protection/>
    </xf>
    <xf numFmtId="1" fontId="7" fillId="0" borderId="10" xfId="49" applyNumberFormat="1" applyFont="1" applyFill="1" applyBorder="1" applyAlignment="1">
      <alignment horizontal="center" vertical="center" wrapText="1"/>
      <protection/>
    </xf>
    <xf numFmtId="1" fontId="7" fillId="0" borderId="12" xfId="49" applyNumberFormat="1" applyFont="1" applyFill="1" applyBorder="1" applyAlignment="1">
      <alignment horizontal="center"/>
      <protection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180" fontId="9" fillId="34" borderId="10" xfId="0" applyNumberFormat="1" applyFont="1" applyFill="1" applyBorder="1" applyAlignment="1">
      <alignment horizontal="center" vertical="center" wrapText="1"/>
    </xf>
    <xf numFmtId="180" fontId="9" fillId="34" borderId="13" xfId="0" applyNumberFormat="1" applyFont="1" applyFill="1" applyBorder="1" applyAlignment="1">
      <alignment horizontal="center" vertical="center" wrapText="1"/>
    </xf>
    <xf numFmtId="180" fontId="8" fillId="0" borderId="10" xfId="50" applyNumberFormat="1" applyFont="1" applyFill="1" applyBorder="1" applyAlignment="1">
      <alignment horizontal="center" vertical="top" wrapText="1"/>
      <protection/>
    </xf>
    <xf numFmtId="1" fontId="9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180" fontId="0" fillId="0" borderId="0" xfId="49" applyNumberFormat="1" applyAlignment="1">
      <alignment horizontal="left"/>
      <protection/>
    </xf>
    <xf numFmtId="0" fontId="0" fillId="0" borderId="0" xfId="0" applyAlignment="1">
      <alignment horizontal="center"/>
    </xf>
    <xf numFmtId="0" fontId="10" fillId="0" borderId="0" xfId="49" applyFont="1" applyAlignment="1">
      <alignment horizontal="center"/>
      <protection/>
    </xf>
    <xf numFmtId="0" fontId="10" fillId="0" borderId="14" xfId="49" applyFont="1" applyBorder="1" applyAlignment="1">
      <alignment horizontal="center" vertical="center" wrapText="1"/>
      <protection/>
    </xf>
    <xf numFmtId="180" fontId="0" fillId="0" borderId="0" xfId="49" applyNumberFormat="1" applyAlignment="1">
      <alignment horizontal="center"/>
      <protection/>
    </xf>
    <xf numFmtId="180" fontId="0" fillId="0" borderId="0" xfId="49" applyNumberFormat="1" applyFont="1" applyAlignment="1">
      <alignment horizontal="left"/>
      <protection/>
    </xf>
    <xf numFmtId="180" fontId="0" fillId="0" borderId="0" xfId="49" applyNumberFormat="1" applyAlignment="1">
      <alignment horizontal="left"/>
      <protection/>
    </xf>
    <xf numFmtId="0" fontId="10" fillId="0" borderId="0" xfId="49" applyFont="1" applyFill="1" applyAlignment="1">
      <alignment horizontal="center"/>
      <protection/>
    </xf>
    <xf numFmtId="0" fontId="10" fillId="0" borderId="14" xfId="49" applyFont="1" applyFill="1" applyBorder="1" applyAlignment="1">
      <alignment horizontal="center" vertical="center" wrapText="1"/>
      <protection/>
    </xf>
    <xf numFmtId="0" fontId="10" fillId="0" borderId="0" xfId="49" applyFont="1" applyAlignment="1">
      <alignment horizontal="center" vertical="center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4"/>
  <sheetViews>
    <sheetView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N6"/>
    </sheetView>
  </sheetViews>
  <sheetFormatPr defaultColWidth="12.25390625" defaultRowHeight="12" customHeight="1"/>
  <cols>
    <col min="1" max="1" width="11.125" style="0" customWidth="1"/>
    <col min="2" max="2" width="9.875" style="0" customWidth="1"/>
    <col min="3" max="3" width="8.875" style="0" customWidth="1"/>
    <col min="4" max="4" width="9.25390625" style="0" customWidth="1"/>
    <col min="5" max="5" width="10.125" style="0" customWidth="1"/>
    <col min="6" max="6" width="10.00390625" style="0" customWidth="1"/>
    <col min="7" max="7" width="8.875" style="0" customWidth="1"/>
    <col min="8" max="8" width="7.00390625" style="0" customWidth="1"/>
    <col min="9" max="9" width="8.00390625" style="0" customWidth="1"/>
    <col min="10" max="10" width="9.25390625" style="0" customWidth="1"/>
    <col min="11" max="11" width="8.125" style="0" customWidth="1"/>
    <col min="12" max="12" width="9.00390625" style="0" customWidth="1"/>
    <col min="13" max="13" width="8.625" style="0" customWidth="1"/>
    <col min="14" max="14" width="12.00390625" style="23" customWidth="1"/>
    <col min="15" max="15" width="12.25390625" style="23" hidden="1" customWidth="1"/>
    <col min="16" max="16" width="2.00390625" style="23" hidden="1" customWidth="1"/>
    <col min="17" max="16384" width="12.25390625" style="23" customWidth="1"/>
  </cols>
  <sheetData>
    <row r="1" spans="1:14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73" t="s">
        <v>35</v>
      </c>
      <c r="M1" s="73"/>
      <c r="N1" s="73"/>
    </row>
    <row r="2" spans="1:14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74" t="s">
        <v>137</v>
      </c>
      <c r="M2" s="75"/>
      <c r="N2" s="75"/>
    </row>
    <row r="3" spans="1:14" ht="12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74" t="s">
        <v>138</v>
      </c>
      <c r="M3" s="75"/>
      <c r="N3" s="75"/>
    </row>
    <row r="4" spans="1:14" ht="12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69" t="s">
        <v>139</v>
      </c>
      <c r="M4" s="69"/>
      <c r="N4" s="69"/>
    </row>
    <row r="5" spans="1:14" ht="13.5" customHeight="1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7" customHeight="1">
      <c r="A6" s="72" t="s">
        <v>121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8.75" customHeight="1">
      <c r="A7" s="4" t="s">
        <v>45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25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32" t="s">
        <v>23</v>
      </c>
    </row>
    <row r="8" spans="1:16" ht="12" customHeight="1">
      <c r="A8" s="40" t="s">
        <v>46</v>
      </c>
      <c r="B8" s="19">
        <v>4000</v>
      </c>
      <c r="C8" s="19">
        <v>3500</v>
      </c>
      <c r="D8" s="19">
        <v>3400</v>
      </c>
      <c r="E8" s="19">
        <v>3600</v>
      </c>
      <c r="F8" s="19">
        <v>2800</v>
      </c>
      <c r="G8" s="19">
        <v>2800</v>
      </c>
      <c r="H8" s="19">
        <v>2700</v>
      </c>
      <c r="I8" s="19">
        <v>2650</v>
      </c>
      <c r="J8" s="55">
        <v>3000</v>
      </c>
      <c r="K8" s="56">
        <v>3700</v>
      </c>
      <c r="L8" s="19">
        <v>3700</v>
      </c>
      <c r="M8" s="19">
        <v>3600</v>
      </c>
      <c r="N8" s="57">
        <f>B8+C8+D8+E8+F8+G8+H8+I8+J8+K8+L8+M8</f>
        <v>39450</v>
      </c>
      <c r="O8" s="23">
        <v>39450</v>
      </c>
      <c r="P8" s="41">
        <f aca="true" t="shared" si="0" ref="P8:P39">N8-O8</f>
        <v>0</v>
      </c>
    </row>
    <row r="9" spans="1:16" ht="12" customHeight="1">
      <c r="A9" s="6" t="s">
        <v>47</v>
      </c>
      <c r="B9" s="19">
        <v>5800</v>
      </c>
      <c r="C9" s="19">
        <v>5200</v>
      </c>
      <c r="D9" s="19">
        <v>5000</v>
      </c>
      <c r="E9" s="19">
        <v>4800</v>
      </c>
      <c r="F9" s="19">
        <v>4600</v>
      </c>
      <c r="G9" s="19">
        <v>4733</v>
      </c>
      <c r="H9" s="19">
        <v>3000</v>
      </c>
      <c r="I9" s="19">
        <v>2250</v>
      </c>
      <c r="J9" s="55">
        <v>3300</v>
      </c>
      <c r="K9" s="55">
        <v>4800</v>
      </c>
      <c r="L9" s="19">
        <v>5200</v>
      </c>
      <c r="M9" s="19">
        <v>5600</v>
      </c>
      <c r="N9" s="57">
        <f aca="true" t="shared" si="1" ref="N9:N63">B9+C9+D9+E9+F9+G9+H9+I9+J9+K9+L9+M9</f>
        <v>54283</v>
      </c>
      <c r="O9" s="23">
        <v>56000</v>
      </c>
      <c r="P9" s="41">
        <f t="shared" si="0"/>
        <v>-1717</v>
      </c>
    </row>
    <row r="10" spans="1:16" ht="12" customHeight="1">
      <c r="A10" s="6" t="s">
        <v>48</v>
      </c>
      <c r="B10" s="19">
        <v>3500</v>
      </c>
      <c r="C10" s="19">
        <v>3450</v>
      </c>
      <c r="D10" s="19">
        <v>3100</v>
      </c>
      <c r="E10" s="19">
        <v>3200</v>
      </c>
      <c r="F10" s="19">
        <v>2900</v>
      </c>
      <c r="G10" s="19">
        <v>2900</v>
      </c>
      <c r="H10" s="19">
        <v>2600</v>
      </c>
      <c r="I10" s="19">
        <v>1900</v>
      </c>
      <c r="J10" s="55">
        <v>2200</v>
      </c>
      <c r="K10" s="55">
        <v>3200</v>
      </c>
      <c r="L10" s="19">
        <v>3600</v>
      </c>
      <c r="M10" s="19">
        <v>3300</v>
      </c>
      <c r="N10" s="57">
        <f t="shared" si="1"/>
        <v>35850</v>
      </c>
      <c r="O10" s="23">
        <v>38800</v>
      </c>
      <c r="P10" s="41">
        <f t="shared" si="0"/>
        <v>-2950</v>
      </c>
    </row>
    <row r="11" spans="1:16" ht="12" customHeight="1">
      <c r="A11" s="6" t="s">
        <v>49</v>
      </c>
      <c r="B11" s="19">
        <v>3600</v>
      </c>
      <c r="C11" s="19">
        <v>3600</v>
      </c>
      <c r="D11" s="19">
        <v>3000</v>
      </c>
      <c r="E11" s="19">
        <v>3000</v>
      </c>
      <c r="F11" s="19">
        <v>2400</v>
      </c>
      <c r="G11" s="19">
        <v>2500</v>
      </c>
      <c r="H11" s="19">
        <v>2000</v>
      </c>
      <c r="I11" s="19">
        <v>2100</v>
      </c>
      <c r="J11" s="55">
        <v>2000</v>
      </c>
      <c r="K11" s="55">
        <v>2500</v>
      </c>
      <c r="L11" s="19">
        <v>4200</v>
      </c>
      <c r="M11" s="19">
        <v>4200</v>
      </c>
      <c r="N11" s="57">
        <f t="shared" si="1"/>
        <v>35100</v>
      </c>
      <c r="O11" s="23">
        <v>36300</v>
      </c>
      <c r="P11" s="41">
        <f t="shared" si="0"/>
        <v>-1200</v>
      </c>
    </row>
    <row r="12" spans="1:16" ht="12" customHeight="1">
      <c r="A12" s="6" t="s">
        <v>50</v>
      </c>
      <c r="B12" s="19">
        <v>4600</v>
      </c>
      <c r="C12" s="19">
        <v>4150</v>
      </c>
      <c r="D12" s="19">
        <v>4100</v>
      </c>
      <c r="E12" s="19">
        <v>3650</v>
      </c>
      <c r="F12" s="19">
        <v>2950</v>
      </c>
      <c r="G12" s="19">
        <v>3500</v>
      </c>
      <c r="H12" s="19">
        <v>2400</v>
      </c>
      <c r="I12" s="19">
        <v>2100</v>
      </c>
      <c r="J12" s="55">
        <v>2500</v>
      </c>
      <c r="K12" s="55">
        <v>4000</v>
      </c>
      <c r="L12" s="19">
        <v>4400</v>
      </c>
      <c r="M12" s="19">
        <v>4300</v>
      </c>
      <c r="N12" s="57">
        <f t="shared" si="1"/>
        <v>42650</v>
      </c>
      <c r="O12" s="23">
        <v>43000</v>
      </c>
      <c r="P12" s="41">
        <f t="shared" si="0"/>
        <v>-350</v>
      </c>
    </row>
    <row r="13" spans="1:16" ht="12" customHeight="1">
      <c r="A13" s="6" t="s">
        <v>51</v>
      </c>
      <c r="B13" s="19">
        <v>4300</v>
      </c>
      <c r="C13" s="19">
        <v>4200</v>
      </c>
      <c r="D13" s="19">
        <v>4200</v>
      </c>
      <c r="E13" s="19">
        <v>4000</v>
      </c>
      <c r="F13" s="19">
        <v>3900</v>
      </c>
      <c r="G13" s="19">
        <v>3500</v>
      </c>
      <c r="H13" s="19">
        <v>2800</v>
      </c>
      <c r="I13" s="19">
        <v>2800</v>
      </c>
      <c r="J13" s="55">
        <v>2600</v>
      </c>
      <c r="K13" s="55">
        <v>4000</v>
      </c>
      <c r="L13" s="19">
        <v>4400</v>
      </c>
      <c r="M13" s="19">
        <v>4700</v>
      </c>
      <c r="N13" s="57">
        <f t="shared" si="1"/>
        <v>45400</v>
      </c>
      <c r="O13" s="23">
        <v>46150</v>
      </c>
      <c r="P13" s="41">
        <f t="shared" si="0"/>
        <v>-750</v>
      </c>
    </row>
    <row r="14" spans="1:16" ht="12" customHeight="1">
      <c r="A14" s="6" t="s">
        <v>53</v>
      </c>
      <c r="B14" s="19">
        <v>5000</v>
      </c>
      <c r="C14" s="19">
        <v>5000</v>
      </c>
      <c r="D14" s="19">
        <v>4600</v>
      </c>
      <c r="E14" s="19">
        <v>4600</v>
      </c>
      <c r="F14" s="19">
        <v>4300</v>
      </c>
      <c r="G14" s="19">
        <v>4200</v>
      </c>
      <c r="H14" s="19">
        <v>3300</v>
      </c>
      <c r="I14" s="19">
        <v>3500</v>
      </c>
      <c r="J14" s="55">
        <v>3500</v>
      </c>
      <c r="K14" s="55">
        <v>4600</v>
      </c>
      <c r="L14" s="19">
        <v>5600</v>
      </c>
      <c r="M14" s="19">
        <v>5700</v>
      </c>
      <c r="N14" s="57">
        <f t="shared" si="1"/>
        <v>53900</v>
      </c>
      <c r="O14" s="23">
        <v>56500</v>
      </c>
      <c r="P14" s="41">
        <f t="shared" si="0"/>
        <v>-2600</v>
      </c>
    </row>
    <row r="15" spans="1:16" ht="12" customHeight="1">
      <c r="A15" s="40" t="s">
        <v>52</v>
      </c>
      <c r="B15" s="19">
        <v>6400</v>
      </c>
      <c r="C15" s="19">
        <v>5800</v>
      </c>
      <c r="D15" s="19">
        <v>6000</v>
      </c>
      <c r="E15" s="19">
        <v>6000</v>
      </c>
      <c r="F15" s="19">
        <v>5300</v>
      </c>
      <c r="G15" s="19">
        <v>4800</v>
      </c>
      <c r="H15" s="19">
        <v>3500</v>
      </c>
      <c r="I15" s="19">
        <v>3550</v>
      </c>
      <c r="J15" s="55">
        <v>3500</v>
      </c>
      <c r="K15" s="55">
        <v>6000</v>
      </c>
      <c r="L15" s="19">
        <v>6100</v>
      </c>
      <c r="M15" s="19">
        <v>6000</v>
      </c>
      <c r="N15" s="57">
        <f t="shared" si="1"/>
        <v>62950</v>
      </c>
      <c r="O15" s="23">
        <v>65000</v>
      </c>
      <c r="P15" s="41">
        <f t="shared" si="0"/>
        <v>-2050</v>
      </c>
    </row>
    <row r="16" spans="1:16" ht="12.75" customHeight="1">
      <c r="A16" s="6" t="s">
        <v>54</v>
      </c>
      <c r="B16" s="19">
        <v>5500</v>
      </c>
      <c r="C16" s="19">
        <v>4200</v>
      </c>
      <c r="D16" s="19">
        <v>3200</v>
      </c>
      <c r="E16" s="19">
        <v>3800</v>
      </c>
      <c r="F16" s="19">
        <v>3600</v>
      </c>
      <c r="G16" s="19">
        <v>3100</v>
      </c>
      <c r="H16" s="19">
        <v>2700</v>
      </c>
      <c r="I16" s="19">
        <v>2300</v>
      </c>
      <c r="J16" s="55">
        <v>2900</v>
      </c>
      <c r="K16" s="55">
        <v>3600</v>
      </c>
      <c r="L16" s="19">
        <v>5000</v>
      </c>
      <c r="M16" s="19">
        <v>5100</v>
      </c>
      <c r="N16" s="57">
        <f t="shared" si="1"/>
        <v>45000</v>
      </c>
      <c r="O16" s="23">
        <v>45900</v>
      </c>
      <c r="P16" s="41">
        <f t="shared" si="0"/>
        <v>-900</v>
      </c>
    </row>
    <row r="17" spans="1:16" ht="12" customHeight="1">
      <c r="A17" s="6" t="s">
        <v>55</v>
      </c>
      <c r="B17" s="19">
        <v>4400</v>
      </c>
      <c r="C17" s="19">
        <v>4600</v>
      </c>
      <c r="D17" s="19">
        <v>4000</v>
      </c>
      <c r="E17" s="19">
        <v>3500</v>
      </c>
      <c r="F17" s="19">
        <v>3000</v>
      </c>
      <c r="G17" s="19">
        <v>3800</v>
      </c>
      <c r="H17" s="19">
        <v>2300</v>
      </c>
      <c r="I17" s="19">
        <v>2800</v>
      </c>
      <c r="J17" s="55">
        <v>2600</v>
      </c>
      <c r="K17" s="55">
        <v>4300</v>
      </c>
      <c r="L17" s="19">
        <v>3800</v>
      </c>
      <c r="M17" s="19">
        <v>3800</v>
      </c>
      <c r="N17" s="57">
        <f t="shared" si="1"/>
        <v>42900</v>
      </c>
      <c r="O17" s="23">
        <v>44200</v>
      </c>
      <c r="P17" s="41">
        <f t="shared" si="0"/>
        <v>-1300</v>
      </c>
    </row>
    <row r="18" spans="1:16" ht="12" customHeight="1">
      <c r="A18" s="6" t="s">
        <v>56</v>
      </c>
      <c r="B18" s="19">
        <v>5800</v>
      </c>
      <c r="C18" s="19">
        <v>5500</v>
      </c>
      <c r="D18" s="19">
        <v>5100</v>
      </c>
      <c r="E18" s="19">
        <v>3500</v>
      </c>
      <c r="F18" s="19">
        <v>3400</v>
      </c>
      <c r="G18" s="19">
        <v>3400</v>
      </c>
      <c r="H18" s="19">
        <v>3300</v>
      </c>
      <c r="I18" s="19">
        <v>2500</v>
      </c>
      <c r="J18" s="55">
        <v>3100</v>
      </c>
      <c r="K18" s="55">
        <v>3800</v>
      </c>
      <c r="L18" s="19">
        <v>5100</v>
      </c>
      <c r="M18" s="19">
        <v>5400</v>
      </c>
      <c r="N18" s="57">
        <f t="shared" si="1"/>
        <v>49900</v>
      </c>
      <c r="O18" s="23">
        <v>51250</v>
      </c>
      <c r="P18" s="41">
        <f t="shared" si="0"/>
        <v>-1350</v>
      </c>
    </row>
    <row r="19" spans="1:16" ht="12" customHeight="1">
      <c r="A19" s="6" t="s">
        <v>57</v>
      </c>
      <c r="B19" s="19">
        <v>3100</v>
      </c>
      <c r="C19" s="19">
        <v>3000</v>
      </c>
      <c r="D19" s="19">
        <v>2500</v>
      </c>
      <c r="E19" s="19">
        <v>2700</v>
      </c>
      <c r="F19" s="19">
        <v>2400</v>
      </c>
      <c r="G19" s="19">
        <v>2400</v>
      </c>
      <c r="H19" s="19">
        <v>1700</v>
      </c>
      <c r="I19" s="19">
        <v>1650</v>
      </c>
      <c r="J19" s="55">
        <v>2000</v>
      </c>
      <c r="K19" s="55">
        <v>3100</v>
      </c>
      <c r="L19" s="19">
        <v>3200</v>
      </c>
      <c r="M19" s="19">
        <v>3300</v>
      </c>
      <c r="N19" s="57">
        <f t="shared" si="1"/>
        <v>31050</v>
      </c>
      <c r="O19" s="23">
        <v>33000</v>
      </c>
      <c r="P19" s="41">
        <f t="shared" si="0"/>
        <v>-1950</v>
      </c>
    </row>
    <row r="20" spans="1:16" ht="12" customHeight="1">
      <c r="A20" s="40" t="s">
        <v>58</v>
      </c>
      <c r="B20" s="19">
        <v>4600</v>
      </c>
      <c r="C20" s="19">
        <v>4100</v>
      </c>
      <c r="D20" s="19">
        <v>3500</v>
      </c>
      <c r="E20" s="19">
        <v>3500</v>
      </c>
      <c r="F20" s="19">
        <v>3100</v>
      </c>
      <c r="G20" s="19">
        <v>2900</v>
      </c>
      <c r="H20" s="19">
        <v>2300</v>
      </c>
      <c r="I20" s="19">
        <v>2700</v>
      </c>
      <c r="J20" s="55">
        <v>2400</v>
      </c>
      <c r="K20" s="55">
        <v>3400</v>
      </c>
      <c r="L20" s="19">
        <v>4500</v>
      </c>
      <c r="M20" s="19">
        <v>4500</v>
      </c>
      <c r="N20" s="57">
        <f t="shared" si="1"/>
        <v>41500</v>
      </c>
      <c r="O20" s="23">
        <v>42100</v>
      </c>
      <c r="P20" s="41">
        <f t="shared" si="0"/>
        <v>-600</v>
      </c>
    </row>
    <row r="21" spans="1:16" ht="12" customHeight="1">
      <c r="A21" s="6" t="s">
        <v>59</v>
      </c>
      <c r="B21" s="19">
        <v>5300</v>
      </c>
      <c r="C21" s="19">
        <v>6000</v>
      </c>
      <c r="D21" s="19">
        <v>5000</v>
      </c>
      <c r="E21" s="19">
        <v>5500</v>
      </c>
      <c r="F21" s="19">
        <v>4500</v>
      </c>
      <c r="G21" s="19">
        <v>5000</v>
      </c>
      <c r="H21" s="19">
        <v>3900</v>
      </c>
      <c r="I21" s="19">
        <v>3250</v>
      </c>
      <c r="J21" s="55">
        <v>3700</v>
      </c>
      <c r="K21" s="55">
        <v>5600</v>
      </c>
      <c r="L21" s="19">
        <v>6000</v>
      </c>
      <c r="M21" s="19">
        <v>5900</v>
      </c>
      <c r="N21" s="57">
        <f t="shared" si="1"/>
        <v>59650</v>
      </c>
      <c r="O21" s="23">
        <v>61300</v>
      </c>
      <c r="P21" s="41">
        <f t="shared" si="0"/>
        <v>-1650</v>
      </c>
    </row>
    <row r="22" spans="1:16" ht="12" customHeight="1">
      <c r="A22" s="6" t="s">
        <v>60</v>
      </c>
      <c r="B22" s="19">
        <v>5500</v>
      </c>
      <c r="C22" s="19">
        <v>5500</v>
      </c>
      <c r="D22" s="19">
        <v>5000</v>
      </c>
      <c r="E22" s="19">
        <v>4900</v>
      </c>
      <c r="F22" s="19">
        <v>3700</v>
      </c>
      <c r="G22" s="19">
        <v>3800</v>
      </c>
      <c r="H22" s="19">
        <v>2600</v>
      </c>
      <c r="I22" s="19">
        <v>2500</v>
      </c>
      <c r="J22" s="55">
        <v>2400</v>
      </c>
      <c r="K22" s="55">
        <v>4100</v>
      </c>
      <c r="L22" s="19">
        <v>5000</v>
      </c>
      <c r="M22" s="19">
        <v>5000</v>
      </c>
      <c r="N22" s="57">
        <f t="shared" si="1"/>
        <v>50000</v>
      </c>
      <c r="O22" s="23">
        <v>52100</v>
      </c>
      <c r="P22" s="41">
        <f t="shared" si="0"/>
        <v>-2100</v>
      </c>
    </row>
    <row r="23" spans="1:16" ht="12" customHeight="1">
      <c r="A23" s="40" t="s">
        <v>61</v>
      </c>
      <c r="B23" s="19">
        <v>4300</v>
      </c>
      <c r="C23" s="19">
        <v>3900</v>
      </c>
      <c r="D23" s="19">
        <v>3600</v>
      </c>
      <c r="E23" s="19">
        <v>3300</v>
      </c>
      <c r="F23" s="19">
        <v>3400</v>
      </c>
      <c r="G23" s="19">
        <v>3200</v>
      </c>
      <c r="H23" s="19">
        <v>2800</v>
      </c>
      <c r="I23" s="19">
        <v>2900</v>
      </c>
      <c r="J23" s="55">
        <v>2600</v>
      </c>
      <c r="K23" s="55">
        <v>3700</v>
      </c>
      <c r="L23" s="19">
        <v>4000</v>
      </c>
      <c r="M23" s="19">
        <v>4000</v>
      </c>
      <c r="N23" s="57">
        <f t="shared" si="1"/>
        <v>41700</v>
      </c>
      <c r="O23" s="23">
        <v>44700</v>
      </c>
      <c r="P23" s="41">
        <f t="shared" si="0"/>
        <v>-3000</v>
      </c>
    </row>
    <row r="24" spans="1:16" ht="12" customHeight="1">
      <c r="A24" s="6" t="s">
        <v>62</v>
      </c>
      <c r="B24" s="19">
        <v>4500</v>
      </c>
      <c r="C24" s="19">
        <v>4500</v>
      </c>
      <c r="D24" s="19">
        <v>3800</v>
      </c>
      <c r="E24" s="19">
        <v>3700</v>
      </c>
      <c r="F24" s="19">
        <v>3350</v>
      </c>
      <c r="G24" s="19">
        <v>3400</v>
      </c>
      <c r="H24" s="19">
        <v>2281</v>
      </c>
      <c r="I24" s="19">
        <v>2100</v>
      </c>
      <c r="J24" s="55">
        <v>2500</v>
      </c>
      <c r="K24" s="55">
        <v>3500</v>
      </c>
      <c r="L24" s="19">
        <v>4000</v>
      </c>
      <c r="M24" s="19">
        <v>4100</v>
      </c>
      <c r="N24" s="57">
        <f t="shared" si="1"/>
        <v>41731</v>
      </c>
      <c r="O24" s="23">
        <v>44450</v>
      </c>
      <c r="P24" s="41">
        <f t="shared" si="0"/>
        <v>-2719</v>
      </c>
    </row>
    <row r="25" spans="1:16" ht="12" customHeight="1">
      <c r="A25" s="40" t="s">
        <v>63</v>
      </c>
      <c r="B25" s="19">
        <v>4500</v>
      </c>
      <c r="C25" s="19">
        <v>4500</v>
      </c>
      <c r="D25" s="19">
        <v>4300</v>
      </c>
      <c r="E25" s="19">
        <v>2700</v>
      </c>
      <c r="F25" s="19">
        <v>3400</v>
      </c>
      <c r="G25" s="19">
        <v>3200</v>
      </c>
      <c r="H25" s="19">
        <v>2000</v>
      </c>
      <c r="I25" s="19">
        <v>2100</v>
      </c>
      <c r="J25" s="55">
        <v>2300</v>
      </c>
      <c r="K25" s="55">
        <v>3700</v>
      </c>
      <c r="L25" s="19">
        <v>4400</v>
      </c>
      <c r="M25" s="19">
        <v>4500</v>
      </c>
      <c r="N25" s="57">
        <f t="shared" si="1"/>
        <v>41600</v>
      </c>
      <c r="O25" s="23">
        <v>44150</v>
      </c>
      <c r="P25" s="41">
        <f t="shared" si="0"/>
        <v>-2550</v>
      </c>
    </row>
    <row r="26" spans="1:16" ht="12" customHeight="1">
      <c r="A26" s="6" t="s">
        <v>64</v>
      </c>
      <c r="B26" s="19">
        <v>3200</v>
      </c>
      <c r="C26" s="19">
        <v>3000</v>
      </c>
      <c r="D26" s="19">
        <v>2800</v>
      </c>
      <c r="E26" s="19">
        <v>2700</v>
      </c>
      <c r="F26" s="19">
        <v>2550</v>
      </c>
      <c r="G26" s="19">
        <v>2900</v>
      </c>
      <c r="H26" s="19">
        <v>1850</v>
      </c>
      <c r="I26" s="19">
        <v>1800</v>
      </c>
      <c r="J26" s="55">
        <v>2100</v>
      </c>
      <c r="K26" s="55">
        <v>2900</v>
      </c>
      <c r="L26" s="19">
        <v>3300</v>
      </c>
      <c r="M26" s="19">
        <v>3600</v>
      </c>
      <c r="N26" s="57">
        <f t="shared" si="1"/>
        <v>32700</v>
      </c>
      <c r="O26" s="23">
        <v>35000</v>
      </c>
      <c r="P26" s="41">
        <f t="shared" si="0"/>
        <v>-2300</v>
      </c>
    </row>
    <row r="27" spans="1:16" ht="12" customHeight="1">
      <c r="A27" s="6" t="s">
        <v>65</v>
      </c>
      <c r="B27" s="19">
        <v>5100</v>
      </c>
      <c r="C27" s="19">
        <v>5000</v>
      </c>
      <c r="D27" s="19">
        <v>4400</v>
      </c>
      <c r="E27" s="19">
        <v>4000</v>
      </c>
      <c r="F27" s="19">
        <v>3500</v>
      </c>
      <c r="G27" s="19">
        <v>3700</v>
      </c>
      <c r="H27" s="19">
        <v>2300</v>
      </c>
      <c r="I27" s="19">
        <v>2550</v>
      </c>
      <c r="J27" s="55">
        <v>3200</v>
      </c>
      <c r="K27" s="55">
        <v>4300</v>
      </c>
      <c r="L27" s="19">
        <v>4800</v>
      </c>
      <c r="M27" s="19">
        <v>4800</v>
      </c>
      <c r="N27" s="57">
        <f t="shared" si="1"/>
        <v>47650</v>
      </c>
      <c r="O27" s="23">
        <v>49000</v>
      </c>
      <c r="P27" s="41">
        <f t="shared" si="0"/>
        <v>-1350</v>
      </c>
    </row>
    <row r="28" spans="1:16" ht="12" customHeight="1">
      <c r="A28" s="6" t="s">
        <v>30</v>
      </c>
      <c r="B28" s="19">
        <v>3200</v>
      </c>
      <c r="C28" s="19">
        <v>3225</v>
      </c>
      <c r="D28" s="19">
        <v>2700</v>
      </c>
      <c r="E28" s="19">
        <v>2700</v>
      </c>
      <c r="F28" s="19">
        <v>2500</v>
      </c>
      <c r="G28" s="19">
        <v>2800</v>
      </c>
      <c r="H28" s="19">
        <v>2200</v>
      </c>
      <c r="I28" s="19">
        <v>2500</v>
      </c>
      <c r="J28" s="55">
        <v>2300</v>
      </c>
      <c r="K28" s="55">
        <v>2700</v>
      </c>
      <c r="L28" s="19">
        <v>3000</v>
      </c>
      <c r="M28" s="19">
        <v>2700</v>
      </c>
      <c r="N28" s="57">
        <f t="shared" si="1"/>
        <v>32525</v>
      </c>
      <c r="O28" s="23">
        <v>34225</v>
      </c>
      <c r="P28" s="41">
        <f t="shared" si="0"/>
        <v>-1700</v>
      </c>
    </row>
    <row r="29" spans="1:16" ht="12" customHeight="1">
      <c r="A29" s="6" t="s">
        <v>66</v>
      </c>
      <c r="B29" s="19">
        <v>5500</v>
      </c>
      <c r="C29" s="19">
        <v>5500</v>
      </c>
      <c r="D29" s="19">
        <v>4000</v>
      </c>
      <c r="E29" s="19">
        <v>4700</v>
      </c>
      <c r="F29" s="19">
        <v>4500</v>
      </c>
      <c r="G29" s="19">
        <v>4800</v>
      </c>
      <c r="H29" s="19">
        <v>3300</v>
      </c>
      <c r="I29" s="19">
        <v>2200</v>
      </c>
      <c r="J29" s="55">
        <v>3500</v>
      </c>
      <c r="K29" s="55">
        <v>5200</v>
      </c>
      <c r="L29" s="19">
        <v>5400</v>
      </c>
      <c r="M29" s="19">
        <v>5400</v>
      </c>
      <c r="N29" s="57">
        <f t="shared" si="1"/>
        <v>54000</v>
      </c>
      <c r="O29" s="23">
        <v>58100</v>
      </c>
      <c r="P29" s="41">
        <f t="shared" si="0"/>
        <v>-4100</v>
      </c>
    </row>
    <row r="30" spans="1:16" ht="12" customHeight="1">
      <c r="A30" s="6" t="s">
        <v>67</v>
      </c>
      <c r="B30" s="19">
        <v>6200</v>
      </c>
      <c r="C30" s="19">
        <v>6000</v>
      </c>
      <c r="D30" s="19">
        <v>6100</v>
      </c>
      <c r="E30" s="19">
        <v>5700</v>
      </c>
      <c r="F30" s="19">
        <v>5600</v>
      </c>
      <c r="G30" s="19">
        <v>5500</v>
      </c>
      <c r="H30" s="19">
        <v>3400</v>
      </c>
      <c r="I30" s="19">
        <v>3900</v>
      </c>
      <c r="J30" s="55">
        <v>4100</v>
      </c>
      <c r="K30" s="55">
        <v>6100</v>
      </c>
      <c r="L30" s="19">
        <v>6400</v>
      </c>
      <c r="M30" s="19">
        <v>6200</v>
      </c>
      <c r="N30" s="57">
        <f t="shared" si="1"/>
        <v>65200</v>
      </c>
      <c r="O30" s="23">
        <v>66700</v>
      </c>
      <c r="P30" s="41">
        <f t="shared" si="0"/>
        <v>-1500</v>
      </c>
    </row>
    <row r="31" spans="1:16" ht="11.25" customHeight="1">
      <c r="A31" s="6" t="s">
        <v>68</v>
      </c>
      <c r="B31" s="19">
        <v>5000</v>
      </c>
      <c r="C31" s="19">
        <v>4500</v>
      </c>
      <c r="D31" s="19">
        <v>4250</v>
      </c>
      <c r="E31" s="19">
        <v>2800</v>
      </c>
      <c r="F31" s="19">
        <v>2900</v>
      </c>
      <c r="G31" s="19">
        <v>2800</v>
      </c>
      <c r="H31" s="19">
        <v>2600</v>
      </c>
      <c r="I31" s="19">
        <v>3100</v>
      </c>
      <c r="J31" s="55">
        <v>2200</v>
      </c>
      <c r="K31" s="55">
        <v>3000</v>
      </c>
      <c r="L31" s="19">
        <v>4200</v>
      </c>
      <c r="M31" s="19">
        <v>4809</v>
      </c>
      <c r="N31" s="57">
        <f t="shared" si="1"/>
        <v>42159</v>
      </c>
      <c r="O31" s="23">
        <v>44500</v>
      </c>
      <c r="P31" s="41">
        <f t="shared" si="0"/>
        <v>-2341</v>
      </c>
    </row>
    <row r="32" spans="1:16" ht="12.75" customHeight="1">
      <c r="A32" s="6" t="s">
        <v>69</v>
      </c>
      <c r="B32" s="19">
        <v>5900</v>
      </c>
      <c r="C32" s="19">
        <v>5700</v>
      </c>
      <c r="D32" s="19">
        <v>5200</v>
      </c>
      <c r="E32" s="19">
        <v>4800</v>
      </c>
      <c r="F32" s="19">
        <v>4500</v>
      </c>
      <c r="G32" s="19">
        <v>4800</v>
      </c>
      <c r="H32" s="19">
        <v>3900</v>
      </c>
      <c r="I32" s="19">
        <v>3350</v>
      </c>
      <c r="J32" s="55">
        <v>3900</v>
      </c>
      <c r="K32" s="55">
        <v>5500</v>
      </c>
      <c r="L32" s="19">
        <v>5700</v>
      </c>
      <c r="M32" s="19">
        <v>5600</v>
      </c>
      <c r="N32" s="57">
        <f t="shared" si="1"/>
        <v>58850</v>
      </c>
      <c r="O32" s="23">
        <v>59700</v>
      </c>
      <c r="P32" s="41">
        <f t="shared" si="0"/>
        <v>-850</v>
      </c>
    </row>
    <row r="33" spans="1:16" ht="12" customHeight="1">
      <c r="A33" s="6" t="s">
        <v>70</v>
      </c>
      <c r="B33" s="19">
        <v>2800</v>
      </c>
      <c r="C33" s="19">
        <v>2800</v>
      </c>
      <c r="D33" s="19">
        <v>2700</v>
      </c>
      <c r="E33" s="19">
        <v>2300</v>
      </c>
      <c r="F33" s="19">
        <v>2200</v>
      </c>
      <c r="G33" s="19">
        <v>2400</v>
      </c>
      <c r="H33" s="19">
        <v>1350</v>
      </c>
      <c r="I33" s="19">
        <v>1650</v>
      </c>
      <c r="J33" s="55">
        <v>1900</v>
      </c>
      <c r="K33" s="55">
        <v>2400</v>
      </c>
      <c r="L33" s="19">
        <v>2700</v>
      </c>
      <c r="M33" s="19">
        <v>2800</v>
      </c>
      <c r="N33" s="57">
        <f t="shared" si="1"/>
        <v>28000</v>
      </c>
      <c r="O33" s="23">
        <v>29700</v>
      </c>
      <c r="P33" s="41">
        <f t="shared" si="0"/>
        <v>-1700</v>
      </c>
    </row>
    <row r="34" spans="1:16" ht="12" customHeight="1">
      <c r="A34" s="6" t="s">
        <v>71</v>
      </c>
      <c r="B34" s="19">
        <v>5000</v>
      </c>
      <c r="C34" s="19">
        <v>4500</v>
      </c>
      <c r="D34" s="19">
        <v>4400</v>
      </c>
      <c r="E34" s="19">
        <v>4300</v>
      </c>
      <c r="F34" s="19">
        <v>3700</v>
      </c>
      <c r="G34" s="19">
        <v>3900</v>
      </c>
      <c r="H34" s="19">
        <v>2700</v>
      </c>
      <c r="I34" s="19">
        <v>2400</v>
      </c>
      <c r="J34" s="55">
        <v>3600</v>
      </c>
      <c r="K34" s="55">
        <v>4000</v>
      </c>
      <c r="L34" s="19">
        <v>4200</v>
      </c>
      <c r="M34" s="19">
        <v>4450</v>
      </c>
      <c r="N34" s="57">
        <f t="shared" si="1"/>
        <v>47150</v>
      </c>
      <c r="O34" s="23">
        <v>50000</v>
      </c>
      <c r="P34" s="41">
        <f t="shared" si="0"/>
        <v>-2850</v>
      </c>
    </row>
    <row r="35" spans="1:16" ht="12" customHeight="1">
      <c r="A35" s="6" t="s">
        <v>72</v>
      </c>
      <c r="B35" s="19">
        <v>2600</v>
      </c>
      <c r="C35" s="19">
        <v>2500</v>
      </c>
      <c r="D35" s="19">
        <v>2500</v>
      </c>
      <c r="E35" s="19">
        <v>2400</v>
      </c>
      <c r="F35" s="19">
        <v>2300</v>
      </c>
      <c r="G35" s="19">
        <v>2400</v>
      </c>
      <c r="H35" s="19">
        <v>2150</v>
      </c>
      <c r="I35" s="19">
        <v>1800</v>
      </c>
      <c r="J35" s="55">
        <v>1900</v>
      </c>
      <c r="K35" s="55">
        <v>2500</v>
      </c>
      <c r="L35" s="19">
        <v>2700</v>
      </c>
      <c r="M35" s="19">
        <v>2600</v>
      </c>
      <c r="N35" s="57">
        <f t="shared" si="1"/>
        <v>28350</v>
      </c>
      <c r="O35" s="23">
        <v>28500</v>
      </c>
      <c r="P35" s="41">
        <f t="shared" si="0"/>
        <v>-150</v>
      </c>
    </row>
    <row r="36" spans="1:16" ht="11.25" customHeight="1">
      <c r="A36" s="6" t="s">
        <v>73</v>
      </c>
      <c r="B36" s="19">
        <v>2000</v>
      </c>
      <c r="C36" s="19">
        <v>2000</v>
      </c>
      <c r="D36" s="19">
        <v>1800</v>
      </c>
      <c r="E36" s="19">
        <v>1700</v>
      </c>
      <c r="F36" s="19">
        <v>1600</v>
      </c>
      <c r="G36" s="19">
        <v>1400</v>
      </c>
      <c r="H36" s="19">
        <v>1000</v>
      </c>
      <c r="I36" s="19">
        <v>1400</v>
      </c>
      <c r="J36" s="55">
        <v>1200</v>
      </c>
      <c r="K36" s="55">
        <v>1750</v>
      </c>
      <c r="L36" s="19">
        <v>1800</v>
      </c>
      <c r="M36" s="19">
        <v>1800</v>
      </c>
      <c r="N36" s="57">
        <f t="shared" si="1"/>
        <v>19450</v>
      </c>
      <c r="O36" s="23">
        <v>20500</v>
      </c>
      <c r="P36" s="41">
        <f t="shared" si="0"/>
        <v>-1050</v>
      </c>
    </row>
    <row r="37" spans="1:16" ht="13.5" customHeight="1">
      <c r="A37" s="6" t="s">
        <v>74</v>
      </c>
      <c r="B37" s="19">
        <v>5200</v>
      </c>
      <c r="C37" s="19">
        <v>5400</v>
      </c>
      <c r="D37" s="19">
        <v>4700</v>
      </c>
      <c r="E37" s="19">
        <v>3800</v>
      </c>
      <c r="F37" s="19">
        <v>3650</v>
      </c>
      <c r="G37" s="19">
        <v>4500</v>
      </c>
      <c r="H37" s="19">
        <v>2900</v>
      </c>
      <c r="I37" s="19">
        <v>2950</v>
      </c>
      <c r="J37" s="55">
        <v>2900</v>
      </c>
      <c r="K37" s="55">
        <v>4700</v>
      </c>
      <c r="L37" s="19">
        <v>5600</v>
      </c>
      <c r="M37" s="19">
        <v>5500</v>
      </c>
      <c r="N37" s="57">
        <f t="shared" si="1"/>
        <v>51800</v>
      </c>
      <c r="O37" s="23">
        <v>52800</v>
      </c>
      <c r="P37" s="41">
        <f t="shared" si="0"/>
        <v>-1000</v>
      </c>
    </row>
    <row r="38" spans="1:16" ht="12" customHeight="1">
      <c r="A38" s="6" t="s">
        <v>132</v>
      </c>
      <c r="B38" s="19">
        <v>2050</v>
      </c>
      <c r="C38" s="19">
        <v>1400</v>
      </c>
      <c r="D38" s="19">
        <v>1400</v>
      </c>
      <c r="E38" s="19">
        <v>1500</v>
      </c>
      <c r="F38" s="19">
        <v>1400</v>
      </c>
      <c r="G38" s="19">
        <v>1125</v>
      </c>
      <c r="H38" s="19">
        <v>1050</v>
      </c>
      <c r="I38" s="19">
        <v>1150</v>
      </c>
      <c r="J38" s="55">
        <v>1100</v>
      </c>
      <c r="K38" s="55">
        <v>1350</v>
      </c>
      <c r="L38" s="19">
        <v>1500</v>
      </c>
      <c r="M38" s="19">
        <v>1300</v>
      </c>
      <c r="N38" s="57">
        <f t="shared" si="1"/>
        <v>16325</v>
      </c>
      <c r="O38" s="23">
        <v>16475</v>
      </c>
      <c r="P38" s="41">
        <f t="shared" si="0"/>
        <v>-150</v>
      </c>
    </row>
    <row r="39" spans="1:16" ht="12" customHeight="1">
      <c r="A39" s="6" t="s">
        <v>93</v>
      </c>
      <c r="B39" s="19"/>
      <c r="C39" s="19"/>
      <c r="D39" s="19">
        <v>393</v>
      </c>
      <c r="E39" s="19">
        <v>191</v>
      </c>
      <c r="F39" s="19">
        <v>68</v>
      </c>
      <c r="G39" s="19">
        <v>34</v>
      </c>
      <c r="H39" s="19">
        <v>19</v>
      </c>
      <c r="I39" s="19">
        <v>83</v>
      </c>
      <c r="J39" s="55">
        <v>22</v>
      </c>
      <c r="K39" s="55">
        <v>138</v>
      </c>
      <c r="L39" s="19">
        <v>142</v>
      </c>
      <c r="M39" s="19">
        <v>234</v>
      </c>
      <c r="N39" s="57">
        <f t="shared" si="1"/>
        <v>1324</v>
      </c>
      <c r="O39" s="23">
        <v>1247</v>
      </c>
      <c r="P39" s="41">
        <f t="shared" si="0"/>
        <v>77</v>
      </c>
    </row>
    <row r="40" spans="1:16" ht="12" customHeight="1">
      <c r="A40" s="6" t="s">
        <v>75</v>
      </c>
      <c r="B40" s="19">
        <v>4300</v>
      </c>
      <c r="C40" s="19">
        <v>4300</v>
      </c>
      <c r="D40" s="19">
        <v>4000</v>
      </c>
      <c r="E40" s="19">
        <v>3600</v>
      </c>
      <c r="F40" s="19">
        <v>3600</v>
      </c>
      <c r="G40" s="19">
        <v>3600</v>
      </c>
      <c r="H40" s="19">
        <v>2600</v>
      </c>
      <c r="I40" s="19">
        <v>2700</v>
      </c>
      <c r="J40" s="55">
        <v>3000</v>
      </c>
      <c r="K40" s="55">
        <v>3900</v>
      </c>
      <c r="L40" s="19">
        <v>4000</v>
      </c>
      <c r="M40" s="19">
        <v>3900</v>
      </c>
      <c r="N40" s="57">
        <f t="shared" si="1"/>
        <v>43500</v>
      </c>
      <c r="O40" s="23">
        <v>45500</v>
      </c>
      <c r="P40" s="41">
        <f aca="true" t="shared" si="2" ref="P40:P64">N40-O40</f>
        <v>-2000</v>
      </c>
    </row>
    <row r="41" spans="1:16" ht="14.25" customHeight="1">
      <c r="A41" s="6" t="s">
        <v>124</v>
      </c>
      <c r="B41" s="19">
        <v>3000</v>
      </c>
      <c r="C41" s="19">
        <v>3000</v>
      </c>
      <c r="D41" s="19">
        <v>3000</v>
      </c>
      <c r="E41" s="19">
        <v>2200</v>
      </c>
      <c r="F41" s="19">
        <v>2100</v>
      </c>
      <c r="G41" s="19">
        <v>2300</v>
      </c>
      <c r="H41" s="19">
        <v>2100</v>
      </c>
      <c r="I41" s="19">
        <v>1800</v>
      </c>
      <c r="J41" s="55">
        <v>2000</v>
      </c>
      <c r="K41" s="55">
        <v>3300</v>
      </c>
      <c r="L41" s="19">
        <v>3500</v>
      </c>
      <c r="M41" s="19">
        <v>3500</v>
      </c>
      <c r="N41" s="57">
        <f t="shared" si="1"/>
        <v>31800</v>
      </c>
      <c r="O41" s="23">
        <v>30300</v>
      </c>
      <c r="P41" s="41">
        <f t="shared" si="2"/>
        <v>1500</v>
      </c>
    </row>
    <row r="42" spans="1:16" ht="12" customHeight="1">
      <c r="A42" s="6" t="s">
        <v>76</v>
      </c>
      <c r="B42" s="19">
        <v>4300</v>
      </c>
      <c r="C42" s="19">
        <v>4000</v>
      </c>
      <c r="D42" s="19">
        <v>3750</v>
      </c>
      <c r="E42" s="19">
        <v>3200</v>
      </c>
      <c r="F42" s="19">
        <v>3100</v>
      </c>
      <c r="G42" s="19">
        <v>3400</v>
      </c>
      <c r="H42" s="19">
        <v>3000</v>
      </c>
      <c r="I42" s="19">
        <v>2527</v>
      </c>
      <c r="J42" s="55">
        <v>3400</v>
      </c>
      <c r="K42" s="55">
        <v>3000</v>
      </c>
      <c r="L42" s="19">
        <v>4050</v>
      </c>
      <c r="M42" s="19">
        <v>4000</v>
      </c>
      <c r="N42" s="57">
        <f t="shared" si="1"/>
        <v>41727</v>
      </c>
      <c r="O42" s="23">
        <v>43000</v>
      </c>
      <c r="P42" s="41">
        <f t="shared" si="2"/>
        <v>-1273</v>
      </c>
    </row>
    <row r="43" spans="1:16" ht="13.5" customHeight="1">
      <c r="A43" s="6" t="s">
        <v>31</v>
      </c>
      <c r="B43" s="19">
        <v>4500</v>
      </c>
      <c r="C43" s="19">
        <v>4300</v>
      </c>
      <c r="D43" s="19">
        <v>4100</v>
      </c>
      <c r="E43" s="19">
        <v>4000</v>
      </c>
      <c r="F43" s="19">
        <v>3100</v>
      </c>
      <c r="G43" s="19">
        <v>3700</v>
      </c>
      <c r="H43" s="19">
        <v>2700</v>
      </c>
      <c r="I43" s="19">
        <v>2600</v>
      </c>
      <c r="J43" s="55">
        <v>3000</v>
      </c>
      <c r="K43" s="55">
        <v>3800</v>
      </c>
      <c r="L43" s="19">
        <v>4300</v>
      </c>
      <c r="M43" s="19">
        <v>4100</v>
      </c>
      <c r="N43" s="57">
        <f t="shared" si="1"/>
        <v>44200</v>
      </c>
      <c r="O43" s="23">
        <v>46700</v>
      </c>
      <c r="P43" s="41">
        <f t="shared" si="2"/>
        <v>-2500</v>
      </c>
    </row>
    <row r="44" spans="1:16" ht="25.5" customHeight="1">
      <c r="A44" s="7" t="s">
        <v>77</v>
      </c>
      <c r="B44" s="30">
        <f>SUM(B8:B43)</f>
        <v>154550</v>
      </c>
      <c r="C44" s="30">
        <f aca="true" t="shared" si="3" ref="C44:M44">SUM(C8:C43)</f>
        <v>147825</v>
      </c>
      <c r="D44" s="30">
        <f t="shared" si="3"/>
        <v>135593</v>
      </c>
      <c r="E44" s="30">
        <f t="shared" si="3"/>
        <v>126541</v>
      </c>
      <c r="F44" s="30">
        <f t="shared" si="3"/>
        <v>115868</v>
      </c>
      <c r="G44" s="30">
        <f t="shared" si="3"/>
        <v>119192</v>
      </c>
      <c r="H44" s="30">
        <f t="shared" si="3"/>
        <v>89300</v>
      </c>
      <c r="I44" s="30">
        <f t="shared" si="3"/>
        <v>86110</v>
      </c>
      <c r="J44" s="30">
        <f t="shared" si="3"/>
        <v>94422</v>
      </c>
      <c r="K44" s="30">
        <f t="shared" si="3"/>
        <v>132138</v>
      </c>
      <c r="L44" s="30">
        <f t="shared" si="3"/>
        <v>149492</v>
      </c>
      <c r="M44" s="30">
        <f t="shared" si="3"/>
        <v>150293</v>
      </c>
      <c r="N44" s="58">
        <f>SUM(N8:N43)</f>
        <v>1501324</v>
      </c>
      <c r="O44" s="23">
        <v>1524750</v>
      </c>
      <c r="P44" s="41">
        <f t="shared" si="2"/>
        <v>-23426</v>
      </c>
    </row>
    <row r="45" spans="14:16" ht="12" customHeight="1" hidden="1">
      <c r="N45" s="57">
        <f t="shared" si="1"/>
        <v>0</v>
      </c>
      <c r="O45" s="23">
        <v>0</v>
      </c>
      <c r="P45" s="41">
        <f t="shared" si="2"/>
        <v>0</v>
      </c>
    </row>
    <row r="46" spans="14:16" ht="12" customHeight="1" hidden="1">
      <c r="N46" s="57">
        <f t="shared" si="1"/>
        <v>0</v>
      </c>
      <c r="O46" s="23">
        <v>0</v>
      </c>
      <c r="P46" s="41">
        <f t="shared" si="2"/>
        <v>0</v>
      </c>
    </row>
    <row r="47" spans="2:16" ht="12" customHeight="1" hidden="1">
      <c r="B47">
        <f>B28+B35+B38</f>
        <v>7850</v>
      </c>
      <c r="C47">
        <f aca="true" t="shared" si="4" ref="C47:M47">C28+C35+C38</f>
        <v>7125</v>
      </c>
      <c r="D47">
        <f t="shared" si="4"/>
        <v>6600</v>
      </c>
      <c r="E47">
        <f t="shared" si="4"/>
        <v>6600</v>
      </c>
      <c r="F47">
        <f t="shared" si="4"/>
        <v>6200</v>
      </c>
      <c r="G47">
        <f t="shared" si="4"/>
        <v>6325</v>
      </c>
      <c r="H47">
        <f t="shared" si="4"/>
        <v>5400</v>
      </c>
      <c r="I47">
        <f t="shared" si="4"/>
        <v>5450</v>
      </c>
      <c r="J47">
        <f t="shared" si="4"/>
        <v>5300</v>
      </c>
      <c r="K47">
        <f t="shared" si="4"/>
        <v>6550</v>
      </c>
      <c r="L47">
        <f t="shared" si="4"/>
        <v>7200</v>
      </c>
      <c r="M47">
        <f t="shared" si="4"/>
        <v>6600</v>
      </c>
      <c r="N47" s="57">
        <f t="shared" si="1"/>
        <v>77200</v>
      </c>
      <c r="O47" s="23">
        <v>79200</v>
      </c>
      <c r="P47" s="41">
        <f t="shared" si="2"/>
        <v>-2000</v>
      </c>
    </row>
    <row r="48" spans="14:16" ht="12" customHeight="1" hidden="1">
      <c r="N48" s="57">
        <f t="shared" si="1"/>
        <v>0</v>
      </c>
      <c r="O48" s="23">
        <v>0</v>
      </c>
      <c r="P48" s="41">
        <f t="shared" si="2"/>
        <v>0</v>
      </c>
    </row>
    <row r="49" spans="14:16" ht="12" customHeight="1" hidden="1">
      <c r="N49" s="57">
        <f t="shared" si="1"/>
        <v>0</v>
      </c>
      <c r="O49" s="23">
        <v>0</v>
      </c>
      <c r="P49" s="41">
        <f t="shared" si="2"/>
        <v>0</v>
      </c>
    </row>
    <row r="50" spans="14:16" ht="12" customHeight="1" hidden="1">
      <c r="N50" s="57">
        <f t="shared" si="1"/>
        <v>0</v>
      </c>
      <c r="O50" s="23">
        <v>0</v>
      </c>
      <c r="P50" s="41">
        <f t="shared" si="2"/>
        <v>0</v>
      </c>
    </row>
    <row r="51" spans="3:16" ht="12" customHeight="1" hidden="1">
      <c r="C51" s="70"/>
      <c r="D51" s="70"/>
      <c r="E51" s="70"/>
      <c r="F51" s="70"/>
      <c r="G51" s="70"/>
      <c r="H51" s="70"/>
      <c r="I51" s="70"/>
      <c r="J51" s="70"/>
      <c r="K51" s="70"/>
      <c r="L51" s="70"/>
      <c r="N51" s="57">
        <f t="shared" si="1"/>
        <v>0</v>
      </c>
      <c r="O51" s="23">
        <v>0</v>
      </c>
      <c r="P51" s="41">
        <f t="shared" si="2"/>
        <v>0</v>
      </c>
    </row>
    <row r="52" spans="1:16" ht="12" customHeight="1" hidden="1">
      <c r="A52" t="s">
        <v>108</v>
      </c>
      <c r="B52">
        <f>B28+B35+B38</f>
        <v>7850</v>
      </c>
      <c r="C52">
        <f aca="true" t="shared" si="5" ref="C52:M52">C28+C35+C38</f>
        <v>7125</v>
      </c>
      <c r="D52">
        <f t="shared" si="5"/>
        <v>6600</v>
      </c>
      <c r="E52">
        <f>E28+E35+E38</f>
        <v>6600</v>
      </c>
      <c r="F52">
        <f>F28+F35+F38</f>
        <v>6200</v>
      </c>
      <c r="G52">
        <f t="shared" si="5"/>
        <v>6325</v>
      </c>
      <c r="H52">
        <f t="shared" si="5"/>
        <v>5400</v>
      </c>
      <c r="I52">
        <f t="shared" si="5"/>
        <v>5450</v>
      </c>
      <c r="J52">
        <f t="shared" si="5"/>
        <v>5300</v>
      </c>
      <c r="K52">
        <f t="shared" si="5"/>
        <v>6550</v>
      </c>
      <c r="L52">
        <f t="shared" si="5"/>
        <v>7200</v>
      </c>
      <c r="M52">
        <f t="shared" si="5"/>
        <v>6600</v>
      </c>
      <c r="N52" s="57">
        <f t="shared" si="1"/>
        <v>77200</v>
      </c>
      <c r="O52" s="23">
        <v>79200</v>
      </c>
      <c r="P52" s="41">
        <f t="shared" si="2"/>
        <v>-2000</v>
      </c>
    </row>
    <row r="53" spans="14:16" ht="12" customHeight="1" hidden="1">
      <c r="N53" s="57">
        <f t="shared" si="1"/>
        <v>0</v>
      </c>
      <c r="O53" s="23">
        <v>0</v>
      </c>
      <c r="P53" s="41">
        <f t="shared" si="2"/>
        <v>0</v>
      </c>
    </row>
    <row r="54" spans="14:16" ht="12" customHeight="1" hidden="1">
      <c r="N54" s="57">
        <f t="shared" si="1"/>
        <v>0</v>
      </c>
      <c r="O54" s="23">
        <v>0</v>
      </c>
      <c r="P54" s="41">
        <f t="shared" si="2"/>
        <v>0</v>
      </c>
    </row>
    <row r="55" spans="1:16" ht="12" customHeight="1" hidden="1">
      <c r="A55" t="s">
        <v>107</v>
      </c>
      <c r="B55">
        <f>B38</f>
        <v>2050</v>
      </c>
      <c r="C55">
        <f aca="true" t="shared" si="6" ref="C55:M55">C38</f>
        <v>1400</v>
      </c>
      <c r="D55">
        <f t="shared" si="6"/>
        <v>1400</v>
      </c>
      <c r="E55">
        <f t="shared" si="6"/>
        <v>1500</v>
      </c>
      <c r="F55">
        <f t="shared" si="6"/>
        <v>1400</v>
      </c>
      <c r="G55">
        <f t="shared" si="6"/>
        <v>1125</v>
      </c>
      <c r="H55">
        <f t="shared" si="6"/>
        <v>1050</v>
      </c>
      <c r="I55">
        <f t="shared" si="6"/>
        <v>1150</v>
      </c>
      <c r="J55">
        <f t="shared" si="6"/>
        <v>1100</v>
      </c>
      <c r="K55">
        <f t="shared" si="6"/>
        <v>1350</v>
      </c>
      <c r="L55">
        <f t="shared" si="6"/>
        <v>1500</v>
      </c>
      <c r="M55">
        <f t="shared" si="6"/>
        <v>1300</v>
      </c>
      <c r="N55" s="57">
        <f t="shared" si="1"/>
        <v>16325</v>
      </c>
      <c r="O55" s="23">
        <v>16475</v>
      </c>
      <c r="P55" s="41">
        <f t="shared" si="2"/>
        <v>-150</v>
      </c>
    </row>
    <row r="56" spans="14:16" ht="12" customHeight="1" hidden="1">
      <c r="N56" s="57">
        <f t="shared" si="1"/>
        <v>0</v>
      </c>
      <c r="O56" s="23">
        <v>0</v>
      </c>
      <c r="P56" s="41">
        <f t="shared" si="2"/>
        <v>0</v>
      </c>
    </row>
    <row r="57" spans="14:16" ht="12" customHeight="1" hidden="1">
      <c r="N57" s="57">
        <f t="shared" si="1"/>
        <v>0</v>
      </c>
      <c r="O57" s="23">
        <v>0</v>
      </c>
      <c r="P57" s="41">
        <f t="shared" si="2"/>
        <v>0</v>
      </c>
    </row>
    <row r="58" spans="14:16" ht="12" customHeight="1" hidden="1">
      <c r="N58" s="57">
        <f t="shared" si="1"/>
        <v>0</v>
      </c>
      <c r="O58" s="23">
        <v>0</v>
      </c>
      <c r="P58" s="41">
        <f t="shared" si="2"/>
        <v>0</v>
      </c>
    </row>
    <row r="59" spans="14:16" ht="12" customHeight="1" hidden="1">
      <c r="N59" s="57">
        <f t="shared" si="1"/>
        <v>0</v>
      </c>
      <c r="O59" s="23">
        <v>0</v>
      </c>
      <c r="P59" s="41">
        <f t="shared" si="2"/>
        <v>0</v>
      </c>
    </row>
    <row r="60" spans="14:16" ht="12" customHeight="1" hidden="1">
      <c r="N60" s="57">
        <f t="shared" si="1"/>
        <v>0</v>
      </c>
      <c r="O60" s="23">
        <v>0</v>
      </c>
      <c r="P60" s="41">
        <f t="shared" si="2"/>
        <v>0</v>
      </c>
    </row>
    <row r="61" spans="14:16" ht="12" customHeight="1" hidden="1">
      <c r="N61" s="57">
        <f t="shared" si="1"/>
        <v>0</v>
      </c>
      <c r="O61" s="23">
        <v>0</v>
      </c>
      <c r="P61" s="41">
        <f t="shared" si="2"/>
        <v>0</v>
      </c>
    </row>
    <row r="62" spans="14:16" ht="12" customHeight="1" hidden="1">
      <c r="N62" s="59">
        <f t="shared" si="1"/>
        <v>0</v>
      </c>
      <c r="O62" s="23">
        <v>0</v>
      </c>
      <c r="P62" s="41">
        <f t="shared" si="2"/>
        <v>0</v>
      </c>
    </row>
    <row r="63" spans="1:16" ht="25.5" customHeight="1">
      <c r="A63" s="35" t="s">
        <v>78</v>
      </c>
      <c r="B63" s="35">
        <f>B39</f>
        <v>0</v>
      </c>
      <c r="C63" s="35">
        <f aca="true" t="shared" si="7" ref="C63:M63">C39</f>
        <v>0</v>
      </c>
      <c r="D63" s="35">
        <f t="shared" si="7"/>
        <v>393</v>
      </c>
      <c r="E63" s="35">
        <f t="shared" si="7"/>
        <v>191</v>
      </c>
      <c r="F63" s="35">
        <f t="shared" si="7"/>
        <v>68</v>
      </c>
      <c r="G63" s="35">
        <f t="shared" si="7"/>
        <v>34</v>
      </c>
      <c r="H63" s="35">
        <f t="shared" si="7"/>
        <v>19</v>
      </c>
      <c r="I63" s="35">
        <f t="shared" si="7"/>
        <v>83</v>
      </c>
      <c r="J63" s="35">
        <f t="shared" si="7"/>
        <v>22</v>
      </c>
      <c r="K63" s="35">
        <f t="shared" si="7"/>
        <v>138</v>
      </c>
      <c r="L63" s="35">
        <f t="shared" si="7"/>
        <v>142</v>
      </c>
      <c r="M63" s="35">
        <f t="shared" si="7"/>
        <v>234</v>
      </c>
      <c r="N63" s="58">
        <f t="shared" si="1"/>
        <v>1324</v>
      </c>
      <c r="O63" s="23">
        <v>1247</v>
      </c>
      <c r="P63" s="41">
        <f t="shared" si="2"/>
        <v>77</v>
      </c>
    </row>
    <row r="64" spans="1:16" ht="28.5" customHeight="1">
      <c r="A64" s="37" t="s">
        <v>38</v>
      </c>
      <c r="B64" s="37">
        <f>B44-B63</f>
        <v>154550</v>
      </c>
      <c r="C64" s="37">
        <f aca="true" t="shared" si="8" ref="C64:N64">C44-C63</f>
        <v>147825</v>
      </c>
      <c r="D64" s="37">
        <f t="shared" si="8"/>
        <v>135200</v>
      </c>
      <c r="E64" s="37">
        <f t="shared" si="8"/>
        <v>126350</v>
      </c>
      <c r="F64" s="37">
        <f t="shared" si="8"/>
        <v>115800</v>
      </c>
      <c r="G64" s="37">
        <f t="shared" si="8"/>
        <v>119158</v>
      </c>
      <c r="H64" s="37">
        <f t="shared" si="8"/>
        <v>89281</v>
      </c>
      <c r="I64" s="37">
        <f t="shared" si="8"/>
        <v>86027</v>
      </c>
      <c r="J64" s="37">
        <f t="shared" si="8"/>
        <v>94400</v>
      </c>
      <c r="K64" s="37">
        <f t="shared" si="8"/>
        <v>132000</v>
      </c>
      <c r="L64" s="37">
        <f t="shared" si="8"/>
        <v>149350</v>
      </c>
      <c r="M64" s="37">
        <f t="shared" si="8"/>
        <v>150059</v>
      </c>
      <c r="N64" s="37">
        <f t="shared" si="8"/>
        <v>1500000</v>
      </c>
      <c r="O64" s="23">
        <v>1523503</v>
      </c>
      <c r="P64" s="41">
        <f t="shared" si="2"/>
        <v>-23503</v>
      </c>
    </row>
  </sheetData>
  <sheetProtection/>
  <mergeCells count="6">
    <mergeCell ref="C51:L51"/>
    <mergeCell ref="A5:N5"/>
    <mergeCell ref="A6:N6"/>
    <mergeCell ref="L1:N1"/>
    <mergeCell ref="L2:N2"/>
    <mergeCell ref="L3:N3"/>
  </mergeCells>
  <printOptions/>
  <pageMargins left="1.1811023622047245" right="0.3937007874015748" top="0.7874015748031497" bottom="0.7874015748031497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61" sqref="H61"/>
    </sheetView>
  </sheetViews>
  <sheetFormatPr defaultColWidth="9.00390625" defaultRowHeight="12.75"/>
  <cols>
    <col min="1" max="1" width="16.875" style="23" customWidth="1"/>
    <col min="2" max="2" width="8.375" style="23" customWidth="1"/>
    <col min="3" max="3" width="8.25390625" style="23" customWidth="1"/>
    <col min="4" max="4" width="8.75390625" style="23" customWidth="1"/>
    <col min="5" max="5" width="8.625" style="23" customWidth="1"/>
    <col min="6" max="6" width="8.375" style="23" customWidth="1"/>
    <col min="7" max="7" width="9.00390625" style="23" customWidth="1"/>
    <col min="8" max="9" width="8.25390625" style="23" customWidth="1"/>
    <col min="10" max="10" width="9.00390625" style="23" customWidth="1"/>
    <col min="11" max="11" width="8.75390625" style="23" customWidth="1"/>
    <col min="12" max="12" width="9.75390625" style="23" customWidth="1"/>
    <col min="13" max="13" width="8.625" style="23" customWidth="1"/>
    <col min="14" max="14" width="10.875" style="23" customWidth="1"/>
    <col min="15" max="20" width="0" style="23" hidden="1" customWidth="1"/>
    <col min="21" max="16384" width="9.125" style="23" customWidth="1"/>
  </cols>
  <sheetData>
    <row r="1" spans="1:14" ht="15.7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>
      <c r="A2" s="77" t="s">
        <v>122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0.25" customHeight="1">
      <c r="A3" s="45" t="s">
        <v>24</v>
      </c>
      <c r="B3" s="46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25</v>
      </c>
      <c r="H3" s="46" t="s">
        <v>5</v>
      </c>
      <c r="I3" s="46" t="s">
        <v>6</v>
      </c>
      <c r="J3" s="46" t="s">
        <v>7</v>
      </c>
      <c r="K3" s="46" t="s">
        <v>8</v>
      </c>
      <c r="L3" s="46" t="s">
        <v>9</v>
      </c>
      <c r="M3" s="46" t="s">
        <v>10</v>
      </c>
      <c r="N3" s="46" t="s">
        <v>23</v>
      </c>
    </row>
    <row r="4" spans="1:14" ht="12.75" customHeight="1">
      <c r="A4" s="28" t="s">
        <v>86</v>
      </c>
      <c r="B4" s="19">
        <v>5007</v>
      </c>
      <c r="C4" s="19">
        <v>5007</v>
      </c>
      <c r="D4" s="19">
        <v>4106</v>
      </c>
      <c r="E4" s="19">
        <v>3405</v>
      </c>
      <c r="F4" s="19">
        <v>3807</v>
      </c>
      <c r="G4" s="19">
        <v>3455</v>
      </c>
      <c r="H4" s="19">
        <v>1703</v>
      </c>
      <c r="I4" s="19">
        <v>801</v>
      </c>
      <c r="J4" s="33">
        <v>1202</v>
      </c>
      <c r="K4" s="33">
        <v>6407</v>
      </c>
      <c r="L4" s="31">
        <v>6207</v>
      </c>
      <c r="M4" s="19">
        <v>6057</v>
      </c>
      <c r="N4" s="29">
        <f aca="true" t="shared" si="0" ref="N4:N67">B4+C4+D4+E4+F4+G4+H4+I4+J4+K4+L4+M4</f>
        <v>47164</v>
      </c>
    </row>
    <row r="5" spans="1:14" ht="12.75" customHeight="1">
      <c r="A5" s="28" t="s">
        <v>87</v>
      </c>
      <c r="B5" s="19">
        <v>7</v>
      </c>
      <c r="C5" s="19">
        <v>7</v>
      </c>
      <c r="D5" s="19">
        <v>6</v>
      </c>
      <c r="E5" s="19">
        <v>5</v>
      </c>
      <c r="F5" s="19">
        <v>7</v>
      </c>
      <c r="G5" s="19">
        <v>5</v>
      </c>
      <c r="H5" s="19">
        <v>3</v>
      </c>
      <c r="I5" s="19">
        <v>1</v>
      </c>
      <c r="J5" s="33">
        <v>2</v>
      </c>
      <c r="K5" s="33">
        <v>7</v>
      </c>
      <c r="L5" s="31">
        <v>7</v>
      </c>
      <c r="M5" s="19">
        <v>7</v>
      </c>
      <c r="N5" s="29">
        <f t="shared" si="0"/>
        <v>64</v>
      </c>
    </row>
    <row r="6" spans="1:14" ht="12.75" customHeight="1">
      <c r="A6" s="28" t="s">
        <v>91</v>
      </c>
      <c r="B6" s="19">
        <v>5500</v>
      </c>
      <c r="C6" s="19">
        <v>6285</v>
      </c>
      <c r="D6" s="19">
        <v>6041</v>
      </c>
      <c r="E6" s="19">
        <v>3754</v>
      </c>
      <c r="F6" s="19">
        <v>4302</v>
      </c>
      <c r="G6" s="19">
        <v>3592</v>
      </c>
      <c r="H6" s="19">
        <v>2796</v>
      </c>
      <c r="I6" s="19">
        <v>1497</v>
      </c>
      <c r="J6" s="33">
        <v>2182</v>
      </c>
      <c r="K6" s="33">
        <v>5685</v>
      </c>
      <c r="L6" s="31">
        <v>6385</v>
      </c>
      <c r="M6" s="19">
        <v>6185</v>
      </c>
      <c r="N6" s="29">
        <f t="shared" si="0"/>
        <v>54204</v>
      </c>
    </row>
    <row r="7" spans="1:14" ht="11.25" customHeight="1">
      <c r="A7" s="28" t="s">
        <v>87</v>
      </c>
      <c r="B7" s="19"/>
      <c r="C7" s="19">
        <v>785</v>
      </c>
      <c r="D7" s="19">
        <v>541</v>
      </c>
      <c r="E7" s="19">
        <v>254</v>
      </c>
      <c r="F7" s="19">
        <v>202</v>
      </c>
      <c r="G7" s="19">
        <v>92</v>
      </c>
      <c r="H7" s="19">
        <v>196</v>
      </c>
      <c r="I7" s="19">
        <v>197</v>
      </c>
      <c r="J7" s="33">
        <v>182</v>
      </c>
      <c r="K7" s="33">
        <v>185</v>
      </c>
      <c r="L7" s="31">
        <v>185</v>
      </c>
      <c r="M7" s="19">
        <v>185</v>
      </c>
      <c r="N7" s="29">
        <f t="shared" si="0"/>
        <v>3004</v>
      </c>
    </row>
    <row r="8" spans="1:14" ht="12.75" customHeight="1">
      <c r="A8" s="28" t="s">
        <v>89</v>
      </c>
      <c r="B8" s="19">
        <v>3523</v>
      </c>
      <c r="C8" s="19">
        <v>3021</v>
      </c>
      <c r="D8" s="19">
        <v>2630</v>
      </c>
      <c r="E8" s="19">
        <v>2714</v>
      </c>
      <c r="F8" s="19">
        <v>2220</v>
      </c>
      <c r="G8" s="19">
        <v>2117</v>
      </c>
      <c r="H8" s="19">
        <v>1000</v>
      </c>
      <c r="I8" s="19">
        <v>600</v>
      </c>
      <c r="J8" s="33">
        <v>600</v>
      </c>
      <c r="K8" s="33">
        <v>2717</v>
      </c>
      <c r="L8" s="31">
        <v>3521</v>
      </c>
      <c r="M8" s="19">
        <v>3027</v>
      </c>
      <c r="N8" s="29">
        <f t="shared" si="0"/>
        <v>27690</v>
      </c>
    </row>
    <row r="9" spans="1:14" ht="12" customHeight="1">
      <c r="A9" s="28" t="s">
        <v>87</v>
      </c>
      <c r="B9" s="19">
        <v>23</v>
      </c>
      <c r="C9" s="19">
        <v>21</v>
      </c>
      <c r="D9" s="19">
        <v>30</v>
      </c>
      <c r="E9" s="19">
        <v>14</v>
      </c>
      <c r="F9" s="19">
        <v>20</v>
      </c>
      <c r="G9" s="19">
        <v>17</v>
      </c>
      <c r="H9" s="19"/>
      <c r="I9" s="19"/>
      <c r="J9" s="33"/>
      <c r="K9" s="33">
        <v>17</v>
      </c>
      <c r="L9" s="31">
        <v>21</v>
      </c>
      <c r="M9" s="19">
        <v>27</v>
      </c>
      <c r="N9" s="29">
        <f t="shared" si="0"/>
        <v>190</v>
      </c>
    </row>
    <row r="10" spans="1:14" ht="12.75" customHeight="1">
      <c r="A10" s="28" t="s">
        <v>90</v>
      </c>
      <c r="B10" s="19">
        <v>5982</v>
      </c>
      <c r="C10" s="19">
        <v>5646</v>
      </c>
      <c r="D10" s="19">
        <v>4441</v>
      </c>
      <c r="E10" s="19">
        <v>4015</v>
      </c>
      <c r="F10" s="19">
        <v>4114</v>
      </c>
      <c r="G10" s="19">
        <v>4000</v>
      </c>
      <c r="H10" s="19">
        <v>3200</v>
      </c>
      <c r="I10" s="19">
        <v>3700</v>
      </c>
      <c r="J10" s="33">
        <v>3313</v>
      </c>
      <c r="K10" s="33">
        <v>5250</v>
      </c>
      <c r="L10" s="31">
        <v>5150</v>
      </c>
      <c r="M10" s="19">
        <v>4550</v>
      </c>
      <c r="N10" s="29">
        <f t="shared" si="0"/>
        <v>53361</v>
      </c>
    </row>
    <row r="11" spans="1:14" ht="12" customHeight="1">
      <c r="A11" s="28" t="s">
        <v>87</v>
      </c>
      <c r="B11" s="19">
        <v>282</v>
      </c>
      <c r="C11" s="19">
        <v>146</v>
      </c>
      <c r="D11" s="19">
        <v>141</v>
      </c>
      <c r="E11" s="19">
        <v>15</v>
      </c>
      <c r="F11" s="19">
        <v>14</v>
      </c>
      <c r="G11" s="19"/>
      <c r="H11" s="19"/>
      <c r="I11" s="19"/>
      <c r="J11" s="33">
        <v>13</v>
      </c>
      <c r="K11" s="33">
        <v>150</v>
      </c>
      <c r="L11" s="31">
        <v>150</v>
      </c>
      <c r="M11" s="19">
        <v>150</v>
      </c>
      <c r="N11" s="29">
        <f t="shared" si="0"/>
        <v>1061</v>
      </c>
    </row>
    <row r="12" spans="1:14" ht="12" customHeight="1">
      <c r="A12" s="28" t="s">
        <v>11</v>
      </c>
      <c r="B12" s="19">
        <v>4000</v>
      </c>
      <c r="C12" s="19">
        <v>4500</v>
      </c>
      <c r="D12" s="19">
        <v>4100</v>
      </c>
      <c r="E12" s="19">
        <v>4100</v>
      </c>
      <c r="F12" s="19">
        <v>3300</v>
      </c>
      <c r="G12" s="19">
        <v>2900</v>
      </c>
      <c r="H12" s="19">
        <v>1100</v>
      </c>
      <c r="I12" s="19">
        <v>550</v>
      </c>
      <c r="J12" s="33">
        <v>1500</v>
      </c>
      <c r="K12" s="33">
        <v>3800</v>
      </c>
      <c r="L12" s="31">
        <v>4000</v>
      </c>
      <c r="M12" s="19">
        <v>4700</v>
      </c>
      <c r="N12" s="29">
        <f t="shared" si="0"/>
        <v>38550</v>
      </c>
    </row>
    <row r="13" spans="1:14" ht="12" customHeight="1">
      <c r="A13" s="28" t="s">
        <v>12</v>
      </c>
      <c r="B13" s="19">
        <v>5500</v>
      </c>
      <c r="C13" s="19">
        <v>6000</v>
      </c>
      <c r="D13" s="19">
        <v>4900</v>
      </c>
      <c r="E13" s="19">
        <v>2800</v>
      </c>
      <c r="F13" s="19">
        <v>2300</v>
      </c>
      <c r="G13" s="19">
        <v>4000</v>
      </c>
      <c r="H13" s="19">
        <v>1800</v>
      </c>
      <c r="I13" s="19">
        <v>700</v>
      </c>
      <c r="J13" s="33">
        <v>2100</v>
      </c>
      <c r="K13" s="33">
        <v>3500</v>
      </c>
      <c r="L13" s="31">
        <v>6000</v>
      </c>
      <c r="M13" s="19">
        <v>6000</v>
      </c>
      <c r="N13" s="29">
        <f t="shared" si="0"/>
        <v>45600</v>
      </c>
    </row>
    <row r="14" spans="1:14" ht="12" customHeight="1">
      <c r="A14" s="28" t="s">
        <v>29</v>
      </c>
      <c r="B14" s="19">
        <v>11700</v>
      </c>
      <c r="C14" s="19">
        <v>12800</v>
      </c>
      <c r="D14" s="19">
        <v>11500</v>
      </c>
      <c r="E14" s="19">
        <v>10800</v>
      </c>
      <c r="F14" s="19">
        <v>7000</v>
      </c>
      <c r="G14" s="19">
        <v>6000</v>
      </c>
      <c r="H14" s="19">
        <v>2700</v>
      </c>
      <c r="I14" s="19">
        <v>2000</v>
      </c>
      <c r="J14" s="34">
        <v>4500</v>
      </c>
      <c r="K14" s="34">
        <v>10500</v>
      </c>
      <c r="L14" s="31">
        <v>12000</v>
      </c>
      <c r="M14" s="19">
        <v>12300</v>
      </c>
      <c r="N14" s="29">
        <f t="shared" si="0"/>
        <v>103800</v>
      </c>
    </row>
    <row r="15" spans="1:14" ht="12.75" customHeight="1">
      <c r="A15" s="28" t="s">
        <v>13</v>
      </c>
      <c r="B15" s="19">
        <v>2700</v>
      </c>
      <c r="C15" s="19">
        <v>2200</v>
      </c>
      <c r="D15" s="19">
        <v>2400</v>
      </c>
      <c r="E15" s="19">
        <v>2000</v>
      </c>
      <c r="F15" s="19">
        <v>2200</v>
      </c>
      <c r="G15" s="19">
        <v>2250</v>
      </c>
      <c r="H15" s="19">
        <v>1400</v>
      </c>
      <c r="I15" s="19">
        <v>400</v>
      </c>
      <c r="J15" s="34">
        <v>500</v>
      </c>
      <c r="K15" s="34">
        <v>2700</v>
      </c>
      <c r="L15" s="31">
        <v>2800</v>
      </c>
      <c r="M15" s="19">
        <v>2750</v>
      </c>
      <c r="N15" s="29">
        <f t="shared" si="0"/>
        <v>24300</v>
      </c>
    </row>
    <row r="16" spans="1:14" ht="11.25" customHeight="1">
      <c r="A16" s="28" t="s">
        <v>135</v>
      </c>
      <c r="B16" s="19">
        <v>11500</v>
      </c>
      <c r="C16" s="19">
        <v>11500</v>
      </c>
      <c r="D16" s="19">
        <v>11000</v>
      </c>
      <c r="E16" s="19">
        <v>8500</v>
      </c>
      <c r="F16" s="19">
        <v>9700</v>
      </c>
      <c r="G16" s="19">
        <v>6800</v>
      </c>
      <c r="H16" s="19">
        <v>2800</v>
      </c>
      <c r="I16" s="19">
        <v>1200</v>
      </c>
      <c r="J16" s="19">
        <v>3100</v>
      </c>
      <c r="K16" s="19">
        <v>11500</v>
      </c>
      <c r="L16" s="19">
        <v>11500</v>
      </c>
      <c r="M16" s="19">
        <v>12815</v>
      </c>
      <c r="N16" s="29">
        <f t="shared" si="0"/>
        <v>101915</v>
      </c>
    </row>
    <row r="17" spans="1:14" ht="12.75" customHeight="1">
      <c r="A17" s="28" t="s">
        <v>92</v>
      </c>
      <c r="B17" s="19">
        <v>6534</v>
      </c>
      <c r="C17" s="19">
        <v>6447</v>
      </c>
      <c r="D17" s="19">
        <v>5900</v>
      </c>
      <c r="E17" s="19">
        <v>5522</v>
      </c>
      <c r="F17" s="19">
        <v>5000</v>
      </c>
      <c r="G17" s="19">
        <v>4700</v>
      </c>
      <c r="H17" s="19">
        <v>2671</v>
      </c>
      <c r="I17" s="19">
        <v>1300</v>
      </c>
      <c r="J17" s="55">
        <v>2543</v>
      </c>
      <c r="K17" s="55">
        <v>5230</v>
      </c>
      <c r="L17" s="31">
        <v>6531</v>
      </c>
      <c r="M17" s="19">
        <v>6531</v>
      </c>
      <c r="N17" s="29">
        <f t="shared" si="0"/>
        <v>58909</v>
      </c>
    </row>
    <row r="18" spans="1:14" ht="13.5" customHeight="1">
      <c r="A18" s="28" t="s">
        <v>93</v>
      </c>
      <c r="B18" s="19">
        <v>34</v>
      </c>
      <c r="C18" s="19">
        <v>47</v>
      </c>
      <c r="D18" s="19"/>
      <c r="E18" s="19">
        <v>72</v>
      </c>
      <c r="F18" s="19"/>
      <c r="G18" s="19"/>
      <c r="H18" s="19">
        <v>21</v>
      </c>
      <c r="I18" s="19"/>
      <c r="J18" s="55">
        <v>43</v>
      </c>
      <c r="K18" s="55">
        <v>30</v>
      </c>
      <c r="L18" s="31">
        <v>31</v>
      </c>
      <c r="M18" s="19">
        <v>31</v>
      </c>
      <c r="N18" s="29">
        <f t="shared" si="0"/>
        <v>309</v>
      </c>
    </row>
    <row r="19" spans="1:14" ht="12.75" customHeight="1">
      <c r="A19" s="28" t="s">
        <v>14</v>
      </c>
      <c r="B19" s="19">
        <v>2400</v>
      </c>
      <c r="C19" s="19">
        <v>2300</v>
      </c>
      <c r="D19" s="19">
        <v>2000</v>
      </c>
      <c r="E19" s="19">
        <v>1900</v>
      </c>
      <c r="F19" s="19">
        <v>1900</v>
      </c>
      <c r="G19" s="19">
        <v>1500</v>
      </c>
      <c r="H19" s="19">
        <v>1000</v>
      </c>
      <c r="I19" s="19">
        <v>700</v>
      </c>
      <c r="J19" s="55">
        <v>1000</v>
      </c>
      <c r="K19" s="55">
        <v>2000</v>
      </c>
      <c r="L19" s="31">
        <v>2200</v>
      </c>
      <c r="M19" s="19">
        <v>2500</v>
      </c>
      <c r="N19" s="29">
        <f t="shared" si="0"/>
        <v>21400</v>
      </c>
    </row>
    <row r="20" spans="1:14" ht="12.75" customHeight="1">
      <c r="A20" s="28" t="s">
        <v>42</v>
      </c>
      <c r="B20" s="19">
        <v>4500</v>
      </c>
      <c r="C20" s="19">
        <v>5000</v>
      </c>
      <c r="D20" s="19">
        <v>4300</v>
      </c>
      <c r="E20" s="19">
        <v>4400</v>
      </c>
      <c r="F20" s="19">
        <v>4000</v>
      </c>
      <c r="G20" s="19">
        <v>3700</v>
      </c>
      <c r="H20" s="19">
        <v>1400</v>
      </c>
      <c r="I20" s="19">
        <v>700</v>
      </c>
      <c r="J20" s="55">
        <v>850</v>
      </c>
      <c r="K20" s="55">
        <v>4500</v>
      </c>
      <c r="L20" s="31">
        <v>4200</v>
      </c>
      <c r="M20" s="19">
        <v>4600</v>
      </c>
      <c r="N20" s="29">
        <f t="shared" si="0"/>
        <v>42150</v>
      </c>
    </row>
    <row r="21" spans="1:14" ht="12.75" customHeight="1">
      <c r="A21" s="28" t="s">
        <v>128</v>
      </c>
      <c r="B21" s="19">
        <v>4000</v>
      </c>
      <c r="C21" s="19">
        <v>4000</v>
      </c>
      <c r="D21" s="19">
        <v>3300</v>
      </c>
      <c r="E21" s="19">
        <v>3200</v>
      </c>
      <c r="F21" s="19">
        <v>3200</v>
      </c>
      <c r="G21" s="19">
        <v>2700</v>
      </c>
      <c r="H21" s="19">
        <v>1200</v>
      </c>
      <c r="I21" s="19">
        <v>1000</v>
      </c>
      <c r="J21" s="55">
        <v>1600</v>
      </c>
      <c r="K21" s="55">
        <v>3600</v>
      </c>
      <c r="L21" s="31">
        <v>4200</v>
      </c>
      <c r="M21" s="19">
        <v>4200</v>
      </c>
      <c r="N21" s="29">
        <f t="shared" si="0"/>
        <v>36200</v>
      </c>
    </row>
    <row r="22" spans="1:14" ht="12" customHeight="1" hidden="1">
      <c r="A22" s="28" t="s">
        <v>88</v>
      </c>
      <c r="B22" s="19"/>
      <c r="C22" s="19"/>
      <c r="D22" s="19"/>
      <c r="E22" s="19"/>
      <c r="F22" s="19"/>
      <c r="G22" s="19"/>
      <c r="H22" s="19"/>
      <c r="I22" s="19"/>
      <c r="J22" s="55"/>
      <c r="K22" s="55"/>
      <c r="L22" s="31"/>
      <c r="M22" s="19"/>
      <c r="N22" s="29">
        <f t="shared" si="0"/>
        <v>0</v>
      </c>
    </row>
    <row r="23" spans="1:14" ht="12.75" customHeight="1">
      <c r="A23" s="28" t="s">
        <v>133</v>
      </c>
      <c r="B23" s="19">
        <v>7270</v>
      </c>
      <c r="C23" s="19">
        <v>7270</v>
      </c>
      <c r="D23" s="19">
        <v>6570</v>
      </c>
      <c r="E23" s="19">
        <v>5470</v>
      </c>
      <c r="F23" s="19">
        <v>5370</v>
      </c>
      <c r="G23" s="19">
        <v>5070</v>
      </c>
      <c r="H23" s="19">
        <v>2370</v>
      </c>
      <c r="I23" s="19">
        <v>1470</v>
      </c>
      <c r="J23" s="19">
        <v>2670</v>
      </c>
      <c r="K23" s="19">
        <v>5770</v>
      </c>
      <c r="L23" s="19">
        <v>6370</v>
      </c>
      <c r="M23" s="19">
        <v>6170</v>
      </c>
      <c r="N23" s="29">
        <f t="shared" si="0"/>
        <v>61840</v>
      </c>
    </row>
    <row r="24" spans="1:14" ht="12.75" customHeight="1">
      <c r="A24" s="28" t="s">
        <v>93</v>
      </c>
      <c r="B24" s="19">
        <v>370</v>
      </c>
      <c r="C24" s="19">
        <v>370</v>
      </c>
      <c r="D24" s="19">
        <v>370</v>
      </c>
      <c r="E24" s="19">
        <v>370</v>
      </c>
      <c r="F24" s="19">
        <v>370</v>
      </c>
      <c r="G24" s="19">
        <v>370</v>
      </c>
      <c r="H24" s="19">
        <v>370</v>
      </c>
      <c r="I24" s="19">
        <v>370</v>
      </c>
      <c r="J24" s="19">
        <v>370</v>
      </c>
      <c r="K24" s="19">
        <v>370</v>
      </c>
      <c r="L24" s="19">
        <v>370</v>
      </c>
      <c r="M24" s="19">
        <v>370</v>
      </c>
      <c r="N24" s="29">
        <f t="shared" si="0"/>
        <v>4440</v>
      </c>
    </row>
    <row r="25" spans="1:14" ht="13.5" customHeight="1">
      <c r="A25" s="28" t="s">
        <v>134</v>
      </c>
      <c r="B25" s="19">
        <v>12500</v>
      </c>
      <c r="C25" s="19">
        <v>14006</v>
      </c>
      <c r="D25" s="19">
        <v>12003</v>
      </c>
      <c r="E25" s="19">
        <v>9002</v>
      </c>
      <c r="F25" s="19">
        <v>5101</v>
      </c>
      <c r="G25" s="19">
        <v>5700</v>
      </c>
      <c r="H25" s="19">
        <v>2500</v>
      </c>
      <c r="I25" s="19">
        <v>2300</v>
      </c>
      <c r="J25" s="19">
        <v>2505</v>
      </c>
      <c r="K25" s="19">
        <v>8506</v>
      </c>
      <c r="L25" s="19">
        <v>12507</v>
      </c>
      <c r="M25" s="19">
        <v>14508</v>
      </c>
      <c r="N25" s="29">
        <f t="shared" si="0"/>
        <v>101138</v>
      </c>
    </row>
    <row r="26" spans="1:14" ht="13.5" customHeight="1">
      <c r="A26" s="28" t="s">
        <v>93</v>
      </c>
      <c r="B26" s="19"/>
      <c r="C26" s="19">
        <v>6</v>
      </c>
      <c r="D26" s="19">
        <v>3</v>
      </c>
      <c r="E26" s="19">
        <v>2</v>
      </c>
      <c r="F26" s="19">
        <v>1</v>
      </c>
      <c r="G26" s="19"/>
      <c r="H26" s="19"/>
      <c r="I26" s="19"/>
      <c r="J26" s="19">
        <v>5</v>
      </c>
      <c r="K26" s="19">
        <v>6</v>
      </c>
      <c r="L26" s="19">
        <v>7</v>
      </c>
      <c r="M26" s="19">
        <v>8</v>
      </c>
      <c r="N26" s="29">
        <f t="shared" si="0"/>
        <v>38</v>
      </c>
    </row>
    <row r="27" spans="1:14" s="36" customFormat="1" ht="12.75" customHeight="1">
      <c r="A27" s="28" t="s">
        <v>129</v>
      </c>
      <c r="B27" s="19">
        <v>6300</v>
      </c>
      <c r="C27" s="19">
        <v>5500</v>
      </c>
      <c r="D27" s="19">
        <v>5000</v>
      </c>
      <c r="E27" s="19">
        <v>4000</v>
      </c>
      <c r="F27" s="19">
        <v>5000</v>
      </c>
      <c r="G27" s="19">
        <v>4900</v>
      </c>
      <c r="H27" s="19">
        <v>1700</v>
      </c>
      <c r="I27" s="19">
        <v>550</v>
      </c>
      <c r="J27" s="22">
        <v>1500</v>
      </c>
      <c r="K27" s="22">
        <v>6300</v>
      </c>
      <c r="L27" s="31">
        <v>7000</v>
      </c>
      <c r="M27" s="19">
        <v>6750</v>
      </c>
      <c r="N27" s="29">
        <f t="shared" si="0"/>
        <v>54500</v>
      </c>
    </row>
    <row r="28" spans="1:14" ht="12.75" customHeight="1">
      <c r="A28" s="28" t="s">
        <v>15</v>
      </c>
      <c r="B28" s="19">
        <v>3000</v>
      </c>
      <c r="C28" s="19">
        <v>3200</v>
      </c>
      <c r="D28" s="19">
        <v>2600</v>
      </c>
      <c r="E28" s="19">
        <v>2600</v>
      </c>
      <c r="F28" s="19">
        <v>2200</v>
      </c>
      <c r="G28" s="19">
        <v>2100</v>
      </c>
      <c r="H28" s="19">
        <v>1000</v>
      </c>
      <c r="I28" s="19">
        <v>500</v>
      </c>
      <c r="J28" s="55">
        <v>1150</v>
      </c>
      <c r="K28" s="55">
        <v>2900</v>
      </c>
      <c r="L28" s="31">
        <v>3100</v>
      </c>
      <c r="M28" s="19">
        <v>3200</v>
      </c>
      <c r="N28" s="29">
        <f t="shared" si="0"/>
        <v>27550</v>
      </c>
    </row>
    <row r="29" spans="1:14" ht="12.75" customHeight="1">
      <c r="A29" s="28" t="s">
        <v>16</v>
      </c>
      <c r="B29" s="19">
        <v>5703</v>
      </c>
      <c r="C29" s="19">
        <v>5704</v>
      </c>
      <c r="D29" s="19">
        <v>5403</v>
      </c>
      <c r="E29" s="19">
        <v>4804</v>
      </c>
      <c r="F29" s="19">
        <v>3304</v>
      </c>
      <c r="G29" s="19">
        <v>3200</v>
      </c>
      <c r="H29" s="19">
        <v>1800</v>
      </c>
      <c r="I29" s="19">
        <v>1000</v>
      </c>
      <c r="J29" s="55">
        <v>1403</v>
      </c>
      <c r="K29" s="55">
        <v>5104</v>
      </c>
      <c r="L29" s="31">
        <v>6004</v>
      </c>
      <c r="M29" s="19">
        <v>5703</v>
      </c>
      <c r="N29" s="29">
        <f t="shared" si="0"/>
        <v>49132</v>
      </c>
    </row>
    <row r="30" spans="1:14" ht="12.75" customHeight="1">
      <c r="A30" s="28" t="s">
        <v>93</v>
      </c>
      <c r="B30" s="19">
        <v>3</v>
      </c>
      <c r="C30" s="19">
        <v>4</v>
      </c>
      <c r="D30" s="19">
        <v>3</v>
      </c>
      <c r="E30" s="19">
        <v>4</v>
      </c>
      <c r="F30" s="19">
        <v>4</v>
      </c>
      <c r="G30" s="19"/>
      <c r="H30" s="19"/>
      <c r="I30" s="19"/>
      <c r="J30" s="55">
        <v>3</v>
      </c>
      <c r="K30" s="55">
        <v>4</v>
      </c>
      <c r="L30" s="31">
        <v>4</v>
      </c>
      <c r="M30" s="19">
        <v>3</v>
      </c>
      <c r="N30" s="29">
        <f t="shared" si="0"/>
        <v>32</v>
      </c>
    </row>
    <row r="31" spans="1:14" ht="12" customHeight="1">
      <c r="A31" s="28" t="s">
        <v>17</v>
      </c>
      <c r="B31" s="19">
        <v>5500</v>
      </c>
      <c r="C31" s="19">
        <v>5500</v>
      </c>
      <c r="D31" s="19">
        <v>5200</v>
      </c>
      <c r="E31" s="19">
        <v>4700</v>
      </c>
      <c r="F31" s="19">
        <v>3800</v>
      </c>
      <c r="G31" s="19">
        <v>3800</v>
      </c>
      <c r="H31" s="19">
        <v>1500</v>
      </c>
      <c r="I31" s="19">
        <v>500</v>
      </c>
      <c r="J31" s="55">
        <v>1900</v>
      </c>
      <c r="K31" s="55">
        <v>5200</v>
      </c>
      <c r="L31" s="31">
        <v>5000</v>
      </c>
      <c r="M31" s="19">
        <v>5500</v>
      </c>
      <c r="N31" s="29">
        <f t="shared" si="0"/>
        <v>48100</v>
      </c>
    </row>
    <row r="32" spans="1:14" ht="12.75" customHeight="1">
      <c r="A32" s="28" t="s">
        <v>18</v>
      </c>
      <c r="B32" s="19">
        <v>10500</v>
      </c>
      <c r="C32" s="19">
        <v>9700</v>
      </c>
      <c r="D32" s="19">
        <v>7700</v>
      </c>
      <c r="E32" s="19">
        <v>7500</v>
      </c>
      <c r="F32" s="19">
        <v>5400</v>
      </c>
      <c r="G32" s="19">
        <v>5100</v>
      </c>
      <c r="H32" s="19">
        <v>3300</v>
      </c>
      <c r="I32" s="19">
        <v>1500</v>
      </c>
      <c r="J32" s="55">
        <v>2600</v>
      </c>
      <c r="K32" s="55">
        <v>7000</v>
      </c>
      <c r="L32" s="31">
        <v>9500</v>
      </c>
      <c r="M32" s="19">
        <v>10500</v>
      </c>
      <c r="N32" s="29">
        <f t="shared" si="0"/>
        <v>80300</v>
      </c>
    </row>
    <row r="33" spans="1:14" ht="12" customHeight="1">
      <c r="A33" s="28" t="s">
        <v>19</v>
      </c>
      <c r="B33" s="19">
        <v>7000</v>
      </c>
      <c r="C33" s="19">
        <v>7000</v>
      </c>
      <c r="D33" s="19">
        <v>7200</v>
      </c>
      <c r="E33" s="19">
        <v>6000</v>
      </c>
      <c r="F33" s="19">
        <v>6000</v>
      </c>
      <c r="G33" s="19">
        <v>6000</v>
      </c>
      <c r="H33" s="19">
        <v>2500</v>
      </c>
      <c r="I33" s="19">
        <v>1900</v>
      </c>
      <c r="J33" s="55">
        <v>2600</v>
      </c>
      <c r="K33" s="55">
        <v>8000</v>
      </c>
      <c r="L33" s="31">
        <v>7700</v>
      </c>
      <c r="M33" s="19">
        <v>7815</v>
      </c>
      <c r="N33" s="29">
        <f t="shared" si="0"/>
        <v>69715</v>
      </c>
    </row>
    <row r="34" spans="1:14" ht="15.75" customHeight="1">
      <c r="A34" s="28" t="s">
        <v>120</v>
      </c>
      <c r="B34" s="19">
        <v>9087</v>
      </c>
      <c r="C34" s="19">
        <v>8581</v>
      </c>
      <c r="D34" s="19">
        <v>7577</v>
      </c>
      <c r="E34" s="19">
        <v>7560</v>
      </c>
      <c r="F34" s="19">
        <v>5555</v>
      </c>
      <c r="G34" s="19">
        <v>4500</v>
      </c>
      <c r="H34" s="19">
        <v>1100</v>
      </c>
      <c r="I34" s="19">
        <v>1100</v>
      </c>
      <c r="J34" s="55">
        <v>2018</v>
      </c>
      <c r="K34" s="55">
        <v>8580</v>
      </c>
      <c r="L34" s="31">
        <v>8599</v>
      </c>
      <c r="M34" s="19">
        <v>8102</v>
      </c>
      <c r="N34" s="29">
        <f t="shared" si="0"/>
        <v>72359</v>
      </c>
    </row>
    <row r="35" spans="1:14" ht="12" customHeight="1">
      <c r="A35" s="28" t="s">
        <v>87</v>
      </c>
      <c r="B35" s="19">
        <v>87</v>
      </c>
      <c r="C35" s="19">
        <v>81</v>
      </c>
      <c r="D35" s="19">
        <v>77</v>
      </c>
      <c r="E35" s="19">
        <v>60</v>
      </c>
      <c r="F35" s="19">
        <v>55</v>
      </c>
      <c r="G35" s="19"/>
      <c r="H35" s="19"/>
      <c r="I35" s="19"/>
      <c r="J35" s="22">
        <v>18</v>
      </c>
      <c r="K35" s="22">
        <v>80</v>
      </c>
      <c r="L35" s="31">
        <v>99</v>
      </c>
      <c r="M35" s="19">
        <v>102</v>
      </c>
      <c r="N35" s="29">
        <f t="shared" si="0"/>
        <v>659</v>
      </c>
    </row>
    <row r="36" spans="1:14" ht="15" customHeight="1">
      <c r="A36" s="28" t="s">
        <v>94</v>
      </c>
      <c r="B36" s="19">
        <v>4609</v>
      </c>
      <c r="C36" s="19">
        <v>4550</v>
      </c>
      <c r="D36" s="19">
        <v>4022</v>
      </c>
      <c r="E36" s="19">
        <v>3120</v>
      </c>
      <c r="F36" s="19">
        <v>2515</v>
      </c>
      <c r="G36" s="19">
        <v>3400</v>
      </c>
      <c r="H36" s="19">
        <v>1600</v>
      </c>
      <c r="I36" s="19">
        <v>500</v>
      </c>
      <c r="J36" s="55">
        <v>1100</v>
      </c>
      <c r="K36" s="55">
        <v>4700</v>
      </c>
      <c r="L36" s="31">
        <v>5200</v>
      </c>
      <c r="M36" s="19">
        <v>5500</v>
      </c>
      <c r="N36" s="29">
        <f t="shared" si="0"/>
        <v>40816</v>
      </c>
    </row>
    <row r="37" spans="1:14" ht="12.75" customHeight="1">
      <c r="A37" s="28" t="s">
        <v>87</v>
      </c>
      <c r="B37" s="19">
        <v>259</v>
      </c>
      <c r="C37" s="19">
        <v>50</v>
      </c>
      <c r="D37" s="19">
        <v>22</v>
      </c>
      <c r="E37" s="19">
        <v>20</v>
      </c>
      <c r="F37" s="19">
        <v>15</v>
      </c>
      <c r="G37" s="19"/>
      <c r="H37" s="19"/>
      <c r="I37" s="19"/>
      <c r="J37" s="55"/>
      <c r="K37" s="55"/>
      <c r="L37" s="31"/>
      <c r="M37" s="19"/>
      <c r="N37" s="29">
        <f t="shared" si="0"/>
        <v>366</v>
      </c>
    </row>
    <row r="38" spans="1:14" ht="18" customHeight="1">
      <c r="A38" s="28" t="s">
        <v>20</v>
      </c>
      <c r="B38" s="19">
        <v>3100</v>
      </c>
      <c r="C38" s="19">
        <v>3600</v>
      </c>
      <c r="D38" s="19">
        <v>3700</v>
      </c>
      <c r="E38" s="19">
        <v>3100</v>
      </c>
      <c r="F38" s="19">
        <v>3100</v>
      </c>
      <c r="G38" s="19">
        <v>2900</v>
      </c>
      <c r="H38" s="19">
        <v>1000</v>
      </c>
      <c r="I38" s="19">
        <v>500</v>
      </c>
      <c r="J38" s="55">
        <v>900</v>
      </c>
      <c r="K38" s="55">
        <v>3300</v>
      </c>
      <c r="L38" s="31">
        <v>3300</v>
      </c>
      <c r="M38" s="19">
        <v>4000</v>
      </c>
      <c r="N38" s="29">
        <f t="shared" si="0"/>
        <v>32500</v>
      </c>
    </row>
    <row r="39" spans="1:14" ht="12.75" customHeight="1">
      <c r="A39" s="28" t="s">
        <v>21</v>
      </c>
      <c r="B39" s="19">
        <v>5800</v>
      </c>
      <c r="C39" s="19">
        <v>5500</v>
      </c>
      <c r="D39" s="19">
        <v>5500</v>
      </c>
      <c r="E39" s="19">
        <v>4200</v>
      </c>
      <c r="F39" s="19">
        <v>4200</v>
      </c>
      <c r="G39" s="19">
        <v>4300</v>
      </c>
      <c r="H39" s="19">
        <v>1750</v>
      </c>
      <c r="I39" s="19">
        <v>650</v>
      </c>
      <c r="J39" s="55">
        <v>1400</v>
      </c>
      <c r="K39" s="55">
        <v>5000</v>
      </c>
      <c r="L39" s="31">
        <v>5000</v>
      </c>
      <c r="M39" s="19">
        <v>5000</v>
      </c>
      <c r="N39" s="29">
        <f t="shared" si="0"/>
        <v>48300</v>
      </c>
    </row>
    <row r="40" spans="1:14" ht="12.75" customHeight="1">
      <c r="A40" s="45" t="s">
        <v>24</v>
      </c>
      <c r="B40" s="46" t="s">
        <v>0</v>
      </c>
      <c r="C40" s="46" t="s">
        <v>1</v>
      </c>
      <c r="D40" s="46" t="s">
        <v>2</v>
      </c>
      <c r="E40" s="46" t="s">
        <v>3</v>
      </c>
      <c r="F40" s="46" t="s">
        <v>4</v>
      </c>
      <c r="G40" s="46" t="s">
        <v>25</v>
      </c>
      <c r="H40" s="46" t="s">
        <v>5</v>
      </c>
      <c r="I40" s="46" t="s">
        <v>6</v>
      </c>
      <c r="J40" s="46" t="s">
        <v>7</v>
      </c>
      <c r="K40" s="46" t="s">
        <v>8</v>
      </c>
      <c r="L40" s="46" t="s">
        <v>9</v>
      </c>
      <c r="M40" s="46" t="s">
        <v>10</v>
      </c>
      <c r="N40" s="29"/>
    </row>
    <row r="41" spans="1:14" ht="13.5" customHeight="1">
      <c r="A41" s="28" t="s">
        <v>130</v>
      </c>
      <c r="B41" s="19">
        <v>13000</v>
      </c>
      <c r="C41" s="19">
        <v>13500</v>
      </c>
      <c r="D41" s="19">
        <v>12500</v>
      </c>
      <c r="E41" s="19">
        <v>9500</v>
      </c>
      <c r="F41" s="19">
        <v>9000</v>
      </c>
      <c r="G41" s="19">
        <v>10000</v>
      </c>
      <c r="H41" s="19">
        <v>3000</v>
      </c>
      <c r="I41" s="19">
        <v>1500</v>
      </c>
      <c r="J41" s="55">
        <v>3900</v>
      </c>
      <c r="K41" s="55">
        <v>12500</v>
      </c>
      <c r="L41" s="31">
        <v>12500</v>
      </c>
      <c r="M41" s="19">
        <v>15000</v>
      </c>
      <c r="N41" s="29">
        <f t="shared" si="0"/>
        <v>115900</v>
      </c>
    </row>
    <row r="42" spans="1:14" ht="12" customHeight="1">
      <c r="A42" s="28" t="s">
        <v>96</v>
      </c>
      <c r="B42" s="61">
        <v>6950</v>
      </c>
      <c r="C42" s="62">
        <v>6300</v>
      </c>
      <c r="D42" s="62">
        <v>6560</v>
      </c>
      <c r="E42" s="62">
        <v>5320</v>
      </c>
      <c r="F42" s="62">
        <v>4300</v>
      </c>
      <c r="G42" s="62">
        <v>4780</v>
      </c>
      <c r="H42" s="62">
        <v>2850</v>
      </c>
      <c r="I42" s="62">
        <v>2080</v>
      </c>
      <c r="J42" s="62">
        <v>2150</v>
      </c>
      <c r="K42" s="62">
        <v>6080</v>
      </c>
      <c r="L42" s="62">
        <v>6190</v>
      </c>
      <c r="M42" s="62">
        <v>6150</v>
      </c>
      <c r="N42" s="29">
        <f t="shared" si="0"/>
        <v>59710</v>
      </c>
    </row>
    <row r="43" spans="1:14" ht="12.75" customHeight="1">
      <c r="A43" s="28" t="s">
        <v>87</v>
      </c>
      <c r="B43" s="19">
        <v>950</v>
      </c>
      <c r="C43" s="19">
        <v>600</v>
      </c>
      <c r="D43" s="19">
        <v>1060</v>
      </c>
      <c r="E43" s="19">
        <v>820</v>
      </c>
      <c r="F43" s="19">
        <v>800</v>
      </c>
      <c r="G43" s="19">
        <v>780</v>
      </c>
      <c r="H43" s="19">
        <v>350</v>
      </c>
      <c r="I43" s="19">
        <v>80</v>
      </c>
      <c r="J43" s="55">
        <v>150</v>
      </c>
      <c r="K43" s="55">
        <v>880</v>
      </c>
      <c r="L43" s="31">
        <v>1190</v>
      </c>
      <c r="M43" s="19">
        <v>1150</v>
      </c>
      <c r="N43" s="29">
        <f t="shared" si="0"/>
        <v>8810</v>
      </c>
    </row>
    <row r="44" spans="1:14" ht="12.75" customHeight="1">
      <c r="A44" s="28" t="s">
        <v>97</v>
      </c>
      <c r="B44" s="19">
        <v>5500</v>
      </c>
      <c r="C44" s="19">
        <v>6077</v>
      </c>
      <c r="D44" s="19">
        <v>6372</v>
      </c>
      <c r="E44" s="19">
        <v>4768</v>
      </c>
      <c r="F44" s="19">
        <v>4269</v>
      </c>
      <c r="G44" s="19">
        <v>3566</v>
      </c>
      <c r="H44" s="19">
        <v>1807</v>
      </c>
      <c r="I44" s="19">
        <v>1568</v>
      </c>
      <c r="J44" s="55">
        <v>1756</v>
      </c>
      <c r="K44" s="55">
        <v>6061</v>
      </c>
      <c r="L44" s="31">
        <v>6061</v>
      </c>
      <c r="M44" s="19">
        <v>7061</v>
      </c>
      <c r="N44" s="29">
        <f t="shared" si="0"/>
        <v>54866</v>
      </c>
    </row>
    <row r="45" spans="1:14" ht="12.75" customHeight="1">
      <c r="A45" s="28" t="s">
        <v>87</v>
      </c>
      <c r="B45" s="19"/>
      <c r="C45" s="19">
        <v>77</v>
      </c>
      <c r="D45" s="19">
        <v>72</v>
      </c>
      <c r="E45" s="19">
        <v>68</v>
      </c>
      <c r="F45" s="19">
        <v>69</v>
      </c>
      <c r="G45" s="19">
        <v>66</v>
      </c>
      <c r="H45" s="19">
        <v>7</v>
      </c>
      <c r="I45" s="19">
        <v>68</v>
      </c>
      <c r="J45" s="19">
        <v>56</v>
      </c>
      <c r="K45" s="19">
        <v>61</v>
      </c>
      <c r="L45" s="19">
        <v>61</v>
      </c>
      <c r="M45" s="19">
        <v>61</v>
      </c>
      <c r="N45" s="29">
        <f t="shared" si="0"/>
        <v>666</v>
      </c>
    </row>
    <row r="46" spans="1:14" ht="24" customHeight="1">
      <c r="A46" s="28" t="s">
        <v>79</v>
      </c>
      <c r="B46" s="19">
        <v>9500</v>
      </c>
      <c r="C46" s="19">
        <v>9551</v>
      </c>
      <c r="D46" s="19">
        <v>10114</v>
      </c>
      <c r="E46" s="19">
        <v>8370</v>
      </c>
      <c r="F46" s="19">
        <v>7151</v>
      </c>
      <c r="G46" s="19">
        <v>5628</v>
      </c>
      <c r="H46" s="19">
        <v>2000</v>
      </c>
      <c r="I46" s="19">
        <v>1849</v>
      </c>
      <c r="J46" s="22">
        <v>3315</v>
      </c>
      <c r="K46" s="22">
        <v>9545</v>
      </c>
      <c r="L46" s="31">
        <v>10043</v>
      </c>
      <c r="M46" s="19">
        <v>10816</v>
      </c>
      <c r="N46" s="29">
        <f t="shared" si="0"/>
        <v>87882</v>
      </c>
    </row>
    <row r="47" spans="1:14" ht="13.5" customHeight="1">
      <c r="A47" s="28" t="s">
        <v>87</v>
      </c>
      <c r="B47" s="19"/>
      <c r="C47" s="19">
        <v>51</v>
      </c>
      <c r="D47" s="19">
        <v>114</v>
      </c>
      <c r="E47" s="19">
        <v>170</v>
      </c>
      <c r="F47" s="19">
        <v>151</v>
      </c>
      <c r="G47" s="19">
        <v>28</v>
      </c>
      <c r="H47" s="19"/>
      <c r="I47" s="19">
        <v>49</v>
      </c>
      <c r="J47" s="22">
        <v>15</v>
      </c>
      <c r="K47" s="22">
        <v>45</v>
      </c>
      <c r="L47" s="31">
        <v>43</v>
      </c>
      <c r="M47" s="19">
        <v>46</v>
      </c>
      <c r="N47" s="29">
        <f t="shared" si="0"/>
        <v>712</v>
      </c>
    </row>
    <row r="48" spans="1:14" ht="12.75" customHeight="1">
      <c r="A48" s="28" t="s">
        <v>80</v>
      </c>
      <c r="B48" s="19">
        <v>2500</v>
      </c>
      <c r="C48" s="19">
        <v>2000</v>
      </c>
      <c r="D48" s="19">
        <v>2100</v>
      </c>
      <c r="E48" s="19">
        <v>1800</v>
      </c>
      <c r="F48" s="19">
        <v>1900</v>
      </c>
      <c r="G48" s="19">
        <v>1600</v>
      </c>
      <c r="H48" s="19">
        <v>350</v>
      </c>
      <c r="I48" s="19">
        <v>250</v>
      </c>
      <c r="J48" s="55">
        <v>350</v>
      </c>
      <c r="K48" s="55">
        <v>2000</v>
      </c>
      <c r="L48" s="31">
        <v>2200</v>
      </c>
      <c r="M48" s="19">
        <v>2500</v>
      </c>
      <c r="N48" s="29">
        <f t="shared" si="0"/>
        <v>19550</v>
      </c>
    </row>
    <row r="49" spans="1:14" ht="12.75" customHeight="1">
      <c r="A49" s="28" t="s">
        <v>81</v>
      </c>
      <c r="B49" s="19">
        <v>1030</v>
      </c>
      <c r="C49" s="19">
        <v>1020</v>
      </c>
      <c r="D49" s="19">
        <v>720</v>
      </c>
      <c r="E49" s="19">
        <v>610</v>
      </c>
      <c r="F49" s="19">
        <v>520</v>
      </c>
      <c r="G49" s="19">
        <v>230</v>
      </c>
      <c r="H49" s="19">
        <v>120</v>
      </c>
      <c r="I49" s="19">
        <v>140</v>
      </c>
      <c r="J49" s="55">
        <v>140</v>
      </c>
      <c r="K49" s="55">
        <v>480</v>
      </c>
      <c r="L49" s="31">
        <v>790</v>
      </c>
      <c r="M49" s="19">
        <v>700</v>
      </c>
      <c r="N49" s="29">
        <f t="shared" si="0"/>
        <v>6500</v>
      </c>
    </row>
    <row r="50" spans="1:14" ht="23.25" customHeight="1">
      <c r="A50" s="28" t="s">
        <v>127</v>
      </c>
      <c r="B50" s="19">
        <v>5038</v>
      </c>
      <c r="C50" s="19">
        <v>5738</v>
      </c>
      <c r="D50" s="19">
        <v>5338</v>
      </c>
      <c r="E50" s="19">
        <v>5038</v>
      </c>
      <c r="F50" s="19">
        <v>4438</v>
      </c>
      <c r="G50" s="19">
        <v>5038</v>
      </c>
      <c r="H50" s="19">
        <v>3538</v>
      </c>
      <c r="I50" s="19">
        <v>3038</v>
      </c>
      <c r="J50" s="55">
        <v>4443</v>
      </c>
      <c r="K50" s="55">
        <v>5400</v>
      </c>
      <c r="L50" s="31">
        <v>6000</v>
      </c>
      <c r="M50" s="19">
        <v>6000</v>
      </c>
      <c r="N50" s="29">
        <f t="shared" si="0"/>
        <v>59047</v>
      </c>
    </row>
    <row r="51" spans="1:14" ht="12.75" customHeight="1">
      <c r="A51" s="28" t="s">
        <v>136</v>
      </c>
      <c r="B51" s="19">
        <f>B50-B53</f>
        <v>4038</v>
      </c>
      <c r="C51" s="19">
        <f aca="true" t="shared" si="1" ref="C51:M51">C50-C53</f>
        <v>4338</v>
      </c>
      <c r="D51" s="19">
        <f t="shared" si="1"/>
        <v>3988</v>
      </c>
      <c r="E51" s="19">
        <f t="shared" si="1"/>
        <v>4013</v>
      </c>
      <c r="F51" s="19">
        <f t="shared" si="1"/>
        <v>3568</v>
      </c>
      <c r="G51" s="19">
        <f t="shared" si="1"/>
        <v>4088</v>
      </c>
      <c r="H51" s="19">
        <f t="shared" si="1"/>
        <v>3538</v>
      </c>
      <c r="I51" s="19">
        <f t="shared" si="1"/>
        <v>3038</v>
      </c>
      <c r="J51" s="19">
        <f t="shared" si="1"/>
        <v>3393</v>
      </c>
      <c r="K51" s="19">
        <f t="shared" si="1"/>
        <v>4150</v>
      </c>
      <c r="L51" s="19">
        <f t="shared" si="1"/>
        <v>4900</v>
      </c>
      <c r="M51" s="19">
        <f t="shared" si="1"/>
        <v>4900</v>
      </c>
      <c r="N51" s="29">
        <f t="shared" si="0"/>
        <v>47952</v>
      </c>
    </row>
    <row r="52" spans="1:14" ht="12.75" customHeight="1">
      <c r="A52" s="28" t="s">
        <v>95</v>
      </c>
      <c r="B52" s="19">
        <v>38</v>
      </c>
      <c r="C52" s="19">
        <v>38</v>
      </c>
      <c r="D52" s="19">
        <v>38</v>
      </c>
      <c r="E52" s="19">
        <v>38</v>
      </c>
      <c r="F52" s="19">
        <v>38</v>
      </c>
      <c r="G52" s="19">
        <v>38</v>
      </c>
      <c r="H52" s="19">
        <v>38</v>
      </c>
      <c r="I52" s="19">
        <v>38</v>
      </c>
      <c r="J52" s="19">
        <v>43</v>
      </c>
      <c r="K52" s="19"/>
      <c r="L52" s="19"/>
      <c r="M52" s="19"/>
      <c r="N52" s="29">
        <f t="shared" si="0"/>
        <v>347</v>
      </c>
    </row>
    <row r="53" spans="1:14" ht="11.25" customHeight="1">
      <c r="A53" s="28" t="s">
        <v>126</v>
      </c>
      <c r="B53" s="19">
        <v>1000</v>
      </c>
      <c r="C53" s="19">
        <v>1400</v>
      </c>
      <c r="D53" s="19">
        <v>1350</v>
      </c>
      <c r="E53" s="19">
        <v>1025</v>
      </c>
      <c r="F53" s="19">
        <v>870</v>
      </c>
      <c r="G53" s="19">
        <v>950</v>
      </c>
      <c r="H53" s="19"/>
      <c r="I53" s="19"/>
      <c r="J53" s="55">
        <v>1050</v>
      </c>
      <c r="K53" s="55">
        <v>1250</v>
      </c>
      <c r="L53" s="31">
        <v>1100</v>
      </c>
      <c r="M53" s="19">
        <v>1100</v>
      </c>
      <c r="N53" s="29">
        <f t="shared" si="0"/>
        <v>11095</v>
      </c>
    </row>
    <row r="54" spans="1:14" ht="12.75" customHeight="1">
      <c r="A54" s="28" t="s">
        <v>28</v>
      </c>
      <c r="B54" s="19">
        <v>6000</v>
      </c>
      <c r="C54" s="19">
        <v>6150</v>
      </c>
      <c r="D54" s="19">
        <v>5500</v>
      </c>
      <c r="E54" s="19">
        <v>4900</v>
      </c>
      <c r="F54" s="19">
        <v>4300</v>
      </c>
      <c r="G54" s="19">
        <v>4200</v>
      </c>
      <c r="H54" s="19">
        <v>3000</v>
      </c>
      <c r="I54" s="19">
        <v>3000</v>
      </c>
      <c r="J54" s="55">
        <v>3500</v>
      </c>
      <c r="K54" s="55">
        <v>5000</v>
      </c>
      <c r="L54" s="31">
        <v>6000</v>
      </c>
      <c r="M54" s="19">
        <v>5700</v>
      </c>
      <c r="N54" s="29">
        <f t="shared" si="0"/>
        <v>57250</v>
      </c>
    </row>
    <row r="55" spans="1:14" ht="12.75" customHeight="1">
      <c r="A55" s="28" t="s">
        <v>136</v>
      </c>
      <c r="B55" s="19">
        <f>B54-B56</f>
        <v>4700</v>
      </c>
      <c r="C55" s="19">
        <f aca="true" t="shared" si="2" ref="C55:M55">C54-C56</f>
        <v>4350</v>
      </c>
      <c r="D55" s="19">
        <f t="shared" si="2"/>
        <v>3950</v>
      </c>
      <c r="E55" s="19">
        <f t="shared" si="2"/>
        <v>3550</v>
      </c>
      <c r="F55" s="19">
        <f t="shared" si="2"/>
        <v>2900</v>
      </c>
      <c r="G55" s="19">
        <f t="shared" si="2"/>
        <v>2800</v>
      </c>
      <c r="H55" s="19">
        <f t="shared" si="2"/>
        <v>2400</v>
      </c>
      <c r="I55" s="19">
        <f t="shared" si="2"/>
        <v>2400</v>
      </c>
      <c r="J55" s="19">
        <f t="shared" si="2"/>
        <v>2400</v>
      </c>
      <c r="K55" s="19">
        <f t="shared" si="2"/>
        <v>3500</v>
      </c>
      <c r="L55" s="19">
        <f t="shared" si="2"/>
        <v>3710</v>
      </c>
      <c r="M55" s="19">
        <f t="shared" si="2"/>
        <v>3990</v>
      </c>
      <c r="N55" s="29">
        <f t="shared" si="0"/>
        <v>40650</v>
      </c>
    </row>
    <row r="56" spans="1:14" ht="12.75" customHeight="1">
      <c r="A56" s="28" t="s">
        <v>126</v>
      </c>
      <c r="B56" s="19">
        <v>1300</v>
      </c>
      <c r="C56" s="19">
        <v>1800</v>
      </c>
      <c r="D56" s="19">
        <v>1550</v>
      </c>
      <c r="E56" s="19">
        <v>1350</v>
      </c>
      <c r="F56" s="19">
        <v>1400</v>
      </c>
      <c r="G56" s="19">
        <v>1400</v>
      </c>
      <c r="H56" s="19">
        <v>600</v>
      </c>
      <c r="I56" s="19">
        <v>600</v>
      </c>
      <c r="J56" s="55">
        <v>1100</v>
      </c>
      <c r="K56" s="55">
        <v>1500</v>
      </c>
      <c r="L56" s="31">
        <v>2290</v>
      </c>
      <c r="M56" s="19">
        <v>1710</v>
      </c>
      <c r="N56" s="29">
        <f t="shared" si="0"/>
        <v>16600</v>
      </c>
    </row>
    <row r="57" spans="1:14" ht="12.75" customHeight="1">
      <c r="A57" s="28" t="s">
        <v>26</v>
      </c>
      <c r="B57" s="19">
        <v>3400</v>
      </c>
      <c r="C57" s="19">
        <v>4400</v>
      </c>
      <c r="D57" s="19">
        <v>4200</v>
      </c>
      <c r="E57" s="19">
        <v>4250</v>
      </c>
      <c r="F57" s="19">
        <v>2900</v>
      </c>
      <c r="G57" s="19">
        <v>3000</v>
      </c>
      <c r="H57" s="19">
        <v>2200</v>
      </c>
      <c r="I57" s="19">
        <v>2200</v>
      </c>
      <c r="J57" s="55">
        <v>2300</v>
      </c>
      <c r="K57" s="55">
        <v>3200</v>
      </c>
      <c r="L57" s="31">
        <v>3500</v>
      </c>
      <c r="M57" s="19">
        <v>3550</v>
      </c>
      <c r="N57" s="29">
        <f t="shared" si="0"/>
        <v>39100</v>
      </c>
    </row>
    <row r="58" spans="1:14" ht="12.75" customHeight="1">
      <c r="A58" s="28" t="s">
        <v>136</v>
      </c>
      <c r="B58" s="19">
        <f>B57-B59</f>
        <v>2950</v>
      </c>
      <c r="C58" s="19">
        <f aca="true" t="shared" si="3" ref="C58:M58">C57-C59</f>
        <v>3950</v>
      </c>
      <c r="D58" s="19">
        <f t="shared" si="3"/>
        <v>3400</v>
      </c>
      <c r="E58" s="19">
        <f t="shared" si="3"/>
        <v>3750</v>
      </c>
      <c r="F58" s="19">
        <f t="shared" si="3"/>
        <v>2500</v>
      </c>
      <c r="G58" s="19">
        <f t="shared" si="3"/>
        <v>2650</v>
      </c>
      <c r="H58" s="19">
        <f t="shared" si="3"/>
        <v>2050</v>
      </c>
      <c r="I58" s="19">
        <f t="shared" si="3"/>
        <v>1950</v>
      </c>
      <c r="J58" s="19">
        <f t="shared" si="3"/>
        <v>2000</v>
      </c>
      <c r="K58" s="19">
        <f t="shared" si="3"/>
        <v>2830</v>
      </c>
      <c r="L58" s="19">
        <f t="shared" si="3"/>
        <v>3100</v>
      </c>
      <c r="M58" s="19">
        <f t="shared" si="3"/>
        <v>3100</v>
      </c>
      <c r="N58" s="29">
        <f t="shared" si="0"/>
        <v>34230</v>
      </c>
    </row>
    <row r="59" spans="1:14" ht="12.75" customHeight="1">
      <c r="A59" s="28" t="s">
        <v>126</v>
      </c>
      <c r="B59" s="19">
        <v>450</v>
      </c>
      <c r="C59" s="19">
        <v>450</v>
      </c>
      <c r="D59" s="19">
        <v>800</v>
      </c>
      <c r="E59" s="19">
        <v>500</v>
      </c>
      <c r="F59" s="19">
        <v>400</v>
      </c>
      <c r="G59" s="19">
        <v>350</v>
      </c>
      <c r="H59" s="19">
        <v>150</v>
      </c>
      <c r="I59" s="19">
        <v>250</v>
      </c>
      <c r="J59" s="55">
        <v>300</v>
      </c>
      <c r="K59" s="55">
        <v>370</v>
      </c>
      <c r="L59" s="31">
        <v>400</v>
      </c>
      <c r="M59" s="19">
        <v>450</v>
      </c>
      <c r="N59" s="29">
        <f t="shared" si="0"/>
        <v>4870</v>
      </c>
    </row>
    <row r="60" spans="1:14" ht="12.75" customHeight="1">
      <c r="A60" s="28" t="s">
        <v>32</v>
      </c>
      <c r="B60" s="19">
        <v>5700</v>
      </c>
      <c r="C60" s="19">
        <v>5300</v>
      </c>
      <c r="D60" s="19">
        <v>4300</v>
      </c>
      <c r="E60" s="19">
        <v>3800</v>
      </c>
      <c r="F60" s="19">
        <v>3500</v>
      </c>
      <c r="G60" s="19">
        <v>3300</v>
      </c>
      <c r="H60" s="19">
        <v>3900</v>
      </c>
      <c r="I60" s="19">
        <v>3000</v>
      </c>
      <c r="J60" s="55">
        <v>3500</v>
      </c>
      <c r="K60" s="55">
        <v>5700</v>
      </c>
      <c r="L60" s="31">
        <v>5750</v>
      </c>
      <c r="M60" s="19">
        <v>5700</v>
      </c>
      <c r="N60" s="29">
        <f t="shared" si="0"/>
        <v>53450</v>
      </c>
    </row>
    <row r="61" spans="1:14" ht="12" customHeight="1">
      <c r="A61" s="28" t="s">
        <v>136</v>
      </c>
      <c r="B61" s="19">
        <f>B60-B62</f>
        <v>2700</v>
      </c>
      <c r="C61" s="19">
        <f aca="true" t="shared" si="4" ref="C61:M61">C60-C62</f>
        <v>2350</v>
      </c>
      <c r="D61" s="19">
        <f t="shared" si="4"/>
        <v>1200</v>
      </c>
      <c r="E61" s="19">
        <f t="shared" si="4"/>
        <v>1450</v>
      </c>
      <c r="F61" s="19">
        <f t="shared" si="4"/>
        <v>1500</v>
      </c>
      <c r="G61" s="19">
        <f t="shared" si="4"/>
        <v>1300</v>
      </c>
      <c r="H61" s="19">
        <f t="shared" si="4"/>
        <v>2150</v>
      </c>
      <c r="I61" s="19">
        <f t="shared" si="4"/>
        <v>1400</v>
      </c>
      <c r="J61" s="19">
        <f t="shared" si="4"/>
        <v>1750</v>
      </c>
      <c r="K61" s="19">
        <f t="shared" si="4"/>
        <v>2350</v>
      </c>
      <c r="L61" s="19">
        <f t="shared" si="4"/>
        <v>2750</v>
      </c>
      <c r="M61" s="19">
        <f t="shared" si="4"/>
        <v>2350</v>
      </c>
      <c r="N61" s="29">
        <f t="shared" si="0"/>
        <v>23250</v>
      </c>
    </row>
    <row r="62" spans="1:14" ht="12.75" customHeight="1">
      <c r="A62" s="28" t="s">
        <v>126</v>
      </c>
      <c r="B62" s="19">
        <v>3000</v>
      </c>
      <c r="C62" s="19">
        <v>2950</v>
      </c>
      <c r="D62" s="19">
        <v>3100</v>
      </c>
      <c r="E62" s="19">
        <v>2350</v>
      </c>
      <c r="F62" s="19">
        <v>2000</v>
      </c>
      <c r="G62" s="19">
        <v>2000</v>
      </c>
      <c r="H62" s="19">
        <v>1750</v>
      </c>
      <c r="I62" s="19">
        <v>1600</v>
      </c>
      <c r="J62" s="55">
        <v>1750</v>
      </c>
      <c r="K62" s="55">
        <v>3350</v>
      </c>
      <c r="L62" s="31">
        <v>3000</v>
      </c>
      <c r="M62" s="19">
        <v>3350</v>
      </c>
      <c r="N62" s="29">
        <f t="shared" si="0"/>
        <v>30200</v>
      </c>
    </row>
    <row r="63" spans="1:14" ht="12.75" customHeight="1">
      <c r="A63" s="43" t="s">
        <v>33</v>
      </c>
      <c r="B63" s="19">
        <v>4500</v>
      </c>
      <c r="C63" s="19">
        <v>4300</v>
      </c>
      <c r="D63" s="19">
        <v>4300</v>
      </c>
      <c r="E63" s="19">
        <v>4200</v>
      </c>
      <c r="F63" s="19">
        <v>3600</v>
      </c>
      <c r="G63" s="19">
        <v>4200</v>
      </c>
      <c r="H63" s="19">
        <v>2900</v>
      </c>
      <c r="I63" s="19">
        <v>1800</v>
      </c>
      <c r="J63" s="55">
        <v>3200</v>
      </c>
      <c r="K63" s="55">
        <v>4400</v>
      </c>
      <c r="L63" s="31">
        <v>4200</v>
      </c>
      <c r="M63" s="19">
        <v>4900</v>
      </c>
      <c r="N63" s="29">
        <f t="shared" si="0"/>
        <v>46500</v>
      </c>
    </row>
    <row r="64" spans="1:14" ht="12" customHeight="1">
      <c r="A64" s="28" t="s">
        <v>136</v>
      </c>
      <c r="B64" s="19">
        <f>B63-B65</f>
        <v>3200</v>
      </c>
      <c r="C64" s="19">
        <f aca="true" t="shared" si="5" ref="C64:M64">C63-C65</f>
        <v>3050</v>
      </c>
      <c r="D64" s="19">
        <f t="shared" si="5"/>
        <v>3000</v>
      </c>
      <c r="E64" s="19">
        <f t="shared" si="5"/>
        <v>2950</v>
      </c>
      <c r="F64" s="19">
        <f t="shared" si="5"/>
        <v>2600</v>
      </c>
      <c r="G64" s="19">
        <f t="shared" si="5"/>
        <v>2950</v>
      </c>
      <c r="H64" s="19">
        <f t="shared" si="5"/>
        <v>2000</v>
      </c>
      <c r="I64" s="19">
        <f t="shared" si="5"/>
        <v>300</v>
      </c>
      <c r="J64" s="19">
        <f t="shared" si="5"/>
        <v>2300</v>
      </c>
      <c r="K64" s="19">
        <f t="shared" si="5"/>
        <v>3100</v>
      </c>
      <c r="L64" s="19">
        <f t="shared" si="5"/>
        <v>3000</v>
      </c>
      <c r="M64" s="19">
        <f t="shared" si="5"/>
        <v>3500</v>
      </c>
      <c r="N64" s="29">
        <f t="shared" si="0"/>
        <v>31950</v>
      </c>
    </row>
    <row r="65" spans="1:14" ht="12.75" customHeight="1">
      <c r="A65" s="28" t="s">
        <v>126</v>
      </c>
      <c r="B65" s="19">
        <v>1300</v>
      </c>
      <c r="C65" s="19">
        <v>1250</v>
      </c>
      <c r="D65" s="19">
        <v>1300</v>
      </c>
      <c r="E65" s="19">
        <v>1250</v>
      </c>
      <c r="F65" s="19">
        <v>1000</v>
      </c>
      <c r="G65" s="19">
        <v>1250</v>
      </c>
      <c r="H65" s="19">
        <v>900</v>
      </c>
      <c r="I65" s="19">
        <v>1500</v>
      </c>
      <c r="J65" s="55">
        <v>900</v>
      </c>
      <c r="K65" s="55">
        <v>1300</v>
      </c>
      <c r="L65" s="31">
        <v>1200</v>
      </c>
      <c r="M65" s="19">
        <v>1400</v>
      </c>
      <c r="N65" s="29">
        <f t="shared" si="0"/>
        <v>14550</v>
      </c>
    </row>
    <row r="66" spans="1:14" ht="24" customHeight="1">
      <c r="A66" s="44" t="s">
        <v>125</v>
      </c>
      <c r="B66" s="19">
        <v>5700</v>
      </c>
      <c r="C66" s="19">
        <v>5065</v>
      </c>
      <c r="D66" s="19">
        <v>6930</v>
      </c>
      <c r="E66" s="19">
        <v>5004</v>
      </c>
      <c r="F66" s="19">
        <v>4600</v>
      </c>
      <c r="G66" s="19">
        <v>4300</v>
      </c>
      <c r="H66" s="19">
        <v>3000</v>
      </c>
      <c r="I66" s="19">
        <v>2700</v>
      </c>
      <c r="J66" s="19">
        <v>3450</v>
      </c>
      <c r="K66" s="19">
        <v>5848</v>
      </c>
      <c r="L66" s="19">
        <v>5855</v>
      </c>
      <c r="M66" s="19">
        <v>5900</v>
      </c>
      <c r="N66" s="29">
        <f t="shared" si="0"/>
        <v>58352</v>
      </c>
    </row>
    <row r="67" spans="1:14" ht="12.75" customHeight="1">
      <c r="A67" s="43" t="s">
        <v>95</v>
      </c>
      <c r="B67" s="19">
        <v>900</v>
      </c>
      <c r="C67" s="19">
        <v>765</v>
      </c>
      <c r="D67" s="19">
        <v>630</v>
      </c>
      <c r="E67" s="19">
        <v>504</v>
      </c>
      <c r="F67" s="19">
        <v>450</v>
      </c>
      <c r="G67" s="19"/>
      <c r="H67" s="19"/>
      <c r="I67" s="19"/>
      <c r="J67" s="19">
        <v>450</v>
      </c>
      <c r="K67" s="19">
        <v>648</v>
      </c>
      <c r="L67" s="19">
        <v>855</v>
      </c>
      <c r="M67" s="19">
        <v>900</v>
      </c>
      <c r="N67" s="29">
        <f t="shared" si="0"/>
        <v>6102</v>
      </c>
    </row>
    <row r="68" spans="1:14" ht="12.75" customHeight="1">
      <c r="A68" s="28" t="s">
        <v>136</v>
      </c>
      <c r="B68" s="19">
        <f>B66-B69</f>
        <v>2955</v>
      </c>
      <c r="C68" s="19">
        <f aca="true" t="shared" si="6" ref="C68:M68">C66-C69</f>
        <v>2671</v>
      </c>
      <c r="D68" s="19">
        <f t="shared" si="6"/>
        <v>4585</v>
      </c>
      <c r="E68" s="19">
        <f t="shared" si="6"/>
        <v>2611</v>
      </c>
      <c r="F68" s="19">
        <f t="shared" si="6"/>
        <v>2306</v>
      </c>
      <c r="G68" s="19">
        <f t="shared" si="6"/>
        <v>4300</v>
      </c>
      <c r="H68" s="19">
        <f t="shared" si="6"/>
        <v>3000</v>
      </c>
      <c r="I68" s="19">
        <f t="shared" si="6"/>
        <v>2700</v>
      </c>
      <c r="J68" s="19">
        <f t="shared" si="6"/>
        <v>757</v>
      </c>
      <c r="K68" s="19">
        <f t="shared" si="6"/>
        <v>2904</v>
      </c>
      <c r="L68" s="19">
        <f t="shared" si="6"/>
        <v>2812</v>
      </c>
      <c r="M68" s="19">
        <f t="shared" si="6"/>
        <v>3511</v>
      </c>
      <c r="N68" s="29">
        <f aca="true" t="shared" si="7" ref="N68:N73">B68+C68+D68+E68+F68+G68+H68+I68+J68+K68+L68+M68</f>
        <v>35112</v>
      </c>
    </row>
    <row r="69" spans="1:14" ht="11.25" customHeight="1">
      <c r="A69" s="28" t="s">
        <v>126</v>
      </c>
      <c r="B69" s="19">
        <v>2745</v>
      </c>
      <c r="C69" s="19">
        <v>2394</v>
      </c>
      <c r="D69" s="19">
        <v>2345</v>
      </c>
      <c r="E69" s="19">
        <v>2393</v>
      </c>
      <c r="F69" s="19">
        <v>2294</v>
      </c>
      <c r="G69" s="19"/>
      <c r="H69" s="19"/>
      <c r="I69" s="19"/>
      <c r="J69" s="22">
        <v>2693</v>
      </c>
      <c r="K69" s="22">
        <v>2944</v>
      </c>
      <c r="L69" s="31">
        <v>3043</v>
      </c>
      <c r="M69" s="19">
        <v>2389</v>
      </c>
      <c r="N69" s="29">
        <f t="shared" si="7"/>
        <v>23240</v>
      </c>
    </row>
    <row r="70" spans="1:21" ht="12.75" customHeight="1">
      <c r="A70" s="47" t="s">
        <v>23</v>
      </c>
      <c r="B70" s="63">
        <f aca="true" t="shared" si="8" ref="B70:M70">B4+B6+B8+B10+B12+B13+B14+B15+B16+B17+B19+B20+B21+B23+B25+B27+B28+B29+B31+B32+B33+B34+B36+B38+B39+B41+B42+B44+B46+B48+B49+B50+B54+B57+B60+B63+B66</f>
        <v>222033</v>
      </c>
      <c r="C70" s="63">
        <f t="shared" si="8"/>
        <v>224218</v>
      </c>
      <c r="D70" s="63">
        <f t="shared" si="8"/>
        <v>208027</v>
      </c>
      <c r="E70" s="63">
        <f t="shared" si="8"/>
        <v>176726</v>
      </c>
      <c r="F70" s="63">
        <f t="shared" si="8"/>
        <v>155066</v>
      </c>
      <c r="G70" s="63">
        <f t="shared" si="8"/>
        <v>148526</v>
      </c>
      <c r="H70" s="63">
        <f t="shared" si="8"/>
        <v>75555</v>
      </c>
      <c r="I70" s="63">
        <f t="shared" si="8"/>
        <v>50743</v>
      </c>
      <c r="J70" s="63">
        <f t="shared" si="8"/>
        <v>78740</v>
      </c>
      <c r="K70" s="63">
        <f t="shared" si="8"/>
        <v>203963</v>
      </c>
      <c r="L70" s="63">
        <f t="shared" si="8"/>
        <v>223063</v>
      </c>
      <c r="M70" s="63">
        <f t="shared" si="8"/>
        <v>232940</v>
      </c>
      <c r="N70" s="63">
        <f>SUM(B70:M70)</f>
        <v>1999600</v>
      </c>
      <c r="U70" s="41"/>
    </row>
    <row r="71" spans="1:14" ht="24.75" customHeight="1">
      <c r="A71" s="47" t="s">
        <v>98</v>
      </c>
      <c r="B71" s="43">
        <f>B52+B67</f>
        <v>938</v>
      </c>
      <c r="C71" s="43">
        <f aca="true" t="shared" si="9" ref="C71:M71">C52+C67</f>
        <v>803</v>
      </c>
      <c r="D71" s="43">
        <f t="shared" si="9"/>
        <v>668</v>
      </c>
      <c r="E71" s="43">
        <f t="shared" si="9"/>
        <v>542</v>
      </c>
      <c r="F71" s="43">
        <f t="shared" si="9"/>
        <v>488</v>
      </c>
      <c r="G71" s="43">
        <f t="shared" si="9"/>
        <v>38</v>
      </c>
      <c r="H71" s="43">
        <f t="shared" si="9"/>
        <v>38</v>
      </c>
      <c r="I71" s="43">
        <f t="shared" si="9"/>
        <v>38</v>
      </c>
      <c r="J71" s="43">
        <f t="shared" si="9"/>
        <v>493</v>
      </c>
      <c r="K71" s="43">
        <f t="shared" si="9"/>
        <v>648</v>
      </c>
      <c r="L71" s="43">
        <f t="shared" si="9"/>
        <v>855</v>
      </c>
      <c r="M71" s="43">
        <f t="shared" si="9"/>
        <v>900</v>
      </c>
      <c r="N71" s="29">
        <f t="shared" si="7"/>
        <v>6449</v>
      </c>
    </row>
    <row r="72" spans="1:14" ht="24.75" customHeight="1">
      <c r="A72" s="48" t="s">
        <v>37</v>
      </c>
      <c r="B72" s="31">
        <f aca="true" t="shared" si="10" ref="B72:M72">B5+B7+B9+B11+B18+B24+B26+B30+B35+B37+B43+B45+B47</f>
        <v>2015</v>
      </c>
      <c r="C72" s="31">
        <f t="shared" si="10"/>
        <v>2245</v>
      </c>
      <c r="D72" s="31">
        <f t="shared" si="10"/>
        <v>2439</v>
      </c>
      <c r="E72" s="31">
        <f t="shared" si="10"/>
        <v>1874</v>
      </c>
      <c r="F72" s="31">
        <f t="shared" si="10"/>
        <v>1708</v>
      </c>
      <c r="G72" s="31">
        <f t="shared" si="10"/>
        <v>1358</v>
      </c>
      <c r="H72" s="31">
        <f t="shared" si="10"/>
        <v>947</v>
      </c>
      <c r="I72" s="31">
        <f t="shared" si="10"/>
        <v>765</v>
      </c>
      <c r="J72" s="31">
        <f t="shared" si="10"/>
        <v>857</v>
      </c>
      <c r="K72" s="31">
        <f t="shared" si="10"/>
        <v>1835</v>
      </c>
      <c r="L72" s="31">
        <f t="shared" si="10"/>
        <v>2168</v>
      </c>
      <c r="M72" s="31">
        <f t="shared" si="10"/>
        <v>2140</v>
      </c>
      <c r="N72" s="29">
        <f t="shared" si="7"/>
        <v>20351</v>
      </c>
    </row>
    <row r="73" spans="1:14" ht="36" customHeight="1">
      <c r="A73" s="49" t="s">
        <v>106</v>
      </c>
      <c r="B73" s="50">
        <f aca="true" t="shared" si="11" ref="B73:M73">B70-B71-B72</f>
        <v>219080</v>
      </c>
      <c r="C73" s="50">
        <f t="shared" si="11"/>
        <v>221170</v>
      </c>
      <c r="D73" s="50">
        <f t="shared" si="11"/>
        <v>204920</v>
      </c>
      <c r="E73" s="50">
        <f t="shared" si="11"/>
        <v>174310</v>
      </c>
      <c r="F73" s="50">
        <f t="shared" si="11"/>
        <v>152870</v>
      </c>
      <c r="G73" s="50">
        <f t="shared" si="11"/>
        <v>147130</v>
      </c>
      <c r="H73" s="50">
        <f t="shared" si="11"/>
        <v>74570</v>
      </c>
      <c r="I73" s="50">
        <f t="shared" si="11"/>
        <v>49940</v>
      </c>
      <c r="J73" s="50">
        <f t="shared" si="11"/>
        <v>77390</v>
      </c>
      <c r="K73" s="50">
        <f t="shared" si="11"/>
        <v>201480</v>
      </c>
      <c r="L73" s="50">
        <f t="shared" si="11"/>
        <v>220040</v>
      </c>
      <c r="M73" s="50">
        <f t="shared" si="11"/>
        <v>229900</v>
      </c>
      <c r="N73" s="29">
        <f t="shared" si="7"/>
        <v>1972800</v>
      </c>
    </row>
  </sheetData>
  <sheetProtection/>
  <mergeCells count="2">
    <mergeCell ref="A1:N1"/>
    <mergeCell ref="A2:N2"/>
  </mergeCells>
  <printOptions/>
  <pageMargins left="1.1811023622047245" right="0.3937007874015748" top="0.7874015748031497" bottom="0.7874015748031497" header="0.472440944881889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53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1" sqref="E21"/>
    </sheetView>
  </sheetViews>
  <sheetFormatPr defaultColWidth="9.00390625" defaultRowHeight="12.75"/>
  <cols>
    <col min="1" max="1" width="20.625" style="0" customWidth="1"/>
    <col min="2" max="2" width="8.75390625" style="0" customWidth="1"/>
    <col min="3" max="3" width="8.25390625" style="0" customWidth="1"/>
    <col min="4" max="5" width="8.375" style="0" customWidth="1"/>
    <col min="6" max="6" width="8.625" style="0" customWidth="1"/>
    <col min="7" max="7" width="8.25390625" style="0" customWidth="1"/>
    <col min="8" max="8" width="8.375" style="0" customWidth="1"/>
    <col min="9" max="9" width="8.625" style="0" customWidth="1"/>
    <col min="10" max="11" width="8.375" style="0" customWidth="1"/>
    <col min="12" max="12" width="8.625" style="0" customWidth="1"/>
    <col min="13" max="13" width="8.25390625" style="0" customWidth="1"/>
    <col min="14" max="14" width="9.375" style="0" customWidth="1"/>
    <col min="15" max="15" width="9.625" style="0" hidden="1" customWidth="1"/>
    <col min="16" max="17" width="0" style="0" hidden="1" customWidth="1"/>
  </cols>
  <sheetData>
    <row r="1" spans="1:14" ht="15.7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79" t="s">
        <v>123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7.25" customHeight="1">
      <c r="A3" s="9" t="s">
        <v>24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25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36</v>
      </c>
    </row>
    <row r="4" spans="1:14" s="23" customFormat="1" ht="12" customHeight="1">
      <c r="A4" s="64" t="s">
        <v>100</v>
      </c>
      <c r="B4" s="19">
        <v>8500</v>
      </c>
      <c r="C4" s="19">
        <v>7700</v>
      </c>
      <c r="D4" s="22">
        <v>6700</v>
      </c>
      <c r="E4" s="19">
        <v>6000</v>
      </c>
      <c r="F4" s="19">
        <v>4600</v>
      </c>
      <c r="G4" s="19">
        <v>4100</v>
      </c>
      <c r="H4" s="19">
        <v>2700</v>
      </c>
      <c r="I4" s="19">
        <v>1800</v>
      </c>
      <c r="J4" s="22">
        <v>3200</v>
      </c>
      <c r="K4" s="22">
        <v>6000</v>
      </c>
      <c r="L4" s="19">
        <v>8500</v>
      </c>
      <c r="M4" s="19">
        <v>8500</v>
      </c>
      <c r="N4" s="20">
        <f>B4+C4+D4+E4+F4+G4+H4+I4+J4+K4+L4+M4</f>
        <v>68300</v>
      </c>
    </row>
    <row r="5" spans="1:14" s="23" customFormat="1" ht="12" customHeight="1">
      <c r="A5" s="64" t="s">
        <v>87</v>
      </c>
      <c r="B5" s="19"/>
      <c r="C5" s="19"/>
      <c r="D5" s="22"/>
      <c r="E5" s="19"/>
      <c r="F5" s="19"/>
      <c r="G5" s="19"/>
      <c r="H5" s="19"/>
      <c r="I5" s="19"/>
      <c r="J5" s="22"/>
      <c r="K5" s="22"/>
      <c r="L5" s="19"/>
      <c r="M5" s="19"/>
      <c r="N5" s="20">
        <f>B5+C5+D5+E5+F5+G5+H5+I5+J5+K5+L5+M5</f>
        <v>0</v>
      </c>
    </row>
    <row r="6" spans="1:14" s="23" customFormat="1" ht="38.25" customHeight="1">
      <c r="A6" s="64" t="s">
        <v>99</v>
      </c>
      <c r="B6" s="19">
        <v>3500</v>
      </c>
      <c r="C6" s="19">
        <v>3100</v>
      </c>
      <c r="D6" s="19">
        <v>3750</v>
      </c>
      <c r="E6" s="19">
        <v>2600</v>
      </c>
      <c r="F6" s="19">
        <v>2000</v>
      </c>
      <c r="G6" s="19">
        <v>1700</v>
      </c>
      <c r="H6" s="19">
        <v>1400</v>
      </c>
      <c r="I6" s="19">
        <v>900</v>
      </c>
      <c r="J6" s="19">
        <v>850</v>
      </c>
      <c r="K6" s="19">
        <v>2200</v>
      </c>
      <c r="L6" s="19">
        <v>3000</v>
      </c>
      <c r="M6" s="19">
        <v>3000</v>
      </c>
      <c r="N6" s="20">
        <f>B6+C6+D6+E6+F6+G6+H6+I6+J6+K6+L6+M6</f>
        <v>28000</v>
      </c>
    </row>
    <row r="7" spans="1:14" s="23" customFormat="1" ht="14.25" customHeight="1">
      <c r="A7" s="64" t="s">
        <v>93</v>
      </c>
      <c r="B7" s="19">
        <v>57</v>
      </c>
      <c r="C7" s="19">
        <v>57</v>
      </c>
      <c r="D7" s="22">
        <v>60</v>
      </c>
      <c r="E7" s="19">
        <v>58</v>
      </c>
      <c r="F7" s="19">
        <v>57</v>
      </c>
      <c r="G7" s="19">
        <v>57</v>
      </c>
      <c r="H7" s="19">
        <v>56</v>
      </c>
      <c r="I7" s="19">
        <v>12</v>
      </c>
      <c r="J7" s="22">
        <v>10</v>
      </c>
      <c r="K7" s="22">
        <v>56</v>
      </c>
      <c r="L7" s="19">
        <v>58</v>
      </c>
      <c r="M7" s="19">
        <v>58</v>
      </c>
      <c r="N7" s="20">
        <f aca="true" t="shared" si="0" ref="N7:N39">B7+C7+D7+E7+F7+G7+H7+I7+J7+K7+L7+M7</f>
        <v>596</v>
      </c>
    </row>
    <row r="8" spans="1:14" s="23" customFormat="1" ht="12" customHeight="1">
      <c r="A8" s="64" t="s">
        <v>111</v>
      </c>
      <c r="B8" s="19">
        <v>100</v>
      </c>
      <c r="C8" s="19">
        <v>150</v>
      </c>
      <c r="D8" s="22">
        <v>300</v>
      </c>
      <c r="E8" s="19">
        <v>150</v>
      </c>
      <c r="F8" s="19">
        <v>95</v>
      </c>
      <c r="G8" s="19">
        <v>50</v>
      </c>
      <c r="H8" s="19">
        <v>35</v>
      </c>
      <c r="I8" s="19">
        <v>15</v>
      </c>
      <c r="J8" s="22">
        <v>15</v>
      </c>
      <c r="K8" s="22">
        <v>55</v>
      </c>
      <c r="L8" s="19">
        <v>200</v>
      </c>
      <c r="M8" s="19">
        <v>200</v>
      </c>
      <c r="N8" s="20">
        <f>SUM(B8:M8)</f>
        <v>1365</v>
      </c>
    </row>
    <row r="9" spans="1:14" s="23" customFormat="1" ht="14.25" customHeight="1">
      <c r="A9" s="64" t="s">
        <v>112</v>
      </c>
      <c r="B9" s="19">
        <v>65</v>
      </c>
      <c r="C9" s="19">
        <v>45</v>
      </c>
      <c r="D9" s="22">
        <v>40</v>
      </c>
      <c r="E9" s="19">
        <v>35</v>
      </c>
      <c r="F9" s="19">
        <v>15</v>
      </c>
      <c r="G9" s="19">
        <v>20</v>
      </c>
      <c r="H9" s="19">
        <v>15</v>
      </c>
      <c r="I9" s="19">
        <v>5</v>
      </c>
      <c r="J9" s="22">
        <v>5</v>
      </c>
      <c r="K9" s="22">
        <v>25</v>
      </c>
      <c r="L9" s="19">
        <v>45</v>
      </c>
      <c r="M9" s="19">
        <v>45</v>
      </c>
      <c r="N9" s="20">
        <f t="shared" si="0"/>
        <v>360</v>
      </c>
    </row>
    <row r="10" spans="1:14" s="23" customFormat="1" ht="9.75" customHeight="1">
      <c r="A10" s="64" t="s">
        <v>113</v>
      </c>
      <c r="B10" s="19">
        <v>20</v>
      </c>
      <c r="C10" s="19">
        <v>10</v>
      </c>
      <c r="D10" s="22">
        <v>15</v>
      </c>
      <c r="E10" s="19">
        <v>20</v>
      </c>
      <c r="F10" s="19">
        <v>5</v>
      </c>
      <c r="G10" s="19">
        <v>5</v>
      </c>
      <c r="H10" s="19">
        <v>3</v>
      </c>
      <c r="I10" s="19">
        <v>5</v>
      </c>
      <c r="J10" s="22">
        <v>10</v>
      </c>
      <c r="K10" s="22">
        <v>10</v>
      </c>
      <c r="L10" s="19">
        <v>22</v>
      </c>
      <c r="M10" s="19">
        <v>22</v>
      </c>
      <c r="N10" s="20">
        <f t="shared" si="0"/>
        <v>147</v>
      </c>
    </row>
    <row r="11" spans="1:14" s="23" customFormat="1" ht="12" customHeight="1">
      <c r="A11" s="64" t="s">
        <v>114</v>
      </c>
      <c r="B11" s="19">
        <v>15</v>
      </c>
      <c r="C11" s="19">
        <v>5</v>
      </c>
      <c r="D11" s="22">
        <v>10</v>
      </c>
      <c r="E11" s="19">
        <v>10</v>
      </c>
      <c r="F11" s="19">
        <v>24</v>
      </c>
      <c r="G11" s="19">
        <v>10</v>
      </c>
      <c r="H11" s="19">
        <v>5</v>
      </c>
      <c r="I11" s="19">
        <v>5</v>
      </c>
      <c r="J11" s="22">
        <v>6</v>
      </c>
      <c r="K11" s="22">
        <v>15</v>
      </c>
      <c r="L11" s="19">
        <v>35</v>
      </c>
      <c r="M11" s="19">
        <v>30</v>
      </c>
      <c r="N11" s="20">
        <f t="shared" si="0"/>
        <v>170</v>
      </c>
    </row>
    <row r="12" spans="1:14" s="23" customFormat="1" ht="12" customHeight="1">
      <c r="A12" s="64" t="s">
        <v>115</v>
      </c>
      <c r="B12" s="19">
        <v>100</v>
      </c>
      <c r="C12" s="19">
        <v>100</v>
      </c>
      <c r="D12" s="22">
        <v>160</v>
      </c>
      <c r="E12" s="19">
        <v>150</v>
      </c>
      <c r="F12" s="19">
        <v>100</v>
      </c>
      <c r="G12" s="19">
        <v>130</v>
      </c>
      <c r="H12" s="19">
        <v>80</v>
      </c>
      <c r="I12" s="19">
        <v>80</v>
      </c>
      <c r="J12" s="22">
        <v>40</v>
      </c>
      <c r="K12" s="22">
        <v>140</v>
      </c>
      <c r="L12" s="19">
        <v>100</v>
      </c>
      <c r="M12" s="19">
        <v>120</v>
      </c>
      <c r="N12" s="20">
        <f t="shared" si="0"/>
        <v>1300</v>
      </c>
    </row>
    <row r="13" spans="1:14" s="23" customFormat="1" ht="11.25" customHeight="1">
      <c r="A13" s="64" t="s">
        <v>116</v>
      </c>
      <c r="B13" s="19">
        <v>5</v>
      </c>
      <c r="C13" s="19">
        <v>5</v>
      </c>
      <c r="D13" s="22">
        <v>15</v>
      </c>
      <c r="E13" s="19">
        <v>10</v>
      </c>
      <c r="F13" s="19">
        <v>10</v>
      </c>
      <c r="G13" s="19">
        <v>10</v>
      </c>
      <c r="H13" s="19">
        <v>10</v>
      </c>
      <c r="I13" s="19"/>
      <c r="J13" s="22">
        <v>5</v>
      </c>
      <c r="K13" s="22">
        <v>3</v>
      </c>
      <c r="L13" s="19">
        <v>25</v>
      </c>
      <c r="M13" s="19">
        <v>25</v>
      </c>
      <c r="N13" s="20">
        <f t="shared" si="0"/>
        <v>123</v>
      </c>
    </row>
    <row r="14" spans="1:14" s="23" customFormat="1" ht="14.25" customHeight="1">
      <c r="A14" s="64" t="s">
        <v>117</v>
      </c>
      <c r="B14" s="19">
        <v>90</v>
      </c>
      <c r="C14" s="19">
        <v>40</v>
      </c>
      <c r="D14" s="22">
        <v>70</v>
      </c>
      <c r="E14" s="19">
        <v>50</v>
      </c>
      <c r="F14" s="19">
        <v>50</v>
      </c>
      <c r="G14" s="19">
        <v>50</v>
      </c>
      <c r="H14" s="19">
        <v>25</v>
      </c>
      <c r="I14" s="19">
        <v>10</v>
      </c>
      <c r="J14" s="22">
        <v>7</v>
      </c>
      <c r="K14" s="22">
        <v>45</v>
      </c>
      <c r="L14" s="19">
        <v>50</v>
      </c>
      <c r="M14" s="19">
        <v>63</v>
      </c>
      <c r="N14" s="20">
        <f t="shared" si="0"/>
        <v>550</v>
      </c>
    </row>
    <row r="15" spans="1:14" s="23" customFormat="1" ht="14.25" customHeight="1">
      <c r="A15" s="64" t="s">
        <v>118</v>
      </c>
      <c r="B15" s="19">
        <v>40</v>
      </c>
      <c r="C15" s="19">
        <v>20</v>
      </c>
      <c r="D15" s="22">
        <v>170</v>
      </c>
      <c r="E15" s="19">
        <v>85</v>
      </c>
      <c r="F15" s="19">
        <v>70</v>
      </c>
      <c r="G15" s="19">
        <v>90</v>
      </c>
      <c r="H15" s="19">
        <v>35</v>
      </c>
      <c r="I15" s="19">
        <v>15</v>
      </c>
      <c r="J15" s="22">
        <v>45</v>
      </c>
      <c r="K15" s="22">
        <v>100</v>
      </c>
      <c r="L15" s="19">
        <v>135</v>
      </c>
      <c r="M15" s="19">
        <v>160</v>
      </c>
      <c r="N15" s="20">
        <f t="shared" si="0"/>
        <v>965</v>
      </c>
    </row>
    <row r="16" spans="1:14" s="23" customFormat="1" ht="12" customHeight="1">
      <c r="A16" s="64" t="s">
        <v>119</v>
      </c>
      <c r="B16" s="19">
        <v>180</v>
      </c>
      <c r="C16" s="19">
        <v>200</v>
      </c>
      <c r="D16" s="22">
        <v>200</v>
      </c>
      <c r="E16" s="19">
        <v>250</v>
      </c>
      <c r="F16" s="19">
        <v>250</v>
      </c>
      <c r="G16" s="19">
        <v>230</v>
      </c>
      <c r="H16" s="19">
        <v>180</v>
      </c>
      <c r="I16" s="19">
        <v>100</v>
      </c>
      <c r="J16" s="22">
        <v>95</v>
      </c>
      <c r="K16" s="22">
        <v>200</v>
      </c>
      <c r="L16" s="19">
        <v>200</v>
      </c>
      <c r="M16" s="19">
        <v>200</v>
      </c>
      <c r="N16" s="20">
        <f t="shared" si="0"/>
        <v>2285</v>
      </c>
    </row>
    <row r="17" spans="1:14" s="23" customFormat="1" ht="14.25" customHeight="1" hidden="1">
      <c r="A17" s="21"/>
      <c r="B17" s="19"/>
      <c r="C17" s="19"/>
      <c r="D17" s="22"/>
      <c r="E17" s="19"/>
      <c r="F17" s="19"/>
      <c r="G17" s="19"/>
      <c r="H17" s="19"/>
      <c r="I17" s="19"/>
      <c r="J17" s="22"/>
      <c r="K17" s="22"/>
      <c r="L17" s="19"/>
      <c r="M17" s="19"/>
      <c r="N17" s="20">
        <f t="shared" si="0"/>
        <v>0</v>
      </c>
    </row>
    <row r="18" spans="1:14" s="23" customFormat="1" ht="39" customHeight="1">
      <c r="A18" s="31" t="s">
        <v>39</v>
      </c>
      <c r="B18" s="19">
        <v>10113</v>
      </c>
      <c r="C18" s="19">
        <v>9900</v>
      </c>
      <c r="D18" s="22">
        <v>9400</v>
      </c>
      <c r="E18" s="19">
        <v>7200</v>
      </c>
      <c r="F18" s="19">
        <v>4000</v>
      </c>
      <c r="G18" s="19">
        <v>4000</v>
      </c>
      <c r="H18" s="19">
        <v>4000</v>
      </c>
      <c r="I18" s="19">
        <v>4000</v>
      </c>
      <c r="J18" s="22">
        <v>3500</v>
      </c>
      <c r="K18" s="22">
        <v>7000</v>
      </c>
      <c r="L18" s="19">
        <v>10500</v>
      </c>
      <c r="M18" s="19">
        <v>10000</v>
      </c>
      <c r="N18" s="20">
        <f t="shared" si="0"/>
        <v>83613</v>
      </c>
    </row>
    <row r="19" spans="1:14" s="23" customFormat="1" ht="39.75" customHeight="1">
      <c r="A19" s="22" t="s">
        <v>109</v>
      </c>
      <c r="B19" s="19">
        <v>150</v>
      </c>
      <c r="C19" s="19">
        <v>150</v>
      </c>
      <c r="D19" s="22">
        <v>150</v>
      </c>
      <c r="E19" s="19">
        <v>150</v>
      </c>
      <c r="F19" s="19">
        <v>150</v>
      </c>
      <c r="G19" s="19">
        <v>71</v>
      </c>
      <c r="H19" s="19">
        <v>71</v>
      </c>
      <c r="I19" s="19">
        <v>71</v>
      </c>
      <c r="J19" s="22">
        <v>70</v>
      </c>
      <c r="K19" s="22">
        <v>150</v>
      </c>
      <c r="L19" s="19">
        <v>150</v>
      </c>
      <c r="M19" s="19">
        <v>150</v>
      </c>
      <c r="N19" s="20">
        <f t="shared" si="0"/>
        <v>1483</v>
      </c>
    </row>
    <row r="20" spans="1:14" s="23" customFormat="1" ht="50.25" customHeight="1">
      <c r="A20" s="22" t="s">
        <v>131</v>
      </c>
      <c r="B20" s="19">
        <v>600</v>
      </c>
      <c r="C20" s="19">
        <v>600</v>
      </c>
      <c r="D20" s="22">
        <v>550</v>
      </c>
      <c r="E20" s="19">
        <v>550</v>
      </c>
      <c r="F20" s="19">
        <v>550</v>
      </c>
      <c r="G20" s="19">
        <v>350</v>
      </c>
      <c r="H20" s="19">
        <v>350</v>
      </c>
      <c r="I20" s="19">
        <v>350</v>
      </c>
      <c r="J20" s="22">
        <v>550</v>
      </c>
      <c r="K20" s="22">
        <v>550</v>
      </c>
      <c r="L20" s="19">
        <v>600</v>
      </c>
      <c r="M20" s="19">
        <v>600</v>
      </c>
      <c r="N20" s="20">
        <f t="shared" si="0"/>
        <v>6200</v>
      </c>
    </row>
    <row r="21" spans="1:15" s="23" customFormat="1" ht="24.75" customHeight="1">
      <c r="A21" s="65" t="s">
        <v>104</v>
      </c>
      <c r="B21" s="20">
        <f aca="true" t="shared" si="1" ref="B21:M21">B4+B6+B18+B19+B20</f>
        <v>22863</v>
      </c>
      <c r="C21" s="20">
        <f t="shared" si="1"/>
        <v>21450</v>
      </c>
      <c r="D21" s="20">
        <f t="shared" si="1"/>
        <v>20550</v>
      </c>
      <c r="E21" s="20">
        <f t="shared" si="1"/>
        <v>16500</v>
      </c>
      <c r="F21" s="20">
        <f t="shared" si="1"/>
        <v>11300</v>
      </c>
      <c r="G21" s="20">
        <f t="shared" si="1"/>
        <v>10221</v>
      </c>
      <c r="H21" s="20">
        <f t="shared" si="1"/>
        <v>8521</v>
      </c>
      <c r="I21" s="20">
        <f t="shared" si="1"/>
        <v>7121</v>
      </c>
      <c r="J21" s="20">
        <f t="shared" si="1"/>
        <v>8170</v>
      </c>
      <c r="K21" s="20">
        <f t="shared" si="1"/>
        <v>15900</v>
      </c>
      <c r="L21" s="20">
        <f t="shared" si="1"/>
        <v>22750</v>
      </c>
      <c r="M21" s="20">
        <f t="shared" si="1"/>
        <v>22250</v>
      </c>
      <c r="N21" s="20">
        <f>SUM(B21:M21)</f>
        <v>187596</v>
      </c>
      <c r="O21" s="41">
        <f>N4+N6+N18+N19+N20</f>
        <v>187596</v>
      </c>
    </row>
    <row r="22" spans="1:14" s="23" customFormat="1" ht="15.75" customHeight="1">
      <c r="A22" s="66" t="s">
        <v>82</v>
      </c>
      <c r="B22" s="19">
        <f aca="true" t="shared" si="2" ref="B22:M22">B5+B7</f>
        <v>57</v>
      </c>
      <c r="C22" s="19">
        <f t="shared" si="2"/>
        <v>57</v>
      </c>
      <c r="D22" s="19">
        <f t="shared" si="2"/>
        <v>60</v>
      </c>
      <c r="E22" s="19">
        <f t="shared" si="2"/>
        <v>58</v>
      </c>
      <c r="F22" s="19">
        <f t="shared" si="2"/>
        <v>57</v>
      </c>
      <c r="G22" s="19">
        <f t="shared" si="2"/>
        <v>57</v>
      </c>
      <c r="H22" s="19">
        <f t="shared" si="2"/>
        <v>56</v>
      </c>
      <c r="I22" s="19">
        <f t="shared" si="2"/>
        <v>12</v>
      </c>
      <c r="J22" s="19">
        <f t="shared" si="2"/>
        <v>10</v>
      </c>
      <c r="K22" s="19">
        <f t="shared" si="2"/>
        <v>56</v>
      </c>
      <c r="L22" s="19">
        <f t="shared" si="2"/>
        <v>58</v>
      </c>
      <c r="M22" s="19">
        <f t="shared" si="2"/>
        <v>58</v>
      </c>
      <c r="N22" s="20">
        <f t="shared" si="0"/>
        <v>596</v>
      </c>
    </row>
    <row r="23" spans="1:14" ht="18.75" customHeight="1">
      <c r="A23" s="67" t="s">
        <v>38</v>
      </c>
      <c r="B23" s="10">
        <f>B21-B22</f>
        <v>22806</v>
      </c>
      <c r="C23" s="10">
        <f aca="true" t="shared" si="3" ref="C23:N23">C21-C22</f>
        <v>21393</v>
      </c>
      <c r="D23" s="10">
        <f t="shared" si="3"/>
        <v>20490</v>
      </c>
      <c r="E23" s="10">
        <f t="shared" si="3"/>
        <v>16442</v>
      </c>
      <c r="F23" s="10">
        <f t="shared" si="3"/>
        <v>11243</v>
      </c>
      <c r="G23" s="10">
        <f t="shared" si="3"/>
        <v>10164</v>
      </c>
      <c r="H23" s="10">
        <f t="shared" si="3"/>
        <v>8465</v>
      </c>
      <c r="I23" s="10">
        <f t="shared" si="3"/>
        <v>7109</v>
      </c>
      <c r="J23" s="10">
        <f t="shared" si="3"/>
        <v>8160</v>
      </c>
      <c r="K23" s="10">
        <f t="shared" si="3"/>
        <v>15844</v>
      </c>
      <c r="L23" s="10">
        <f t="shared" si="3"/>
        <v>22692</v>
      </c>
      <c r="M23" s="10">
        <f t="shared" si="3"/>
        <v>22192</v>
      </c>
      <c r="N23" s="10">
        <f t="shared" si="3"/>
        <v>187000</v>
      </c>
    </row>
    <row r="24" spans="1:14" s="23" customFormat="1" ht="15.75" customHeight="1">
      <c r="A24" s="64" t="s">
        <v>101</v>
      </c>
      <c r="B24" s="26">
        <v>3640</v>
      </c>
      <c r="C24" s="26">
        <v>3165</v>
      </c>
      <c r="D24" s="26">
        <v>3265</v>
      </c>
      <c r="E24" s="26">
        <v>2930</v>
      </c>
      <c r="F24" s="26">
        <v>2315</v>
      </c>
      <c r="G24" s="26">
        <v>2020</v>
      </c>
      <c r="H24" s="26">
        <v>755</v>
      </c>
      <c r="I24" s="26">
        <v>790</v>
      </c>
      <c r="J24" s="26">
        <v>1090</v>
      </c>
      <c r="K24" s="27">
        <v>2975</v>
      </c>
      <c r="L24" s="26">
        <v>3000</v>
      </c>
      <c r="M24" s="26">
        <v>2955</v>
      </c>
      <c r="N24" s="20">
        <f t="shared" si="0"/>
        <v>28900</v>
      </c>
    </row>
    <row r="25" spans="1:14" s="23" customFormat="1" ht="15" customHeight="1">
      <c r="A25" s="66" t="s">
        <v>102</v>
      </c>
      <c r="B25" s="19">
        <v>190</v>
      </c>
      <c r="C25" s="19">
        <v>165</v>
      </c>
      <c r="D25" s="19">
        <v>165</v>
      </c>
      <c r="E25" s="19">
        <v>150</v>
      </c>
      <c r="F25" s="19">
        <v>115</v>
      </c>
      <c r="G25" s="19">
        <v>120</v>
      </c>
      <c r="H25" s="19">
        <v>105</v>
      </c>
      <c r="I25" s="19">
        <v>90</v>
      </c>
      <c r="J25" s="19">
        <v>140</v>
      </c>
      <c r="K25" s="19">
        <v>175</v>
      </c>
      <c r="L25" s="19">
        <v>200</v>
      </c>
      <c r="M25" s="19">
        <v>205</v>
      </c>
      <c r="N25" s="20">
        <f t="shared" si="0"/>
        <v>1820</v>
      </c>
    </row>
    <row r="26" spans="1:14" s="23" customFormat="1" ht="13.5" customHeight="1">
      <c r="A26" s="65" t="s">
        <v>38</v>
      </c>
      <c r="B26" s="25">
        <f>B24-B25</f>
        <v>3450</v>
      </c>
      <c r="C26" s="25">
        <f aca="true" t="shared" si="4" ref="C26:M26">C24-C25</f>
        <v>3000</v>
      </c>
      <c r="D26" s="25">
        <f t="shared" si="4"/>
        <v>3100</v>
      </c>
      <c r="E26" s="25">
        <f t="shared" si="4"/>
        <v>2780</v>
      </c>
      <c r="F26" s="25">
        <f t="shared" si="4"/>
        <v>2200</v>
      </c>
      <c r="G26" s="25">
        <f t="shared" si="4"/>
        <v>1900</v>
      </c>
      <c r="H26" s="25">
        <f t="shared" si="4"/>
        <v>650</v>
      </c>
      <c r="I26" s="25">
        <f t="shared" si="4"/>
        <v>700</v>
      </c>
      <c r="J26" s="25">
        <f t="shared" si="4"/>
        <v>950</v>
      </c>
      <c r="K26" s="25">
        <f t="shared" si="4"/>
        <v>2800</v>
      </c>
      <c r="L26" s="25">
        <f t="shared" si="4"/>
        <v>2800</v>
      </c>
      <c r="M26" s="25">
        <f t="shared" si="4"/>
        <v>2750</v>
      </c>
      <c r="N26" s="20">
        <f t="shared" si="0"/>
        <v>27080</v>
      </c>
    </row>
    <row r="27" spans="1:14" s="23" customFormat="1" ht="25.5" customHeight="1">
      <c r="A27" s="64" t="s">
        <v>83</v>
      </c>
      <c r="B27" s="19">
        <v>750</v>
      </c>
      <c r="C27" s="19">
        <v>830</v>
      </c>
      <c r="D27" s="19">
        <v>1100</v>
      </c>
      <c r="E27" s="19">
        <v>700</v>
      </c>
      <c r="F27" s="19">
        <v>550</v>
      </c>
      <c r="G27" s="19">
        <v>600</v>
      </c>
      <c r="H27" s="19">
        <v>400</v>
      </c>
      <c r="I27" s="19">
        <v>130</v>
      </c>
      <c r="J27" s="19">
        <v>210</v>
      </c>
      <c r="K27" s="19">
        <v>750</v>
      </c>
      <c r="L27" s="19">
        <v>850</v>
      </c>
      <c r="M27" s="19">
        <v>830</v>
      </c>
      <c r="N27" s="20">
        <f t="shared" si="0"/>
        <v>7700</v>
      </c>
    </row>
    <row r="28" spans="1:14" ht="17.25" customHeight="1">
      <c r="A28" s="9" t="s">
        <v>24</v>
      </c>
      <c r="B28" s="17" t="s">
        <v>0</v>
      </c>
      <c r="C28" s="17" t="s">
        <v>1</v>
      </c>
      <c r="D28" s="17" t="s">
        <v>2</v>
      </c>
      <c r="E28" s="17" t="s">
        <v>3</v>
      </c>
      <c r="F28" s="17" t="s">
        <v>4</v>
      </c>
      <c r="G28" s="17" t="s">
        <v>25</v>
      </c>
      <c r="H28" s="17" t="s">
        <v>5</v>
      </c>
      <c r="I28" s="17" t="s">
        <v>6</v>
      </c>
      <c r="J28" s="17" t="s">
        <v>7</v>
      </c>
      <c r="K28" s="17" t="s">
        <v>8</v>
      </c>
      <c r="L28" s="18" t="s">
        <v>9</v>
      </c>
      <c r="M28" s="18" t="s">
        <v>10</v>
      </c>
      <c r="N28" s="18" t="s">
        <v>36</v>
      </c>
    </row>
    <row r="29" spans="1:14" s="23" customFormat="1" ht="15.75" customHeight="1">
      <c r="A29" s="21" t="s">
        <v>84</v>
      </c>
      <c r="B29" s="19">
        <v>2106</v>
      </c>
      <c r="C29" s="19">
        <v>2047.5</v>
      </c>
      <c r="D29" s="19">
        <v>1989</v>
      </c>
      <c r="E29" s="19">
        <v>1638</v>
      </c>
      <c r="F29" s="19">
        <v>1521</v>
      </c>
      <c r="G29" s="19">
        <v>1404</v>
      </c>
      <c r="H29" s="19">
        <v>1521</v>
      </c>
      <c r="I29" s="19">
        <v>1521</v>
      </c>
      <c r="J29" s="19">
        <v>1532.7</v>
      </c>
      <c r="K29" s="19">
        <v>1638</v>
      </c>
      <c r="L29" s="19">
        <v>2106</v>
      </c>
      <c r="M29" s="19">
        <v>2223</v>
      </c>
      <c r="N29" s="42">
        <f>SUM(B29:M29)</f>
        <v>21247.2</v>
      </c>
    </row>
    <row r="30" spans="1:14" s="23" customFormat="1" ht="70.5" customHeight="1">
      <c r="A30" s="24" t="s">
        <v>41</v>
      </c>
      <c r="B30" s="19">
        <v>151.2</v>
      </c>
      <c r="C30" s="19">
        <v>147</v>
      </c>
      <c r="D30" s="19">
        <v>142.8</v>
      </c>
      <c r="E30" s="19">
        <v>118</v>
      </c>
      <c r="F30" s="19">
        <v>109.2</v>
      </c>
      <c r="G30" s="19">
        <v>100.8</v>
      </c>
      <c r="H30" s="19">
        <v>109.2</v>
      </c>
      <c r="I30" s="19">
        <v>109.2</v>
      </c>
      <c r="J30" s="19">
        <v>110.04</v>
      </c>
      <c r="K30" s="19">
        <v>118</v>
      </c>
      <c r="L30" s="19">
        <v>151.2</v>
      </c>
      <c r="M30" s="19">
        <v>159.6</v>
      </c>
      <c r="N30" s="60">
        <f t="shared" si="0"/>
        <v>1526.24</v>
      </c>
    </row>
    <row r="31" spans="1:14" s="23" customFormat="1" ht="24" customHeight="1">
      <c r="A31" s="21" t="s">
        <v>34</v>
      </c>
      <c r="B31" s="19">
        <v>1300</v>
      </c>
      <c r="C31" s="19">
        <v>1000</v>
      </c>
      <c r="D31" s="19">
        <v>1280</v>
      </c>
      <c r="E31" s="19">
        <v>1200</v>
      </c>
      <c r="F31" s="19">
        <v>1032</v>
      </c>
      <c r="G31" s="19">
        <v>600</v>
      </c>
      <c r="H31" s="19">
        <v>250</v>
      </c>
      <c r="I31" s="19">
        <v>200</v>
      </c>
      <c r="J31" s="19">
        <v>218</v>
      </c>
      <c r="K31" s="19">
        <v>750</v>
      </c>
      <c r="L31" s="19">
        <v>950</v>
      </c>
      <c r="M31" s="19">
        <v>1005</v>
      </c>
      <c r="N31" s="20">
        <f t="shared" si="0"/>
        <v>9785</v>
      </c>
    </row>
    <row r="32" spans="1:15" ht="30.75" customHeight="1">
      <c r="A32" s="11" t="s">
        <v>44</v>
      </c>
      <c r="B32" s="52">
        <f>'ДДЗ світло'!B44+'ЗОШ світло'!B70+'позашк. з дюками'!B21+'позашк. з дюками'!B24+'позашк. з дюками'!B27+'позашк. з дюками'!B29+'позашк. з дюками'!B30+'позашк. з дюками'!B31</f>
        <v>407393.2</v>
      </c>
      <c r="C32" s="52">
        <f>'ДДЗ світло'!C44+'ЗОШ світло'!C70+'позашк. з дюками'!C21+'позашк. з дюками'!C24+'позашк. з дюками'!C27+'позашк. з дюками'!C29+'позашк. з дюками'!C30+'позашк. з дюками'!C31</f>
        <v>400682.5</v>
      </c>
      <c r="D32" s="52">
        <f>'ДДЗ світло'!D44+'ЗОШ світло'!D70+'позашк. з дюками'!D21+'позашк. з дюками'!D24+'позашк. з дюками'!D27+'позашк. з дюками'!D29+'позашк. з дюками'!D30+'позашк. з дюками'!D31</f>
        <v>371946.8</v>
      </c>
      <c r="E32" s="52">
        <f>'ДДЗ світло'!E44+'ЗОШ світло'!E70+'позашк. з дюками'!E21+'позашк. з дюками'!E24+'позашк. з дюками'!E27+'позашк. з дюками'!E29+'позашк. з дюками'!E30+'позашк. з дюками'!E31</f>
        <v>326353</v>
      </c>
      <c r="F32" s="52">
        <f>'ДДЗ світло'!F44+'ЗОШ світло'!F70+'позашк. з дюками'!F21+'позашк. з дюками'!F24+'позашк. з дюками'!F27+'позашк. з дюками'!F29+'позашк. з дюками'!F30+'позашк. з дюками'!F31</f>
        <v>287761.2</v>
      </c>
      <c r="G32" s="52">
        <f>'ДДЗ світло'!G44+'ЗОШ світло'!G70+'позашк. з дюками'!G21+'позашк. з дюками'!G24+'позашк. з дюками'!G27+'позашк. з дюками'!G29+'позашк. з дюками'!G30+'позашк. з дюками'!G31</f>
        <v>282663.8</v>
      </c>
      <c r="H32" s="52">
        <f>'ДДЗ світло'!H44+'ЗОШ світло'!H70+'позашк. з дюками'!H21+'позашк. з дюками'!H24+'позашк. з дюками'!H27+'позашк. з дюками'!H29+'позашк. з дюками'!H30+'позашк. з дюками'!H31</f>
        <v>176411.2</v>
      </c>
      <c r="I32" s="52">
        <f>'ДДЗ світло'!I44+'ЗОШ світло'!I70+'позашк. з дюками'!I21+'позашк. з дюками'!I24+'позашк. з дюками'!I27+'позашк. з дюками'!I29+'позашк. з дюками'!I30+'позашк. з дюками'!I31</f>
        <v>146724.2</v>
      </c>
      <c r="J32" s="52">
        <f>'ДДЗ світло'!J44+'ЗОШ світло'!J70+'позашк. з дюками'!J21+'позашк. з дюками'!J24+'позашк. з дюками'!J27+'позашк. з дюками'!J29+'позашк. з дюками'!J30+'позашк. з дюками'!J31</f>
        <v>184492.74000000002</v>
      </c>
      <c r="K32" s="52">
        <f>'ДДЗ світло'!K44+'ЗОШ світло'!K70+'позашк. з дюками'!K21+'позашк. з дюками'!K24+'позашк. з дюками'!K27+'позашк. з дюками'!K29+'позашк. з дюками'!K30+'позашк. з дюками'!K31</f>
        <v>358232</v>
      </c>
      <c r="L32" s="52">
        <f>'ДДЗ світло'!L44+'ЗОШ світло'!L70+'позашк. з дюками'!L21+'позашк. з дюками'!L24+'позашк. з дюками'!L27+'позашк. з дюками'!L29+'позашк. з дюками'!L30+'позашк. з дюками'!L31</f>
        <v>402362.2</v>
      </c>
      <c r="M32" s="52">
        <f>'ДДЗ світло'!M44+'ЗОШ світло'!M70+'позашк. з дюками'!M21+'позашк. з дюками'!M24+'позашк. з дюками'!M27+'позашк. з дюками'!M29+'позашк. з дюками'!M30+'позашк. з дюками'!M31</f>
        <v>412655.6</v>
      </c>
      <c r="N32" s="53">
        <f t="shared" si="0"/>
        <v>3757678.440000001</v>
      </c>
      <c r="O32" s="54"/>
    </row>
    <row r="33" spans="1:14" ht="30.75" customHeight="1" hidden="1">
      <c r="A33" s="9" t="s">
        <v>24</v>
      </c>
      <c r="B33" s="17" t="s">
        <v>0</v>
      </c>
      <c r="C33" s="17" t="s">
        <v>1</v>
      </c>
      <c r="D33" s="17" t="s">
        <v>2</v>
      </c>
      <c r="E33" s="17" t="s">
        <v>3</v>
      </c>
      <c r="F33" s="17" t="s">
        <v>4</v>
      </c>
      <c r="G33" s="17" t="s">
        <v>25</v>
      </c>
      <c r="H33" s="17" t="s">
        <v>5</v>
      </c>
      <c r="I33" s="17" t="s">
        <v>6</v>
      </c>
      <c r="J33" s="17" t="s">
        <v>7</v>
      </c>
      <c r="K33" s="17" t="s">
        <v>8</v>
      </c>
      <c r="L33" s="18" t="s">
        <v>9</v>
      </c>
      <c r="M33" s="18" t="s">
        <v>10</v>
      </c>
      <c r="N33" s="18" t="s">
        <v>36</v>
      </c>
    </row>
    <row r="34" spans="1:15" ht="12.75" customHeight="1">
      <c r="A34" s="10" t="s">
        <v>78</v>
      </c>
      <c r="B34" s="10">
        <f>'ДДЗ світло'!B39+'ЗОШ світло'!B72+'позашк. з дюками'!B22+'позашк. з дюками'!B25</f>
        <v>2262</v>
      </c>
      <c r="C34" s="10">
        <f>'ДДЗ світло'!C39+'ЗОШ світло'!C72+'позашк. з дюками'!C22+'позашк. з дюками'!C25</f>
        <v>2467</v>
      </c>
      <c r="D34" s="10">
        <f>'ДДЗ світло'!D39+'ЗОШ світло'!D72+'позашк. з дюками'!D22+'позашк. з дюками'!D25</f>
        <v>3057</v>
      </c>
      <c r="E34" s="10">
        <f>'ДДЗ світло'!E39+'ЗОШ світло'!E72+'позашк. з дюками'!E22+'позашк. з дюками'!E25</f>
        <v>2273</v>
      </c>
      <c r="F34" s="10">
        <f>'ДДЗ світло'!F39+'ЗОШ світло'!F72+'позашк. з дюками'!F22+'позашк. з дюками'!F25</f>
        <v>1948</v>
      </c>
      <c r="G34" s="10">
        <f>'ДДЗ світло'!G39+'ЗОШ світло'!G72+'позашк. з дюками'!G22+'позашк. з дюками'!G25</f>
        <v>1569</v>
      </c>
      <c r="H34" s="10">
        <f>'ДДЗ світло'!H39+'ЗОШ світло'!H72+'позашк. з дюками'!H22+'позашк. з дюками'!H25</f>
        <v>1127</v>
      </c>
      <c r="I34" s="10">
        <f>'ДДЗ світло'!I39+'ЗОШ світло'!I72+'позашк. з дюками'!I22+'позашк. з дюками'!I25</f>
        <v>950</v>
      </c>
      <c r="J34" s="10">
        <f>'ДДЗ світло'!J39+'ЗОШ світло'!J72+'позашк. з дюками'!J22+'позашк. з дюками'!J25</f>
        <v>1029</v>
      </c>
      <c r="K34" s="10">
        <f>'ДДЗ світло'!K39+'ЗОШ світло'!K72+'позашк. з дюками'!K22+'позашк. з дюками'!K25</f>
        <v>2204</v>
      </c>
      <c r="L34" s="10">
        <f>'ДДЗ світло'!L39+'ЗОШ світло'!L72+'позашк. з дюками'!L22+'позашк. з дюками'!L25</f>
        <v>2568</v>
      </c>
      <c r="M34" s="10">
        <f>'ДДЗ світло'!M39+'ЗОШ світло'!M72+'позашк. з дюками'!M22+'позашк. з дюками'!M25</f>
        <v>2637</v>
      </c>
      <c r="N34" s="8">
        <f t="shared" si="0"/>
        <v>24091</v>
      </c>
      <c r="O34" s="13"/>
    </row>
    <row r="35" spans="1:14" ht="12.75" customHeight="1">
      <c r="A35" s="10" t="s">
        <v>85</v>
      </c>
      <c r="B35" s="10">
        <f>'ЗОШ світло'!B71</f>
        <v>938</v>
      </c>
      <c r="C35" s="10">
        <f>'ЗОШ світло'!C71</f>
        <v>803</v>
      </c>
      <c r="D35" s="10">
        <f>'ЗОШ світло'!D71</f>
        <v>668</v>
      </c>
      <c r="E35" s="10">
        <f>'ЗОШ світло'!E71</f>
        <v>542</v>
      </c>
      <c r="F35" s="10">
        <f>'ЗОШ світло'!F71</f>
        <v>488</v>
      </c>
      <c r="G35" s="10">
        <f>'ЗОШ світло'!G71</f>
        <v>38</v>
      </c>
      <c r="H35" s="10">
        <f>'ЗОШ світло'!H71</f>
        <v>38</v>
      </c>
      <c r="I35" s="10">
        <f>'ЗОШ світло'!I71</f>
        <v>38</v>
      </c>
      <c r="J35" s="10">
        <f>'ЗОШ світло'!J71</f>
        <v>493</v>
      </c>
      <c r="K35" s="10">
        <f>'ЗОШ світло'!K71</f>
        <v>648</v>
      </c>
      <c r="L35" s="10">
        <f>'ЗОШ світло'!L71</f>
        <v>855</v>
      </c>
      <c r="M35" s="10">
        <f>'ЗОШ світло'!M71</f>
        <v>900</v>
      </c>
      <c r="N35" s="8">
        <f t="shared" si="0"/>
        <v>6449</v>
      </c>
    </row>
    <row r="36" spans="1:14" ht="39" customHeight="1">
      <c r="A36" s="10" t="s">
        <v>105</v>
      </c>
      <c r="B36" s="52">
        <f>B32-B34-B35</f>
        <v>404193.2</v>
      </c>
      <c r="C36" s="52">
        <f aca="true" t="shared" si="5" ref="C36:N36">C32-C34-C35</f>
        <v>397412.5</v>
      </c>
      <c r="D36" s="52">
        <f t="shared" si="5"/>
        <v>368221.8</v>
      </c>
      <c r="E36" s="52">
        <f t="shared" si="5"/>
        <v>323538</v>
      </c>
      <c r="F36" s="52">
        <f t="shared" si="5"/>
        <v>285325.2</v>
      </c>
      <c r="G36" s="52">
        <f t="shared" si="5"/>
        <v>281056.8</v>
      </c>
      <c r="H36" s="52">
        <f t="shared" si="5"/>
        <v>175246.2</v>
      </c>
      <c r="I36" s="52">
        <f t="shared" si="5"/>
        <v>145736.2</v>
      </c>
      <c r="J36" s="52">
        <f t="shared" si="5"/>
        <v>182970.74000000002</v>
      </c>
      <c r="K36" s="52">
        <f t="shared" si="5"/>
        <v>355380</v>
      </c>
      <c r="L36" s="52">
        <f t="shared" si="5"/>
        <v>398939.2</v>
      </c>
      <c r="M36" s="52">
        <f t="shared" si="5"/>
        <v>409118.6</v>
      </c>
      <c r="N36" s="52">
        <f t="shared" si="5"/>
        <v>3727138.440000001</v>
      </c>
    </row>
    <row r="37" spans="1:14" s="23" customFormat="1" ht="14.25" customHeight="1">
      <c r="A37" s="64" t="s">
        <v>40</v>
      </c>
      <c r="B37" s="19">
        <v>210</v>
      </c>
      <c r="C37" s="19">
        <v>210</v>
      </c>
      <c r="D37" s="19">
        <v>230</v>
      </c>
      <c r="E37" s="19">
        <v>207</v>
      </c>
      <c r="F37" s="19">
        <v>207</v>
      </c>
      <c r="G37" s="19">
        <v>100</v>
      </c>
      <c r="H37" s="19">
        <v>90</v>
      </c>
      <c r="I37" s="19">
        <v>90</v>
      </c>
      <c r="J37" s="19">
        <v>92</v>
      </c>
      <c r="K37" s="19">
        <v>190</v>
      </c>
      <c r="L37" s="19">
        <v>200</v>
      </c>
      <c r="M37" s="19">
        <v>174</v>
      </c>
      <c r="N37" s="20">
        <f t="shared" si="0"/>
        <v>2000</v>
      </c>
    </row>
    <row r="38" spans="1:14" s="23" customFormat="1" ht="12.75">
      <c r="A38" s="64" t="s">
        <v>22</v>
      </c>
      <c r="B38" s="19">
        <v>500</v>
      </c>
      <c r="C38" s="19">
        <v>450</v>
      </c>
      <c r="D38" s="19">
        <v>420</v>
      </c>
      <c r="E38" s="19">
        <v>350</v>
      </c>
      <c r="F38" s="19">
        <v>320</v>
      </c>
      <c r="G38" s="19">
        <v>230</v>
      </c>
      <c r="H38" s="19">
        <v>200</v>
      </c>
      <c r="I38" s="19">
        <v>100</v>
      </c>
      <c r="J38" s="19">
        <v>130</v>
      </c>
      <c r="K38" s="19">
        <v>300</v>
      </c>
      <c r="L38" s="19">
        <v>500</v>
      </c>
      <c r="M38" s="19">
        <v>569</v>
      </c>
      <c r="N38" s="20">
        <f t="shared" si="0"/>
        <v>4069</v>
      </c>
    </row>
    <row r="39" spans="1:14" ht="30.75" customHeight="1">
      <c r="A39" s="11" t="s">
        <v>103</v>
      </c>
      <c r="B39" s="12">
        <f aca="true" t="shared" si="6" ref="B39:M39">SUM(B37:B38)</f>
        <v>710</v>
      </c>
      <c r="C39" s="12">
        <f t="shared" si="6"/>
        <v>660</v>
      </c>
      <c r="D39" s="12">
        <f t="shared" si="6"/>
        <v>650</v>
      </c>
      <c r="E39" s="12">
        <f t="shared" si="6"/>
        <v>557</v>
      </c>
      <c r="F39" s="12">
        <f t="shared" si="6"/>
        <v>527</v>
      </c>
      <c r="G39" s="12">
        <f t="shared" si="6"/>
        <v>330</v>
      </c>
      <c r="H39" s="12">
        <f t="shared" si="6"/>
        <v>290</v>
      </c>
      <c r="I39" s="12">
        <f t="shared" si="6"/>
        <v>190</v>
      </c>
      <c r="J39" s="12">
        <f t="shared" si="6"/>
        <v>222</v>
      </c>
      <c r="K39" s="12">
        <f t="shared" si="6"/>
        <v>490</v>
      </c>
      <c r="L39" s="12">
        <f t="shared" si="6"/>
        <v>700</v>
      </c>
      <c r="M39" s="12">
        <f t="shared" si="6"/>
        <v>743</v>
      </c>
      <c r="N39" s="8">
        <f t="shared" si="0"/>
        <v>6069</v>
      </c>
    </row>
    <row r="40" spans="1:14" s="23" customFormat="1" ht="32.25" customHeight="1">
      <c r="A40" s="68" t="s">
        <v>43</v>
      </c>
      <c r="B40" s="26">
        <v>478.8</v>
      </c>
      <c r="C40" s="26">
        <v>465.5</v>
      </c>
      <c r="D40" s="26">
        <v>452.2</v>
      </c>
      <c r="E40" s="26">
        <v>372.4</v>
      </c>
      <c r="F40" s="26">
        <v>345.8</v>
      </c>
      <c r="G40" s="26">
        <v>319.2</v>
      </c>
      <c r="H40" s="26">
        <v>345.8</v>
      </c>
      <c r="I40" s="26">
        <v>345.8</v>
      </c>
      <c r="J40" s="26">
        <v>348.46</v>
      </c>
      <c r="K40" s="26">
        <v>372.4</v>
      </c>
      <c r="L40" s="26">
        <v>478.8</v>
      </c>
      <c r="M40" s="26">
        <v>505.4</v>
      </c>
      <c r="N40" s="60">
        <f>SUM(B40:M40)</f>
        <v>4830.56</v>
      </c>
    </row>
    <row r="41" spans="1:14" ht="24.75" customHeight="1" hidden="1">
      <c r="A41" s="14"/>
      <c r="B41" s="1" t="e">
        <f>#REF!+B39+B40</f>
        <v>#REF!</v>
      </c>
      <c r="C41" s="1" t="e">
        <f>#REF!+C39+C40</f>
        <v>#REF!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</row>
    <row r="42" spans="1:14" ht="38.25" customHeight="1" hidden="1">
      <c r="A42" s="14"/>
      <c r="B42" s="1" t="e">
        <f>'ДДЗ світло'!B44+'ЗОШ світло'!B70+#REF!+#REF!+#REF!+#REF!+#REF!+#REF!</f>
        <v>#REF!</v>
      </c>
      <c r="C42" s="1" t="e">
        <f>'ДДЗ світло'!C44+'ЗОШ світло'!C70+#REF!+#REF!+#REF!+#REF!+#REF!+#REF!</f>
        <v>#REF!</v>
      </c>
      <c r="D42" s="1" t="e">
        <f>'ДДЗ світло'!D44+'ЗОШ світло'!D70+#REF!+#REF!+#REF!+#REF!+#REF!+#REF!</f>
        <v>#REF!</v>
      </c>
      <c r="E42" s="1" t="e">
        <f>'ДДЗ світло'!E44+'ЗОШ світло'!E70+#REF!+#REF!+#REF!+#REF!+#REF!+#REF!</f>
        <v>#REF!</v>
      </c>
      <c r="F42" s="1" t="e">
        <f>'ДДЗ світло'!F44+'ЗОШ світло'!F70+#REF!+#REF!+#REF!+#REF!+#REF!+#REF!</f>
        <v>#REF!</v>
      </c>
      <c r="G42" s="1" t="e">
        <f>'ДДЗ світло'!G44+'ЗОШ світло'!G70+#REF!+#REF!+#REF!+#REF!+#REF!+#REF!</f>
        <v>#REF!</v>
      </c>
      <c r="H42" s="1" t="e">
        <f>'ДДЗ світло'!H44+'ЗОШ світло'!H70+#REF!+#REF!+#REF!+#REF!+#REF!+#REF!</f>
        <v>#REF!</v>
      </c>
      <c r="I42" s="1" t="e">
        <f>'ДДЗ світло'!I44+'ЗОШ світло'!I70+#REF!+#REF!+#REF!+#REF!+#REF!+#REF!</f>
        <v>#REF!</v>
      </c>
      <c r="J42" s="1" t="e">
        <f>'ДДЗ світло'!J44+'ЗОШ світло'!J70+#REF!+#REF!+#REF!+#REF!+#REF!+#REF!</f>
        <v>#REF!</v>
      </c>
      <c r="K42" s="1" t="e">
        <f>'ДДЗ світло'!K44+'ЗОШ світло'!K70+#REF!+#REF!+#REF!+#REF!+#REF!+#REF!</f>
        <v>#REF!</v>
      </c>
      <c r="L42" s="1" t="e">
        <f>'ДДЗ світло'!L44+'ЗОШ світло'!L70+#REF!+#REF!+#REF!+#REF!+#REF!+#REF!</f>
        <v>#REF!</v>
      </c>
      <c r="M42" s="1" t="e">
        <f>'ДДЗ світло'!M44+'ЗОШ світло'!M70+#REF!+#REF!+#REF!+#REF!+#REF!+#REF!</f>
        <v>#REF!</v>
      </c>
      <c r="N42" s="1" t="e">
        <f>'ДДЗ світло'!N44+'ЗОШ світло'!N70+#REF!+#REF!+#REF!+#REF!+#REF!+#REF!</f>
        <v>#REF!</v>
      </c>
    </row>
    <row r="43" spans="1:14" ht="28.5" customHeight="1" hidden="1">
      <c r="A43" s="14" t="s">
        <v>93</v>
      </c>
      <c r="B43" s="1" t="e">
        <f>'ДДЗ світло'!B63+'ЗОШ світло'!B72+#REF!+#REF!</f>
        <v>#REF!</v>
      </c>
      <c r="C43" s="1" t="e">
        <f>'ДДЗ світло'!C63+'ЗОШ світло'!C72+#REF!+#REF!</f>
        <v>#REF!</v>
      </c>
      <c r="D43" s="1" t="e">
        <f>'ДДЗ світло'!D63+'ЗОШ світло'!D72+#REF!+#REF!</f>
        <v>#REF!</v>
      </c>
      <c r="E43" s="1" t="e">
        <f>'ДДЗ світло'!E63+'ЗОШ світло'!E72+#REF!+#REF!</f>
        <v>#REF!</v>
      </c>
      <c r="F43" s="1" t="e">
        <f>'ДДЗ світло'!F63+'ЗОШ світло'!F72+#REF!+#REF!</f>
        <v>#REF!</v>
      </c>
      <c r="G43" s="1" t="e">
        <f>'ДДЗ світло'!G63+'ЗОШ світло'!G72+#REF!+#REF!</f>
        <v>#REF!</v>
      </c>
      <c r="H43" s="1" t="e">
        <f>'ДДЗ світло'!H63+'ЗОШ світло'!H72+#REF!+#REF!</f>
        <v>#REF!</v>
      </c>
      <c r="I43" s="1" t="e">
        <f>'ДДЗ світло'!I63+'ЗОШ світло'!I72+#REF!+#REF!</f>
        <v>#REF!</v>
      </c>
      <c r="J43" s="1" t="e">
        <f>'ДДЗ світло'!J63+'ЗОШ світло'!J72+#REF!+#REF!</f>
        <v>#REF!</v>
      </c>
      <c r="K43" s="1" t="e">
        <f>'ДДЗ світло'!K63+'ЗОШ світло'!K72+#REF!+#REF!</f>
        <v>#REF!</v>
      </c>
      <c r="L43" s="1" t="e">
        <f>'ДДЗ світло'!L63+'ЗОШ світло'!L72+#REF!+#REF!</f>
        <v>#REF!</v>
      </c>
      <c r="M43" s="1" t="e">
        <f>'ДДЗ світло'!M63+'ЗОШ світло'!M72+#REF!+#REF!</f>
        <v>#REF!</v>
      </c>
      <c r="N43" s="1" t="e">
        <f>'ДДЗ світло'!N63+'ЗОШ світло'!N72+#REF!+#REF!</f>
        <v>#REF!</v>
      </c>
    </row>
    <row r="44" spans="1:14" ht="28.5" customHeight="1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28.5" customHeight="1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1.75" customHeight="1">
      <c r="A46" s="80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8" spans="9:12" ht="12.75">
      <c r="I48" s="13"/>
      <c r="J48" s="13"/>
      <c r="K48" s="13"/>
      <c r="L48" s="13"/>
    </row>
    <row r="49" ht="12.75">
      <c r="N49" s="13"/>
    </row>
    <row r="53" spans="1:14" ht="50.2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</sheetData>
  <sheetProtection/>
  <mergeCells count="3">
    <mergeCell ref="A1:N1"/>
    <mergeCell ref="A2:N2"/>
    <mergeCell ref="A46:N46"/>
  </mergeCells>
  <printOptions/>
  <pageMargins left="1.1811023622047245" right="0.3937007874015748" top="0.7874015748031497" bottom="0.7874015748031497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User</cp:lastModifiedBy>
  <cp:lastPrinted>2016-11-17T07:43:47Z</cp:lastPrinted>
  <dcterms:created xsi:type="dcterms:W3CDTF">2004-07-05T12:07:17Z</dcterms:created>
  <dcterms:modified xsi:type="dcterms:W3CDTF">2016-11-24T11:49:17Z</dcterms:modified>
  <cp:category/>
  <cp:version/>
  <cp:contentType/>
  <cp:contentStatus/>
</cp:coreProperties>
</file>