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260" tabRatio="125" activeTab="0"/>
  </bookViews>
  <sheets>
    <sheet name="Лист1" sheetId="1" r:id="rId1"/>
  </sheets>
  <definedNames>
    <definedName name="_xlnm.Print_Titles" localSheetId="0">'Лист1'!$9:$13</definedName>
    <definedName name="_xlnm.Print_Area" localSheetId="0">'Лист1'!$A$1:$R$112</definedName>
  </definedNames>
  <calcPr fullCalcOnLoad="1"/>
</workbook>
</file>

<file path=xl/sharedStrings.xml><?xml version="1.0" encoding="utf-8"?>
<sst xmlns="http://schemas.openxmlformats.org/spreadsheetml/2006/main" count="145" uniqueCount="70">
  <si>
    <t>Періоди виконання Програми</t>
  </si>
  <si>
    <t>2017 рік (план)</t>
  </si>
  <si>
    <t>2018 рік (план)</t>
  </si>
  <si>
    <t>2019 рік (план)</t>
  </si>
  <si>
    <t>Обсяг витрат</t>
  </si>
  <si>
    <t>у тому числі кошти міського бюджету</t>
  </si>
  <si>
    <t>Загальний фонд</t>
  </si>
  <si>
    <t>Спеціальний фонд</t>
  </si>
  <si>
    <t>Усього на виконання Програми</t>
  </si>
  <si>
    <t>Перелік завдань Програми підвищення енергоефективності в бюджетній сфері міста Суми на 2017-2019 роки</t>
  </si>
  <si>
    <t>тис. грн.</t>
  </si>
  <si>
    <t>Відповідальні виконавці</t>
  </si>
  <si>
    <t>Управління капітального будівництва та дорожнього господарства СМР</t>
  </si>
  <si>
    <t>Управління освіти і науки СМР</t>
  </si>
  <si>
    <t>Відділ охорони здоров`я СМР</t>
  </si>
  <si>
    <t>Відділ культури та туризму СМР</t>
  </si>
  <si>
    <t>Департамент соціального захисту Сумської міської ради</t>
  </si>
  <si>
    <t>Виконавчий комітет СМР</t>
  </si>
  <si>
    <t>Галузь "Освіта"</t>
  </si>
  <si>
    <t xml:space="preserve">Галузь "Охорона здоров҆я" </t>
  </si>
  <si>
    <t>у тому числі інші джерела коштів</t>
  </si>
  <si>
    <t>Завдання 1. Підвищення енергоефективності в бюджетній сфері міста Суми</t>
  </si>
  <si>
    <t>Завдання 2. Модернізація систем освітлення</t>
  </si>
  <si>
    <t>Завдання 3. Термомодернізація будівель</t>
  </si>
  <si>
    <t>Завдання 4. Термомодернізація будівлі та модернізація інженерних мереж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</si>
  <si>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</si>
  <si>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у тому числі  інші джерела    коштів</t>
  </si>
  <si>
    <t>Завдання 5. Модернізація систем опалення</t>
  </si>
  <si>
    <t xml:space="preserve">Завдання 6. Впровадження автоматизованої системи моніторингу енергоспоживання </t>
  </si>
  <si>
    <t>Додаток 3</t>
  </si>
  <si>
    <t>Завдання 7. Модернізація системи вентиляції</t>
  </si>
  <si>
    <t>Завдання 8. Модернізація систем освітлення</t>
  </si>
  <si>
    <t xml:space="preserve"> Інформаційно-просвітницькі заходи у сфері енергозбереження та підвищення енергоефективності, інші заходи</t>
  </si>
  <si>
    <t>Завдання 10. Проведення енергоаудитів в лікувально-профілактичних закладах</t>
  </si>
  <si>
    <t>ТПКВКМБ 7640</t>
  </si>
  <si>
    <t>Департамент фінансів, економіки та інвестицій Сумської міської ради</t>
  </si>
  <si>
    <t>ТПКВКМБ 7410</t>
  </si>
  <si>
    <t>Всього по головному розпоряднику "Управління освіти і науки Сумської міської ради"</t>
  </si>
  <si>
    <t>Всього по головному розпоряднику "Управління капітального будівництва та дорожнього господарства Сумської міської ради"</t>
  </si>
  <si>
    <t>Всього по головному розпоряднику "Відділ культури та туризму Сумської міської ради"</t>
  </si>
  <si>
    <t>Всього по головному розпоряднику "Департамент соціального захситу населення Сумської міської ради"</t>
  </si>
  <si>
    <t>Всього по головному розпоряднику "Відділ охорони здоров'я Сумської міської ради"</t>
  </si>
  <si>
    <t>Всього по головному розпоряднику "Виконавчий комітет  Сумської міської ради"</t>
  </si>
  <si>
    <t>Всього по головному розпоряднику "Департамент фінансів, економіки та інвестицій  Сумської міської ради"</t>
  </si>
  <si>
    <t>ТПКВКМБ 6310</t>
  </si>
  <si>
    <t>ТПКВКМБ 8600</t>
  </si>
  <si>
    <t>ТПКВКМБ  8600</t>
  </si>
  <si>
    <t>Відділ охорони здоров'я СМР</t>
  </si>
  <si>
    <t>Департамент соціального захисту населення СМР</t>
  </si>
  <si>
    <t>до рішення виконавчого комітету</t>
  </si>
  <si>
    <t>Директор департаменту фінансів,</t>
  </si>
  <si>
    <t>С.А. Липова</t>
  </si>
  <si>
    <t>ТПКВКМБ 7680</t>
  </si>
  <si>
    <t>Галузь "Культура і мистецтво"</t>
  </si>
  <si>
    <t>Галузь "Соціальний захист населення"</t>
  </si>
  <si>
    <t>Мета, завдання, ТПКВКМБ</t>
  </si>
  <si>
    <t>ТПКВКМБ 7320</t>
  </si>
  <si>
    <t>економіки та інвестицій Сумської міської ради</t>
  </si>
  <si>
    <t>Завдання 11. Модернізація електрообладнання харчоблоків</t>
  </si>
  <si>
    <t>Завдання 12. Модернізація системи вентиляції</t>
  </si>
  <si>
    <t xml:space="preserve">Завдання 13. Термомодернізація будівель </t>
  </si>
  <si>
    <t>Завдання 14. Модернізація системи опалення</t>
  </si>
  <si>
    <t>Завдання 15. Термомодернізація будівель</t>
  </si>
  <si>
    <t>Завдання 16. Модернізація систем освітлення</t>
  </si>
  <si>
    <t xml:space="preserve">Завдання 17. Створення та функціонування системи енергетичного менеджменту </t>
  </si>
  <si>
    <t>Завдання 18. Участь у Добровільному об`єднанні органів місцевого самоврядування - Асоціації "Енергоефективні міста України"</t>
  </si>
  <si>
    <t>Завдання 19. Популяризація ідей сталого енергетичного розвитку міста Суми (проведення Днів Сталої енергії у місті Суми)</t>
  </si>
  <si>
    <t>Завдання 19. Популяризація ідей сталого енергетичного розвитку міста Суми (виготовлення інформаційного пакету "План дій сталого енергетичного розвитку міста Суми до 2025 року")</t>
  </si>
  <si>
    <t xml:space="preserve">Завдання 9. Термомодернізація будівель </t>
  </si>
  <si>
    <t xml:space="preserve">від  12.12.2017   №    653            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</si>
</sst>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.0000"/>
    <numFmt numFmtId="191" formatCode="_-* #,##0.0\ _г_р_н_._-;\-* #,##0.0\ _г_р_н_._-;_-* &quot;-&quot;??\ _г_р_н_._-;_-@_-"/>
    <numFmt numFmtId="192" formatCode="_-* #,##0.000\ _г_р_н_._-;\-* #,##0.000\ _г_р_н_._-;_-* &quot;-&quot;??\ _г_р_н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6"/>
      <color indexed="8"/>
      <name val="Times New Roman"/>
      <family val="1"/>
    </font>
    <font>
      <sz val="16"/>
      <color indexed="8"/>
      <name val="Arial"/>
      <family val="2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20"/>
      <color indexed="8"/>
      <name val="Arial"/>
      <family val="2"/>
    </font>
    <font>
      <sz val="2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sz val="18"/>
      <color theme="1"/>
      <name val="Calibri"/>
      <family val="2"/>
    </font>
    <font>
      <sz val="20"/>
      <color theme="1"/>
      <name val="Calibri"/>
      <family val="2"/>
    </font>
    <font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188" fontId="3" fillId="0" borderId="0" xfId="0" applyNumberFormat="1" applyFont="1" applyBorder="1" applyAlignment="1">
      <alignment horizontal="center" vertical="center" wrapText="1"/>
    </xf>
    <xf numFmtId="188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53" fillId="0" borderId="0" xfId="0" applyFont="1" applyAlignment="1">
      <alignment horizontal="center" vertical="center" textRotation="180"/>
    </xf>
    <xf numFmtId="14" fontId="4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Alignment="1">
      <alignment/>
    </xf>
    <xf numFmtId="0" fontId="53" fillId="0" borderId="0" xfId="0" applyFont="1" applyBorder="1" applyAlignment="1">
      <alignment horizontal="center" vertical="center" textRotation="180"/>
    </xf>
    <xf numFmtId="0" fontId="2" fillId="33" borderId="0" xfId="0" applyFont="1" applyFill="1" applyAlignment="1">
      <alignment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11" xfId="0" applyFont="1" applyBorder="1" applyAlignment="1">
      <alignment vertical="center" wrapText="1"/>
    </xf>
    <xf numFmtId="188" fontId="3" fillId="0" borderId="11" xfId="0" applyNumberFormat="1" applyFont="1" applyBorder="1" applyAlignment="1">
      <alignment horizontal="center" vertical="center" wrapText="1"/>
    </xf>
    <xf numFmtId="188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2" fillId="34" borderId="0" xfId="0" applyFont="1" applyFill="1" applyAlignment="1">
      <alignment/>
    </xf>
    <xf numFmtId="2" fontId="2" fillId="34" borderId="0" xfId="0" applyNumberFormat="1" applyFont="1" applyFill="1" applyAlignment="1">
      <alignment/>
    </xf>
    <xf numFmtId="188" fontId="2" fillId="34" borderId="0" xfId="0" applyNumberFormat="1" applyFont="1" applyFill="1" applyAlignment="1">
      <alignment/>
    </xf>
    <xf numFmtId="0" fontId="7" fillId="34" borderId="0" xfId="0" applyFont="1" applyFill="1" applyAlignment="1">
      <alignment wrapText="1"/>
    </xf>
    <xf numFmtId="0" fontId="4" fillId="34" borderId="0" xfId="0" applyFont="1" applyFill="1" applyAlignment="1">
      <alignment vertical="top" wrapText="1"/>
    </xf>
    <xf numFmtId="43" fontId="2" fillId="34" borderId="0" xfId="0" applyNumberFormat="1" applyFont="1" applyFill="1" applyAlignment="1">
      <alignment/>
    </xf>
    <xf numFmtId="0" fontId="2" fillId="34" borderId="0" xfId="0" applyFont="1" applyFill="1" applyAlignment="1">
      <alignment horizontal="center"/>
    </xf>
    <xf numFmtId="0" fontId="12" fillId="34" borderId="0" xfId="0" applyFont="1" applyFill="1" applyAlignment="1">
      <alignment/>
    </xf>
    <xf numFmtId="0" fontId="12" fillId="34" borderId="0" xfId="0" applyFont="1" applyFill="1" applyAlignment="1">
      <alignment horizontal="center"/>
    </xf>
    <xf numFmtId="2" fontId="12" fillId="34" borderId="0" xfId="0" applyNumberFormat="1" applyFont="1" applyFill="1" applyAlignment="1">
      <alignment/>
    </xf>
    <xf numFmtId="189" fontId="12" fillId="34" borderId="0" xfId="0" applyNumberFormat="1" applyFont="1" applyFill="1" applyAlignment="1">
      <alignment/>
    </xf>
    <xf numFmtId="188" fontId="12" fillId="34" borderId="0" xfId="0" applyNumberFormat="1" applyFont="1" applyFill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vertical="center" textRotation="90" wrapText="1"/>
    </xf>
    <xf numFmtId="187" fontId="6" fillId="34" borderId="10" xfId="58" applyFont="1" applyFill="1" applyBorder="1" applyAlignment="1">
      <alignment horizontal="center" vertical="center" wrapText="1"/>
    </xf>
    <xf numFmtId="187" fontId="9" fillId="34" borderId="10" xfId="58" applyFont="1" applyFill="1" applyBorder="1" applyAlignment="1">
      <alignment horizontal="center" vertical="center" wrapText="1"/>
    </xf>
    <xf numFmtId="187" fontId="9" fillId="34" borderId="10" xfId="58" applyNumberFormat="1" applyFont="1" applyFill="1" applyBorder="1" applyAlignment="1">
      <alignment vertical="center" wrapText="1"/>
    </xf>
    <xf numFmtId="187" fontId="6" fillId="34" borderId="10" xfId="58" applyNumberFormat="1" applyFont="1" applyFill="1" applyBorder="1" applyAlignment="1">
      <alignment horizontal="center" vertical="center" wrapText="1"/>
    </xf>
    <xf numFmtId="187" fontId="9" fillId="34" borderId="10" xfId="58" applyFont="1" applyFill="1" applyBorder="1" applyAlignment="1">
      <alignment horizontal="justify" vertical="center" wrapText="1"/>
    </xf>
    <xf numFmtId="187" fontId="9" fillId="34" borderId="13" xfId="58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justify" vertical="center" wrapText="1"/>
    </xf>
    <xf numFmtId="187" fontId="9" fillId="34" borderId="12" xfId="58" applyFont="1" applyFill="1" applyBorder="1" applyAlignment="1">
      <alignment horizontal="left" vertical="top" wrapText="1"/>
    </xf>
    <xf numFmtId="187" fontId="6" fillId="34" borderId="10" xfId="58" applyFont="1" applyFill="1" applyBorder="1" applyAlignment="1">
      <alignment horizontal="justify" vertical="center" wrapText="1"/>
    </xf>
    <xf numFmtId="187" fontId="6" fillId="34" borderId="10" xfId="58" applyFont="1" applyFill="1" applyBorder="1" applyAlignment="1">
      <alignment horizontal="center" vertical="center" wrapText="1"/>
    </xf>
    <xf numFmtId="187" fontId="9" fillId="34" borderId="10" xfId="58" applyFont="1" applyFill="1" applyBorder="1" applyAlignment="1">
      <alignment horizontal="left" vertical="top" wrapText="1"/>
    </xf>
    <xf numFmtId="187" fontId="9" fillId="34" borderId="14" xfId="58" applyFont="1" applyFill="1" applyBorder="1" applyAlignment="1">
      <alignment vertical="center" wrapText="1"/>
    </xf>
    <xf numFmtId="187" fontId="9" fillId="34" borderId="15" xfId="58" applyFont="1" applyFill="1" applyBorder="1" applyAlignment="1">
      <alignment horizontal="center" vertical="center" wrapText="1"/>
    </xf>
    <xf numFmtId="187" fontId="6" fillId="34" borderId="10" xfId="58" applyFont="1" applyFill="1" applyBorder="1" applyAlignment="1">
      <alignment horizontal="center" vertical="center"/>
    </xf>
    <xf numFmtId="187" fontId="6" fillId="34" borderId="15" xfId="58" applyFont="1" applyFill="1" applyBorder="1" applyAlignment="1">
      <alignment horizontal="center" vertical="center" wrapText="1"/>
    </xf>
    <xf numFmtId="187" fontId="9" fillId="34" borderId="15" xfId="58" applyFont="1" applyFill="1" applyBorder="1" applyAlignment="1">
      <alignment horizontal="justify" vertical="center" wrapText="1"/>
    </xf>
    <xf numFmtId="187" fontId="6" fillId="34" borderId="15" xfId="58" applyFont="1" applyFill="1" applyBorder="1" applyAlignment="1">
      <alignment horizontal="justify" vertical="center" wrapText="1"/>
    </xf>
    <xf numFmtId="187" fontId="9" fillId="34" borderId="10" xfId="58" applyFont="1" applyFill="1" applyBorder="1" applyAlignment="1">
      <alignment vertical="center" wrapText="1"/>
    </xf>
    <xf numFmtId="0" fontId="9" fillId="34" borderId="16" xfId="0" applyFont="1" applyFill="1" applyBorder="1" applyAlignment="1">
      <alignment vertical="center" wrapText="1"/>
    </xf>
    <xf numFmtId="187" fontId="9" fillId="34" borderId="17" xfId="58" applyFont="1" applyFill="1" applyBorder="1" applyAlignment="1">
      <alignment horizontal="center" vertical="center" wrapText="1"/>
    </xf>
    <xf numFmtId="187" fontId="6" fillId="34" borderId="17" xfId="58" applyFont="1" applyFill="1" applyBorder="1" applyAlignment="1">
      <alignment horizontal="center" vertical="center" wrapText="1"/>
    </xf>
    <xf numFmtId="187" fontId="9" fillId="34" borderId="17" xfId="58" applyFont="1" applyFill="1" applyBorder="1" applyAlignment="1">
      <alignment horizontal="justify" vertical="center" wrapText="1"/>
    </xf>
    <xf numFmtId="0" fontId="9" fillId="34" borderId="17" xfId="0" applyFont="1" applyFill="1" applyBorder="1" applyAlignment="1">
      <alignment horizontal="justify" vertical="center" wrapText="1"/>
    </xf>
    <xf numFmtId="0" fontId="12" fillId="34" borderId="10" xfId="0" applyFont="1" applyFill="1" applyBorder="1" applyAlignment="1">
      <alignment/>
    </xf>
    <xf numFmtId="0" fontId="9" fillId="34" borderId="17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justify" vertical="center" wrapText="1"/>
    </xf>
    <xf numFmtId="0" fontId="9" fillId="34" borderId="10" xfId="0" applyFont="1" applyFill="1" applyBorder="1" applyAlignment="1">
      <alignment horizontal="justify" vertical="center" wrapText="1"/>
    </xf>
    <xf numFmtId="0" fontId="9" fillId="34" borderId="12" xfId="0" applyFont="1" applyFill="1" applyBorder="1" applyAlignment="1">
      <alignment vertical="center" wrapText="1"/>
    </xf>
    <xf numFmtId="0" fontId="9" fillId="34" borderId="18" xfId="0" applyFont="1" applyFill="1" applyBorder="1" applyAlignment="1">
      <alignment vertical="center" wrapText="1"/>
    </xf>
    <xf numFmtId="187" fontId="6" fillId="34" borderId="10" xfId="58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53" fillId="34" borderId="0" xfId="0" applyFont="1" applyFill="1" applyBorder="1" applyAlignment="1">
      <alignment horizontal="center" vertical="center" textRotation="180"/>
    </xf>
    <xf numFmtId="0" fontId="53" fillId="34" borderId="0" xfId="0" applyFont="1" applyFill="1" applyAlignment="1">
      <alignment horizontal="center" vertical="center" textRotation="180"/>
    </xf>
    <xf numFmtId="0" fontId="9" fillId="34" borderId="12" xfId="0" applyFont="1" applyFill="1" applyBorder="1" applyAlignment="1">
      <alignment horizontal="justify" vertical="center" wrapText="1"/>
    </xf>
    <xf numFmtId="0" fontId="9" fillId="34" borderId="14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justify" vertical="center" wrapText="1"/>
    </xf>
    <xf numFmtId="0" fontId="6" fillId="34" borderId="15" xfId="0" applyFont="1" applyFill="1" applyBorder="1" applyAlignment="1">
      <alignment horizontal="justify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left" vertical="center" wrapText="1"/>
    </xf>
    <xf numFmtId="43" fontId="9" fillId="34" borderId="17" xfId="0" applyNumberFormat="1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left" vertical="center" wrapText="1"/>
    </xf>
    <xf numFmtId="43" fontId="9" fillId="34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187" fontId="6" fillId="34" borderId="10" xfId="0" applyNumberFormat="1" applyFont="1" applyFill="1" applyBorder="1" applyAlignment="1">
      <alignment horizontal="center"/>
    </xf>
    <xf numFmtId="43" fontId="6" fillId="34" borderId="10" xfId="0" applyNumberFormat="1" applyFont="1" applyFill="1" applyBorder="1" applyAlignment="1">
      <alignment horizontal="center"/>
    </xf>
    <xf numFmtId="43" fontId="9" fillId="34" borderId="10" xfId="0" applyNumberFormat="1" applyFont="1" applyFill="1" applyBorder="1" applyAlignment="1">
      <alignment horizontal="left" vertical="center" wrapText="1"/>
    </xf>
    <xf numFmtId="187" fontId="9" fillId="34" borderId="10" xfId="0" applyNumberFormat="1" applyFont="1" applyFill="1" applyBorder="1" applyAlignment="1">
      <alignment horizontal="center"/>
    </xf>
    <xf numFmtId="0" fontId="9" fillId="34" borderId="15" xfId="0" applyFont="1" applyFill="1" applyBorder="1" applyAlignment="1">
      <alignment horizontal="left" vertical="center" wrapText="1"/>
    </xf>
    <xf numFmtId="43" fontId="9" fillId="34" borderId="15" xfId="0" applyNumberFormat="1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187" fontId="9" fillId="34" borderId="15" xfId="0" applyNumberFormat="1" applyFont="1" applyFill="1" applyBorder="1" applyAlignment="1">
      <alignment horizontal="center"/>
    </xf>
    <xf numFmtId="43" fontId="9" fillId="34" borderId="20" xfId="0" applyNumberFormat="1" applyFont="1" applyFill="1" applyBorder="1" applyAlignment="1">
      <alignment horizontal="center"/>
    </xf>
    <xf numFmtId="0" fontId="12" fillId="34" borderId="17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87" fontId="9" fillId="34" borderId="17" xfId="0" applyNumberFormat="1" applyFont="1" applyFill="1" applyBorder="1" applyAlignment="1">
      <alignment horizontal="left" vertical="center" wrapText="1"/>
    </xf>
    <xf numFmtId="187" fontId="9" fillId="34" borderId="17" xfId="0" applyNumberFormat="1" applyFont="1" applyFill="1" applyBorder="1" applyAlignment="1">
      <alignment horizontal="center"/>
    </xf>
    <xf numFmtId="188" fontId="9" fillId="34" borderId="10" xfId="0" applyNumberFormat="1" applyFont="1" applyFill="1" applyBorder="1" applyAlignment="1">
      <alignment horizontal="center" vertical="center" wrapText="1"/>
    </xf>
    <xf numFmtId="188" fontId="6" fillId="34" borderId="10" xfId="0" applyNumberFormat="1" applyFont="1" applyFill="1" applyBorder="1" applyAlignment="1">
      <alignment horizontal="center" vertical="center" wrapText="1"/>
    </xf>
    <xf numFmtId="43" fontId="9" fillId="34" borderId="10" xfId="0" applyNumberFormat="1" applyFont="1" applyFill="1" applyBorder="1" applyAlignment="1">
      <alignment horizontal="center" vertical="center" wrapText="1"/>
    </xf>
    <xf numFmtId="43" fontId="6" fillId="34" borderId="10" xfId="0" applyNumberFormat="1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 horizontal="center" vertical="center" textRotation="180"/>
    </xf>
    <xf numFmtId="188" fontId="13" fillId="34" borderId="10" xfId="0" applyNumberFormat="1" applyFont="1" applyFill="1" applyBorder="1" applyAlignment="1">
      <alignment horizontal="center" vertical="center" wrapText="1"/>
    </xf>
    <xf numFmtId="188" fontId="12" fillId="34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justify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justify" vertical="center" wrapText="1"/>
    </xf>
    <xf numFmtId="188" fontId="17" fillId="34" borderId="0" xfId="0" applyNumberFormat="1" applyFont="1" applyFill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justify" vertical="center" wrapText="1"/>
    </xf>
    <xf numFmtId="0" fontId="53" fillId="34" borderId="0" xfId="0" applyFont="1" applyFill="1" applyBorder="1" applyAlignment="1">
      <alignment horizontal="center" vertical="center" textRotation="180"/>
    </xf>
    <xf numFmtId="187" fontId="6" fillId="34" borderId="10" xfId="58" applyFont="1" applyFill="1" applyBorder="1" applyAlignment="1">
      <alignment horizontal="center" vertical="center" wrapText="1"/>
    </xf>
    <xf numFmtId="187" fontId="9" fillId="34" borderId="10" xfId="58" applyFont="1" applyFill="1" applyBorder="1" applyAlignment="1">
      <alignment horizontal="center"/>
    </xf>
    <xf numFmtId="0" fontId="15" fillId="34" borderId="0" xfId="0" applyFont="1" applyFill="1" applyAlignment="1">
      <alignment horizontal="center"/>
    </xf>
    <xf numFmtId="0" fontId="55" fillId="34" borderId="0" xfId="0" applyFont="1" applyFill="1" applyBorder="1" applyAlignment="1">
      <alignment horizontal="center" vertical="center" textRotation="180"/>
    </xf>
    <xf numFmtId="0" fontId="56" fillId="34" borderId="0" xfId="0" applyFont="1" applyFill="1" applyBorder="1" applyAlignment="1">
      <alignment vertical="center" textRotation="180"/>
    </xf>
    <xf numFmtId="0" fontId="56" fillId="34" borderId="0" xfId="0" applyFont="1" applyFill="1" applyBorder="1" applyAlignment="1">
      <alignment horizontal="center" vertical="center" textRotation="180"/>
    </xf>
    <xf numFmtId="0" fontId="55" fillId="34" borderId="0" xfId="0" applyFont="1" applyFill="1" applyBorder="1" applyAlignment="1">
      <alignment vertical="center" textRotation="180"/>
    </xf>
    <xf numFmtId="0" fontId="55" fillId="34" borderId="0" xfId="0" applyFont="1" applyFill="1" applyAlignment="1">
      <alignment horizontal="center" vertical="center" textRotation="180"/>
    </xf>
    <xf numFmtId="0" fontId="2" fillId="0" borderId="0" xfId="0" applyFont="1" applyBorder="1" applyAlignment="1">
      <alignment/>
    </xf>
    <xf numFmtId="191" fontId="9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43" fontId="6" fillId="34" borderId="15" xfId="0" applyNumberFormat="1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187" fontId="6" fillId="34" borderId="15" xfId="0" applyNumberFormat="1" applyFont="1" applyFill="1" applyBorder="1" applyAlignment="1">
      <alignment horizontal="center"/>
    </xf>
    <xf numFmtId="43" fontId="6" fillId="34" borderId="10" xfId="0" applyNumberFormat="1" applyFont="1" applyFill="1" applyBorder="1" applyAlignment="1">
      <alignment horizontal="left" vertical="center" wrapText="1"/>
    </xf>
    <xf numFmtId="43" fontId="6" fillId="34" borderId="17" xfId="0" applyNumberFormat="1" applyFont="1" applyFill="1" applyBorder="1" applyAlignment="1">
      <alignment horizontal="center"/>
    </xf>
    <xf numFmtId="187" fontId="6" fillId="34" borderId="17" xfId="0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6" fillId="34" borderId="10" xfId="0" applyFont="1" applyFill="1" applyBorder="1" applyAlignment="1">
      <alignment horizontal="justify" vertical="center" wrapText="1"/>
    </xf>
    <xf numFmtId="187" fontId="6" fillId="34" borderId="10" xfId="58" applyFont="1" applyFill="1" applyBorder="1" applyAlignment="1">
      <alignment horizontal="center" vertical="center" wrapText="1"/>
    </xf>
    <xf numFmtId="191" fontId="9" fillId="34" borderId="10" xfId="58" applyNumberFormat="1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15" fillId="34" borderId="0" xfId="0" applyFont="1" applyFill="1" applyAlignment="1">
      <alignment horizontal="justify" vertical="top" wrapText="1"/>
    </xf>
    <xf numFmtId="187" fontId="6" fillId="34" borderId="15" xfId="58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87" fontId="9" fillId="34" borderId="15" xfId="58" applyFont="1" applyFill="1" applyBorder="1" applyAlignment="1">
      <alignment horizontal="center" vertical="center" wrapText="1"/>
    </xf>
    <xf numFmtId="187" fontId="9" fillId="34" borderId="15" xfId="58" applyFont="1" applyFill="1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9" fillId="34" borderId="21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18" xfId="0" applyFont="1" applyFill="1" applyBorder="1" applyAlignment="1">
      <alignment horizontal="left" vertical="center" wrapText="1"/>
    </xf>
    <xf numFmtId="0" fontId="55" fillId="34" borderId="0" xfId="0" applyFont="1" applyFill="1" applyAlignment="1">
      <alignment horizontal="center" vertical="center" textRotation="180"/>
    </xf>
    <xf numFmtId="0" fontId="7" fillId="0" borderId="0" xfId="0" applyFont="1" applyAlignment="1">
      <alignment horizontal="right"/>
    </xf>
    <xf numFmtId="0" fontId="14" fillId="34" borderId="10" xfId="0" applyFont="1" applyFill="1" applyBorder="1" applyAlignment="1">
      <alignment horizontal="center" vertical="center" wrapText="1"/>
    </xf>
    <xf numFmtId="0" fontId="14" fillId="34" borderId="21" xfId="0" applyFont="1" applyFill="1" applyBorder="1" applyAlignment="1">
      <alignment horizontal="left" vertical="center" wrapText="1"/>
    </xf>
    <xf numFmtId="0" fontId="14" fillId="34" borderId="20" xfId="0" applyFont="1" applyFill="1" applyBorder="1" applyAlignment="1">
      <alignment horizontal="left" vertical="center" wrapText="1"/>
    </xf>
    <xf numFmtId="0" fontId="14" fillId="34" borderId="18" xfId="0" applyFont="1" applyFill="1" applyBorder="1" applyAlignment="1">
      <alignment horizontal="left" vertical="center" wrapText="1"/>
    </xf>
    <xf numFmtId="0" fontId="14" fillId="34" borderId="22" xfId="0" applyFont="1" applyFill="1" applyBorder="1" applyAlignment="1">
      <alignment horizontal="left" vertical="center"/>
    </xf>
    <xf numFmtId="0" fontId="14" fillId="34" borderId="20" xfId="0" applyFont="1" applyFill="1" applyBorder="1" applyAlignment="1">
      <alignment horizontal="left" vertical="center"/>
    </xf>
    <xf numFmtId="0" fontId="14" fillId="34" borderId="23" xfId="0" applyFont="1" applyFill="1" applyBorder="1" applyAlignment="1">
      <alignment horizontal="left" vertical="center"/>
    </xf>
    <xf numFmtId="0" fontId="18" fillId="0" borderId="0" xfId="0" applyFont="1" applyAlignment="1">
      <alignment horizontal="right"/>
    </xf>
    <xf numFmtId="0" fontId="14" fillId="34" borderId="22" xfId="0" applyFont="1" applyFill="1" applyBorder="1" applyAlignment="1">
      <alignment horizontal="left" vertical="center" wrapText="1"/>
    </xf>
    <xf numFmtId="0" fontId="14" fillId="34" borderId="23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14" fillId="34" borderId="22" xfId="0" applyFont="1" applyFill="1" applyBorder="1" applyAlignment="1">
      <alignment horizontal="justify" vertical="center" wrapText="1"/>
    </xf>
    <xf numFmtId="0" fontId="14" fillId="34" borderId="20" xfId="0" applyFont="1" applyFill="1" applyBorder="1" applyAlignment="1">
      <alignment horizontal="justify" vertical="center" wrapText="1"/>
    </xf>
    <xf numFmtId="0" fontId="14" fillId="34" borderId="23" xfId="0" applyFont="1" applyFill="1" applyBorder="1" applyAlignment="1">
      <alignment horizontal="justify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15" fillId="34" borderId="0" xfId="0" applyFont="1" applyFill="1" applyAlignment="1">
      <alignment horizontal="justify" vertical="top" wrapText="1"/>
    </xf>
    <xf numFmtId="0" fontId="14" fillId="34" borderId="22" xfId="0" applyFont="1" applyFill="1" applyBorder="1" applyAlignment="1">
      <alignment horizontal="center" vertical="center"/>
    </xf>
    <xf numFmtId="0" fontId="14" fillId="34" borderId="20" xfId="0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16" fillId="34" borderId="0" xfId="0" applyFont="1" applyFill="1" applyAlignment="1">
      <alignment horizontal="center" wrapText="1"/>
    </xf>
    <xf numFmtId="0" fontId="14" fillId="34" borderId="25" xfId="0" applyFont="1" applyFill="1" applyBorder="1" applyAlignment="1">
      <alignment horizontal="justify" vertical="center" wrapText="1"/>
    </xf>
    <xf numFmtId="0" fontId="14" fillId="34" borderId="26" xfId="0" applyFont="1" applyFill="1" applyBorder="1" applyAlignment="1">
      <alignment horizontal="justify" vertical="center" wrapText="1"/>
    </xf>
    <xf numFmtId="0" fontId="7" fillId="34" borderId="27" xfId="0" applyFont="1" applyFill="1" applyBorder="1" applyAlignment="1">
      <alignment horizontal="justify" vertical="center" wrapText="1"/>
    </xf>
    <xf numFmtId="0" fontId="14" fillId="34" borderId="28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4" fontId="8" fillId="0" borderId="0" xfId="0" applyNumberFormat="1" applyFont="1" applyAlignment="1">
      <alignment horizontal="left"/>
    </xf>
    <xf numFmtId="0" fontId="6" fillId="34" borderId="10" xfId="0" applyFont="1" applyFill="1" applyBorder="1" applyAlignment="1">
      <alignment horizontal="justify" vertical="center" wrapText="1"/>
    </xf>
    <xf numFmtId="0" fontId="6" fillId="34" borderId="21" xfId="0" applyFont="1" applyFill="1" applyBorder="1" applyAlignment="1">
      <alignment horizontal="justify" vertical="center" wrapText="1"/>
    </xf>
    <xf numFmtId="0" fontId="6" fillId="34" borderId="18" xfId="0" applyFont="1" applyFill="1" applyBorder="1" applyAlignment="1">
      <alignment horizontal="justify" vertical="center" wrapText="1"/>
    </xf>
    <xf numFmtId="187" fontId="14" fillId="34" borderId="22" xfId="58" applyFont="1" applyFill="1" applyBorder="1" applyAlignment="1">
      <alignment horizontal="justify" vertical="center" wrapText="1"/>
    </xf>
    <xf numFmtId="187" fontId="14" fillId="34" borderId="20" xfId="58" applyFont="1" applyFill="1" applyBorder="1" applyAlignment="1">
      <alignment horizontal="justify" vertical="center" wrapText="1"/>
    </xf>
    <xf numFmtId="187" fontId="14" fillId="34" borderId="23" xfId="58" applyFont="1" applyFill="1" applyBorder="1" applyAlignment="1">
      <alignment horizontal="justify" vertical="center" wrapText="1"/>
    </xf>
    <xf numFmtId="0" fontId="9" fillId="34" borderId="10" xfId="0" applyFont="1" applyFill="1" applyBorder="1" applyAlignment="1">
      <alignment horizontal="center" vertical="center" textRotation="90" wrapText="1"/>
    </xf>
    <xf numFmtId="0" fontId="6" fillId="34" borderId="21" xfId="0" applyFont="1" applyFill="1" applyBorder="1" applyAlignment="1">
      <alignment horizontal="justify" vertical="center"/>
    </xf>
    <xf numFmtId="0" fontId="6" fillId="34" borderId="18" xfId="0" applyFont="1" applyFill="1" applyBorder="1" applyAlignment="1">
      <alignment horizontal="justify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justify" vertical="center" wrapText="1"/>
    </xf>
    <xf numFmtId="0" fontId="14" fillId="34" borderId="10" xfId="0" applyFont="1" applyFill="1" applyBorder="1" applyAlignment="1">
      <alignment horizontal="justify" vertical="center" wrapText="1"/>
    </xf>
    <xf numFmtId="0" fontId="14" fillId="34" borderId="13" xfId="0" applyFont="1" applyFill="1" applyBorder="1" applyAlignment="1">
      <alignment horizontal="justify" vertical="center" wrapText="1"/>
    </xf>
    <xf numFmtId="0" fontId="6" fillId="34" borderId="21" xfId="0" applyFont="1" applyFill="1" applyBorder="1" applyAlignment="1">
      <alignment horizontal="left" vertical="center" wrapText="1"/>
    </xf>
    <xf numFmtId="0" fontId="55" fillId="34" borderId="18" xfId="0" applyFont="1" applyFill="1" applyBorder="1" applyAlignment="1">
      <alignment horizontal="left" vertical="center" wrapText="1"/>
    </xf>
    <xf numFmtId="0" fontId="15" fillId="34" borderId="0" xfId="0" applyFont="1" applyFill="1" applyAlignment="1">
      <alignment horizontal="left" vertical="center"/>
    </xf>
    <xf numFmtId="0" fontId="14" fillId="34" borderId="20" xfId="0" applyFont="1" applyFill="1" applyBorder="1" applyAlignment="1">
      <alignment horizontal="center"/>
    </xf>
    <xf numFmtId="0" fontId="14" fillId="34" borderId="23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left" vertical="center" textRotation="90" wrapText="1"/>
    </xf>
    <xf numFmtId="0" fontId="14" fillId="34" borderId="27" xfId="0" applyFont="1" applyFill="1" applyBorder="1" applyAlignment="1">
      <alignment horizontal="justify" vertical="center" wrapText="1"/>
    </xf>
    <xf numFmtId="0" fontId="14" fillId="34" borderId="10" xfId="0" applyFont="1" applyFill="1" applyBorder="1" applyAlignment="1">
      <alignment horizontal="left" vertical="top" wrapText="1"/>
    </xf>
    <xf numFmtId="0" fontId="14" fillId="34" borderId="22" xfId="0" applyFont="1" applyFill="1" applyBorder="1" applyAlignment="1">
      <alignment vertical="center" wrapText="1"/>
    </xf>
    <xf numFmtId="0" fontId="57" fillId="34" borderId="20" xfId="0" applyFont="1" applyFill="1" applyBorder="1" applyAlignment="1">
      <alignment vertical="center" wrapText="1"/>
    </xf>
    <xf numFmtId="0" fontId="57" fillId="34" borderId="23" xfId="0" applyFont="1" applyFill="1" applyBorder="1" applyAlignment="1">
      <alignment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14" fillId="34" borderId="21" xfId="0" applyFont="1" applyFill="1" applyBorder="1" applyAlignment="1">
      <alignment horizontal="center" vertical="center"/>
    </xf>
    <xf numFmtId="0" fontId="58" fillId="34" borderId="20" xfId="0" applyFont="1" applyFill="1" applyBorder="1" applyAlignment="1">
      <alignment horizontal="center" vertical="center"/>
    </xf>
    <xf numFmtId="0" fontId="58" fillId="34" borderId="18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left" vertical="center" wrapText="1"/>
    </xf>
    <xf numFmtId="0" fontId="7" fillId="34" borderId="20" xfId="0" applyFont="1" applyFill="1" applyBorder="1" applyAlignment="1">
      <alignment horizontal="left"/>
    </xf>
    <xf numFmtId="0" fontId="7" fillId="34" borderId="23" xfId="0" applyFont="1" applyFill="1" applyBorder="1" applyAlignment="1">
      <alignment horizontal="left"/>
    </xf>
    <xf numFmtId="0" fontId="14" fillId="34" borderId="29" xfId="0" applyFont="1" applyFill="1" applyBorder="1" applyAlignment="1">
      <alignment horizontal="justify" vertical="center" wrapText="1"/>
    </xf>
    <xf numFmtId="0" fontId="7" fillId="34" borderId="11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0" fontId="9" fillId="34" borderId="3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justify" vertical="center" wrapText="1"/>
    </xf>
    <xf numFmtId="0" fontId="9" fillId="34" borderId="15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56" fillId="34" borderId="17" xfId="0" applyFont="1" applyFill="1" applyBorder="1" applyAlignment="1">
      <alignment horizontal="center" vertical="center" wrapText="1"/>
    </xf>
    <xf numFmtId="187" fontId="6" fillId="34" borderId="10" xfId="58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56" fillId="34" borderId="32" xfId="0" applyFont="1" applyFill="1" applyBorder="1" applyAlignment="1">
      <alignment horizontal="center" vertical="center" wrapText="1"/>
    </xf>
    <xf numFmtId="187" fontId="6" fillId="34" borderId="34" xfId="58" applyFont="1" applyFill="1" applyBorder="1" applyAlignment="1">
      <alignment horizontal="center" vertical="center" wrapText="1"/>
    </xf>
    <xf numFmtId="187" fontId="6" fillId="34" borderId="35" xfId="58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3"/>
  <sheetViews>
    <sheetView tabSelected="1" view="pageBreakPreview" zoomScale="36" zoomScaleSheetLayoutView="36" zoomScalePageLayoutView="0" workbookViewId="0" topLeftCell="A1">
      <selection activeCell="N3" sqref="N3:R3"/>
    </sheetView>
  </sheetViews>
  <sheetFormatPr defaultColWidth="9.140625" defaultRowHeight="15"/>
  <cols>
    <col min="1" max="1" width="20.57421875" style="1" customWidth="1"/>
    <col min="2" max="2" width="24.28125" style="1" bestFit="1" customWidth="1"/>
    <col min="3" max="3" width="27.00390625" style="1" customWidth="1"/>
    <col min="4" max="4" width="23.421875" style="1" customWidth="1"/>
    <col min="5" max="5" width="20.7109375" style="1" customWidth="1"/>
    <col min="6" max="6" width="24.7109375" style="1" customWidth="1"/>
    <col min="7" max="7" width="27.28125" style="24" customWidth="1"/>
    <col min="8" max="8" width="22.28125" style="1" customWidth="1"/>
    <col min="9" max="9" width="24.57421875" style="1" customWidth="1"/>
    <col min="10" max="10" width="11.7109375" style="1" customWidth="1"/>
    <col min="11" max="11" width="26.28125" style="1" customWidth="1"/>
    <col min="12" max="12" width="23.28125" style="1" customWidth="1"/>
    <col min="13" max="13" width="22.8515625" style="1" customWidth="1"/>
    <col min="14" max="14" width="23.57421875" style="1" customWidth="1"/>
    <col min="15" max="15" width="14.421875" style="1" customWidth="1"/>
    <col min="16" max="16" width="19.00390625" style="1" customWidth="1"/>
    <col min="17" max="17" width="22.00390625" style="4" customWidth="1"/>
    <col min="18" max="18" width="11.28125" style="1" bestFit="1" customWidth="1"/>
    <col min="19" max="16384" width="9.140625" style="1" customWidth="1"/>
  </cols>
  <sheetData>
    <row r="1" spans="1:18" ht="30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  <c r="O1" s="211" t="s">
        <v>29</v>
      </c>
      <c r="P1" s="211"/>
      <c r="Q1" s="211"/>
      <c r="R1" s="39"/>
    </row>
    <row r="2" spans="1:18" ht="33" customHeight="1">
      <c r="A2" s="37"/>
      <c r="B2" s="40"/>
      <c r="C2" s="40"/>
      <c r="D2" s="40"/>
      <c r="E2" s="40"/>
      <c r="F2" s="41"/>
      <c r="G2" s="37"/>
      <c r="H2" s="40"/>
      <c r="I2" s="41"/>
      <c r="J2" s="41"/>
      <c r="K2" s="40"/>
      <c r="L2" s="37"/>
      <c r="M2" s="42"/>
      <c r="N2" s="184" t="s">
        <v>49</v>
      </c>
      <c r="O2" s="184"/>
      <c r="P2" s="184"/>
      <c r="Q2" s="184"/>
      <c r="R2" s="43"/>
    </row>
    <row r="3" spans="1:18" ht="27.75" customHeight="1">
      <c r="A3" s="37"/>
      <c r="B3" s="40"/>
      <c r="C3" s="40"/>
      <c r="D3" s="40"/>
      <c r="E3" s="40"/>
      <c r="F3" s="41"/>
      <c r="G3" s="37"/>
      <c r="H3" s="40"/>
      <c r="I3" s="41"/>
      <c r="J3" s="130"/>
      <c r="K3" s="40"/>
      <c r="L3" s="37"/>
      <c r="M3" s="42"/>
      <c r="N3" s="184" t="s">
        <v>69</v>
      </c>
      <c r="O3" s="184"/>
      <c r="P3" s="184"/>
      <c r="Q3" s="184"/>
      <c r="R3" s="184"/>
    </row>
    <row r="4" spans="1:18" ht="27.75" customHeight="1">
      <c r="A4" s="37"/>
      <c r="B4" s="40"/>
      <c r="C4" s="40"/>
      <c r="D4" s="40"/>
      <c r="E4" s="40"/>
      <c r="F4" s="41"/>
      <c r="G4" s="37"/>
      <c r="H4" s="40"/>
      <c r="I4" s="41"/>
      <c r="J4" s="130"/>
      <c r="K4" s="40"/>
      <c r="L4" s="37"/>
      <c r="M4" s="42"/>
      <c r="N4" s="157"/>
      <c r="O4" s="157"/>
      <c r="P4" s="157"/>
      <c r="Q4" s="157"/>
      <c r="R4" s="157"/>
    </row>
    <row r="5" spans="1:18" ht="18.75" customHeight="1">
      <c r="A5" s="37"/>
      <c r="B5" s="44"/>
      <c r="C5" s="37"/>
      <c r="D5" s="37"/>
      <c r="E5" s="37"/>
      <c r="F5" s="37"/>
      <c r="G5" s="37"/>
      <c r="H5" s="37"/>
      <c r="I5" s="40"/>
      <c r="J5" s="37"/>
      <c r="K5" s="37"/>
      <c r="L5" s="37"/>
      <c r="M5" s="37"/>
      <c r="N5" s="37"/>
      <c r="O5" s="37"/>
      <c r="P5" s="37"/>
      <c r="Q5" s="45"/>
      <c r="R5" s="166">
        <v>18</v>
      </c>
    </row>
    <row r="6" spans="1:18" ht="18.75" customHeight="1">
      <c r="A6" s="37"/>
      <c r="B6" s="44"/>
      <c r="C6" s="37"/>
      <c r="D6" s="37"/>
      <c r="E6" s="37"/>
      <c r="F6" s="37"/>
      <c r="G6" s="37"/>
      <c r="H6" s="37"/>
      <c r="I6" s="40"/>
      <c r="J6" s="37"/>
      <c r="K6" s="37"/>
      <c r="L6" s="37"/>
      <c r="M6" s="37"/>
      <c r="N6" s="37"/>
      <c r="O6" s="37"/>
      <c r="P6" s="37"/>
      <c r="Q6" s="45"/>
      <c r="R6" s="166"/>
    </row>
    <row r="7" spans="1:18" ht="27">
      <c r="A7" s="46"/>
      <c r="B7" s="188" t="s">
        <v>9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46"/>
      <c r="P7" s="46"/>
      <c r="Q7" s="47"/>
      <c r="R7" s="166"/>
    </row>
    <row r="8" spans="1:18" ht="18.75" customHeight="1" thickBot="1">
      <c r="A8" s="46"/>
      <c r="B8" s="46"/>
      <c r="C8" s="46"/>
      <c r="D8" s="48"/>
      <c r="E8" s="48"/>
      <c r="F8" s="49"/>
      <c r="G8" s="50"/>
      <c r="H8" s="46"/>
      <c r="I8" s="46"/>
      <c r="J8" s="46"/>
      <c r="K8" s="46"/>
      <c r="L8" s="46"/>
      <c r="M8" s="46"/>
      <c r="N8" s="46"/>
      <c r="O8" s="46"/>
      <c r="P8" s="46"/>
      <c r="Q8" s="136" t="s">
        <v>10</v>
      </c>
      <c r="R8" s="166"/>
    </row>
    <row r="9" spans="1:18" ht="24">
      <c r="A9" s="178" t="s">
        <v>55</v>
      </c>
      <c r="B9" s="192" t="s">
        <v>0</v>
      </c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230" t="s">
        <v>11</v>
      </c>
      <c r="R9" s="166"/>
    </row>
    <row r="10" spans="1:18" ht="24.75">
      <c r="A10" s="179"/>
      <c r="B10" s="221" t="s">
        <v>1</v>
      </c>
      <c r="C10" s="186"/>
      <c r="D10" s="186"/>
      <c r="E10" s="204"/>
      <c r="F10" s="232"/>
      <c r="G10" s="221" t="s">
        <v>2</v>
      </c>
      <c r="H10" s="186"/>
      <c r="I10" s="186"/>
      <c r="J10" s="222"/>
      <c r="K10" s="223"/>
      <c r="L10" s="168" t="s">
        <v>3</v>
      </c>
      <c r="M10" s="168"/>
      <c r="N10" s="168"/>
      <c r="O10" s="168"/>
      <c r="P10" s="168"/>
      <c r="Q10" s="231"/>
      <c r="R10" s="166"/>
    </row>
    <row r="11" spans="1:18" ht="48.75" customHeight="1">
      <c r="A11" s="179"/>
      <c r="B11" s="214" t="s">
        <v>4</v>
      </c>
      <c r="C11" s="195" t="s">
        <v>5</v>
      </c>
      <c r="D11" s="195"/>
      <c r="E11" s="202" t="s">
        <v>20</v>
      </c>
      <c r="F11" s="203"/>
      <c r="G11" s="201" t="s">
        <v>4</v>
      </c>
      <c r="H11" s="193" t="s">
        <v>5</v>
      </c>
      <c r="I11" s="193"/>
      <c r="J11" s="209" t="s">
        <v>26</v>
      </c>
      <c r="K11" s="210"/>
      <c r="L11" s="201" t="s">
        <v>4</v>
      </c>
      <c r="M11" s="195" t="s">
        <v>5</v>
      </c>
      <c r="N11" s="195"/>
      <c r="O11" s="196" t="s">
        <v>20</v>
      </c>
      <c r="P11" s="197"/>
      <c r="Q11" s="231"/>
      <c r="R11" s="166"/>
    </row>
    <row r="12" spans="1:18" s="4" customFormat="1" ht="75" customHeight="1">
      <c r="A12" s="179"/>
      <c r="B12" s="214"/>
      <c r="C12" s="51" t="s">
        <v>6</v>
      </c>
      <c r="D12" s="51" t="s">
        <v>7</v>
      </c>
      <c r="E12" s="51" t="s">
        <v>6</v>
      </c>
      <c r="F12" s="51" t="s">
        <v>7</v>
      </c>
      <c r="G12" s="201"/>
      <c r="H12" s="51" t="s">
        <v>6</v>
      </c>
      <c r="I12" s="51" t="s">
        <v>7</v>
      </c>
      <c r="J12" s="51" t="s">
        <v>6</v>
      </c>
      <c r="K12" s="51" t="s">
        <v>7</v>
      </c>
      <c r="L12" s="201"/>
      <c r="M12" s="51" t="s">
        <v>6</v>
      </c>
      <c r="N12" s="51" t="s">
        <v>7</v>
      </c>
      <c r="O12" s="51" t="s">
        <v>6</v>
      </c>
      <c r="P12" s="51" t="s">
        <v>7</v>
      </c>
      <c r="Q12" s="231"/>
      <c r="R12" s="166"/>
    </row>
    <row r="13" spans="1:18" ht="22.5">
      <c r="A13" s="52">
        <v>1</v>
      </c>
      <c r="B13" s="53">
        <v>2</v>
      </c>
      <c r="C13" s="53">
        <v>3</v>
      </c>
      <c r="D13" s="53">
        <v>4</v>
      </c>
      <c r="E13" s="53">
        <v>5</v>
      </c>
      <c r="F13" s="53">
        <v>6</v>
      </c>
      <c r="G13" s="53">
        <v>7</v>
      </c>
      <c r="H13" s="53">
        <v>8</v>
      </c>
      <c r="I13" s="53">
        <v>9</v>
      </c>
      <c r="J13" s="53">
        <v>10</v>
      </c>
      <c r="K13" s="53">
        <v>11</v>
      </c>
      <c r="L13" s="53">
        <v>12</v>
      </c>
      <c r="M13" s="53">
        <v>13</v>
      </c>
      <c r="N13" s="53">
        <v>14</v>
      </c>
      <c r="O13" s="53">
        <v>15</v>
      </c>
      <c r="P13" s="53">
        <v>16</v>
      </c>
      <c r="Q13" s="54">
        <v>17</v>
      </c>
      <c r="R13" s="166"/>
    </row>
    <row r="14" spans="1:18" ht="115.5" customHeight="1">
      <c r="A14" s="55" t="s">
        <v>8</v>
      </c>
      <c r="B14" s="155">
        <f>C14+D14+F14+E14</f>
        <v>42653.316</v>
      </c>
      <c r="C14" s="56">
        <f>C21+C35+C41+C69+C72+C75+C54+C24+C44+C38</f>
        <v>1363.65</v>
      </c>
      <c r="D14" s="56">
        <f>D18+D24+D27+D30+D35+D44+D54+D61+D57+D32</f>
        <v>26891.173</v>
      </c>
      <c r="E14" s="56">
        <f>E24+E38</f>
        <v>358.408</v>
      </c>
      <c r="F14" s="56">
        <f>F18+F24+F44</f>
        <v>14040.085</v>
      </c>
      <c r="G14" s="57">
        <f>H14+I14+K14</f>
        <v>47223.5</v>
      </c>
      <c r="H14" s="56">
        <f>H36+H42+H47+H63+H70+H66+H67+H73</f>
        <v>1538.5</v>
      </c>
      <c r="I14" s="56">
        <f>I19+I25+I28+I31+I33+I36+I45+I55+I58+I49+I51</f>
        <v>43970</v>
      </c>
      <c r="J14" s="56"/>
      <c r="K14" s="56">
        <f>K19+K47</f>
        <v>1715</v>
      </c>
      <c r="L14" s="58">
        <f>M14+N14+P14</f>
        <v>4762.6</v>
      </c>
      <c r="M14" s="56">
        <f>M22+M36+M42+M70+M73</f>
        <v>1172.7</v>
      </c>
      <c r="N14" s="59">
        <f>N24+N31+N45+N58+N36+N55</f>
        <v>3589.9</v>
      </c>
      <c r="O14" s="60"/>
      <c r="P14" s="56"/>
      <c r="Q14" s="61"/>
      <c r="R14" s="166"/>
    </row>
    <row r="15" spans="1:18" ht="53.25" customHeight="1">
      <c r="A15" s="224" t="s">
        <v>25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6"/>
      <c r="R15" s="166"/>
    </row>
    <row r="16" spans="1:18" ht="21" customHeight="1">
      <c r="A16" s="185" t="s">
        <v>18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3"/>
      <c r="R16" s="166"/>
    </row>
    <row r="17" spans="1:18" ht="30" customHeight="1">
      <c r="A17" s="227" t="s">
        <v>21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9"/>
      <c r="R17" s="166"/>
    </row>
    <row r="18" spans="1:18" s="3" customFormat="1" ht="95.25" customHeight="1">
      <c r="A18" s="62" t="s">
        <v>44</v>
      </c>
      <c r="B18" s="57">
        <f>D18+F18</f>
        <v>6846</v>
      </c>
      <c r="C18" s="56"/>
      <c r="D18" s="60">
        <v>2500</v>
      </c>
      <c r="E18" s="60"/>
      <c r="F18" s="60">
        <v>4346</v>
      </c>
      <c r="H18" s="56"/>
      <c r="L18" s="53"/>
      <c r="M18" s="51"/>
      <c r="N18" s="63"/>
      <c r="O18" s="63"/>
      <c r="P18" s="63"/>
      <c r="Q18" s="183" t="s">
        <v>12</v>
      </c>
      <c r="R18" s="166"/>
    </row>
    <row r="19" spans="1:18" s="142" customFormat="1" ht="69" customHeight="1">
      <c r="A19" s="62" t="s">
        <v>56</v>
      </c>
      <c r="B19" s="57"/>
      <c r="C19" s="134"/>
      <c r="D19" s="60"/>
      <c r="E19" s="60"/>
      <c r="F19" s="60"/>
      <c r="G19" s="57">
        <f>K19+I19</f>
        <v>1573</v>
      </c>
      <c r="H19" s="134"/>
      <c r="I19" s="60">
        <v>250</v>
      </c>
      <c r="J19" s="60"/>
      <c r="K19" s="60">
        <v>1323</v>
      </c>
      <c r="L19" s="53"/>
      <c r="M19" s="131"/>
      <c r="N19" s="132"/>
      <c r="O19" s="132"/>
      <c r="P19" s="132"/>
      <c r="Q19" s="159"/>
      <c r="R19" s="166"/>
    </row>
    <row r="20" spans="1:18" s="2" customFormat="1" ht="24">
      <c r="A20" s="189" t="s">
        <v>22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215"/>
      <c r="R20" s="166"/>
    </row>
    <row r="21" spans="1:18" ht="72" customHeight="1">
      <c r="A21" s="64" t="s">
        <v>36</v>
      </c>
      <c r="B21" s="57">
        <f>C21</f>
        <v>413.5</v>
      </c>
      <c r="C21" s="56">
        <v>413.5</v>
      </c>
      <c r="D21" s="60"/>
      <c r="E21" s="60"/>
      <c r="F21" s="60"/>
      <c r="G21" s="57"/>
      <c r="H21" s="56"/>
      <c r="I21" s="60"/>
      <c r="J21" s="60"/>
      <c r="K21" s="60"/>
      <c r="L21" s="57"/>
      <c r="M21" s="56"/>
      <c r="N21" s="65"/>
      <c r="O21" s="65"/>
      <c r="P21" s="65"/>
      <c r="Q21" s="238" t="s">
        <v>13</v>
      </c>
      <c r="R21" s="166"/>
    </row>
    <row r="22" spans="1:18" ht="66.75" customHeight="1">
      <c r="A22" s="67" t="s">
        <v>34</v>
      </c>
      <c r="B22" s="57"/>
      <c r="C22" s="56"/>
      <c r="D22" s="60"/>
      <c r="E22" s="60"/>
      <c r="F22" s="60"/>
      <c r="G22" s="57"/>
      <c r="H22" s="56"/>
      <c r="I22" s="60"/>
      <c r="J22" s="60"/>
      <c r="K22" s="60"/>
      <c r="L22" s="57">
        <f>M22</f>
        <v>535.2</v>
      </c>
      <c r="M22" s="56">
        <v>535.2</v>
      </c>
      <c r="N22" s="65"/>
      <c r="O22" s="65"/>
      <c r="P22" s="65"/>
      <c r="Q22" s="238"/>
      <c r="R22" s="166"/>
    </row>
    <row r="23" spans="1:18" s="2" customFormat="1" ht="24">
      <c r="A23" s="198" t="s">
        <v>23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200"/>
      <c r="R23" s="166"/>
    </row>
    <row r="24" spans="1:18" s="19" customFormat="1" ht="76.5" customHeight="1">
      <c r="A24" s="68" t="s">
        <v>36</v>
      </c>
      <c r="B24" s="69">
        <f>D24+E24+F24+C24</f>
        <v>11873.565999999999</v>
      </c>
      <c r="C24" s="70">
        <f>75+180</f>
        <v>255</v>
      </c>
      <c r="D24" s="71">
        <f>1557.36+18+24.75+41.85+41.7+41.7+80.5+970+200+13.5+15+9.213+43.5+9</f>
        <v>3066.073</v>
      </c>
      <c r="E24" s="72">
        <f>150+98.6+9.808</f>
        <v>258.408</v>
      </c>
      <c r="F24" s="72">
        <f>600+825+1395+1390+1390+137+500+307.085+1450+300</f>
        <v>8294.085</v>
      </c>
      <c r="G24" s="69"/>
      <c r="H24" s="71"/>
      <c r="I24" s="72"/>
      <c r="J24" s="72"/>
      <c r="K24" s="72"/>
      <c r="L24" s="69"/>
      <c r="M24" s="71"/>
      <c r="N24" s="73"/>
      <c r="O24" s="73"/>
      <c r="P24" s="73"/>
      <c r="Q24" s="241" t="s">
        <v>13</v>
      </c>
      <c r="R24" s="166"/>
    </row>
    <row r="25" spans="1:18" s="19" customFormat="1" ht="68.25" customHeight="1">
      <c r="A25" s="74" t="s">
        <v>34</v>
      </c>
      <c r="B25" s="57"/>
      <c r="C25" s="70"/>
      <c r="D25" s="56"/>
      <c r="E25" s="60"/>
      <c r="F25" s="60"/>
      <c r="G25" s="57">
        <f>I25</f>
        <v>10593</v>
      </c>
      <c r="H25" s="56"/>
      <c r="I25" s="60">
        <f>1972+4100+4521</f>
        <v>10593</v>
      </c>
      <c r="J25" s="60"/>
      <c r="K25" s="60"/>
      <c r="L25" s="57">
        <f>N25</f>
        <v>10392</v>
      </c>
      <c r="M25" s="56"/>
      <c r="N25" s="65">
        <v>10392</v>
      </c>
      <c r="O25" s="65"/>
      <c r="P25" s="65"/>
      <c r="Q25" s="242"/>
      <c r="R25" s="166"/>
    </row>
    <row r="26" spans="1:18" s="5" customFormat="1" ht="24">
      <c r="A26" s="206" t="s">
        <v>24</v>
      </c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8"/>
      <c r="R26" s="138"/>
    </row>
    <row r="27" spans="1:18" ht="52.5" customHeight="1">
      <c r="A27" s="75" t="s">
        <v>36</v>
      </c>
      <c r="B27" s="76">
        <f>D27</f>
        <v>16524</v>
      </c>
      <c r="C27" s="77"/>
      <c r="D27" s="78">
        <f>5244+7300+3980</f>
        <v>16524</v>
      </c>
      <c r="E27" s="79"/>
      <c r="F27" s="79"/>
      <c r="G27" s="80"/>
      <c r="H27" s="80"/>
      <c r="I27" s="80"/>
      <c r="J27" s="79"/>
      <c r="K27" s="79"/>
      <c r="L27" s="81"/>
      <c r="M27" s="82"/>
      <c r="N27" s="83"/>
      <c r="O27" s="83"/>
      <c r="P27" s="83"/>
      <c r="Q27" s="193" t="s">
        <v>12</v>
      </c>
      <c r="R27" s="138"/>
    </row>
    <row r="28" spans="1:18" ht="118.5" customHeight="1">
      <c r="A28" s="62" t="s">
        <v>34</v>
      </c>
      <c r="B28" s="57"/>
      <c r="C28" s="56"/>
      <c r="D28" s="60"/>
      <c r="E28" s="84"/>
      <c r="F28" s="84"/>
      <c r="G28" s="57">
        <f>I28</f>
        <v>17557</v>
      </c>
      <c r="H28" s="56"/>
      <c r="I28" s="60">
        <f>1132+8425+8000</f>
        <v>17557</v>
      </c>
      <c r="J28" s="84"/>
      <c r="K28" s="84"/>
      <c r="L28" s="53"/>
      <c r="M28" s="51"/>
      <c r="N28" s="63"/>
      <c r="O28" s="63"/>
      <c r="P28" s="63"/>
      <c r="Q28" s="193"/>
      <c r="R28" s="139"/>
    </row>
    <row r="29" spans="1:18" ht="39.75" customHeight="1">
      <c r="A29" s="180" t="s">
        <v>27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2"/>
      <c r="R29" s="140"/>
    </row>
    <row r="30" spans="1:18" ht="45" customHeight="1">
      <c r="A30" s="85" t="s">
        <v>36</v>
      </c>
      <c r="B30" s="57">
        <f>D30</f>
        <v>1150.1</v>
      </c>
      <c r="C30" s="56"/>
      <c r="D30" s="56">
        <v>1150.1</v>
      </c>
      <c r="E30" s="56"/>
      <c r="F30" s="56"/>
      <c r="G30" s="80"/>
      <c r="H30" s="80"/>
      <c r="I30" s="80"/>
      <c r="J30" s="80"/>
      <c r="K30" s="80"/>
      <c r="L30" s="80"/>
      <c r="M30" s="80"/>
      <c r="N30" s="80"/>
      <c r="O30" s="63"/>
      <c r="P30" s="63"/>
      <c r="Q30" s="193" t="s">
        <v>13</v>
      </c>
      <c r="R30" s="140"/>
    </row>
    <row r="31" spans="1:18" ht="45">
      <c r="A31" s="86" t="s">
        <v>34</v>
      </c>
      <c r="B31" s="57"/>
      <c r="C31" s="56"/>
      <c r="D31" s="56"/>
      <c r="E31" s="56"/>
      <c r="F31" s="56"/>
      <c r="G31" s="57">
        <f>I31</f>
        <v>2500</v>
      </c>
      <c r="H31" s="56"/>
      <c r="I31" s="56">
        <f>1600+900</f>
        <v>2500</v>
      </c>
      <c r="J31" s="56"/>
      <c r="K31" s="56"/>
      <c r="L31" s="57">
        <f>N31</f>
        <v>2300</v>
      </c>
      <c r="M31" s="56"/>
      <c r="N31" s="56">
        <v>2300</v>
      </c>
      <c r="O31" s="63"/>
      <c r="P31" s="63"/>
      <c r="Q31" s="193"/>
      <c r="R31" s="140"/>
    </row>
    <row r="32" spans="1:18" ht="98.25" customHeight="1">
      <c r="A32" s="62" t="s">
        <v>44</v>
      </c>
      <c r="B32" s="57">
        <v>100</v>
      </c>
      <c r="C32" s="56"/>
      <c r="D32" s="56">
        <v>100</v>
      </c>
      <c r="E32" s="56"/>
      <c r="F32" s="56"/>
      <c r="G32" s="3"/>
      <c r="H32" s="3"/>
      <c r="I32" s="3"/>
      <c r="J32" s="56"/>
      <c r="K32" s="56"/>
      <c r="L32" s="57"/>
      <c r="M32" s="56"/>
      <c r="N32" s="56"/>
      <c r="O32" s="63"/>
      <c r="P32" s="63"/>
      <c r="Q32" s="183" t="s">
        <v>12</v>
      </c>
      <c r="R32" s="140"/>
    </row>
    <row r="33" spans="1:18" ht="69" customHeight="1">
      <c r="A33" s="62" t="s">
        <v>34</v>
      </c>
      <c r="B33" s="57"/>
      <c r="C33" s="134"/>
      <c r="D33" s="134"/>
      <c r="E33" s="134"/>
      <c r="F33" s="134"/>
      <c r="G33" s="57">
        <v>1000</v>
      </c>
      <c r="H33" s="56"/>
      <c r="I33" s="56">
        <v>1000</v>
      </c>
      <c r="J33" s="134"/>
      <c r="K33" s="134"/>
      <c r="L33" s="57"/>
      <c r="M33" s="134"/>
      <c r="N33" s="134"/>
      <c r="O33" s="132"/>
      <c r="P33" s="132"/>
      <c r="Q33" s="220"/>
      <c r="R33" s="140"/>
    </row>
    <row r="34" spans="1:18" s="2" customFormat="1" ht="24">
      <c r="A34" s="180" t="s">
        <v>28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2"/>
      <c r="R34" s="140"/>
    </row>
    <row r="35" spans="1:18" ht="45" customHeight="1">
      <c r="A35" s="85" t="s">
        <v>36</v>
      </c>
      <c r="B35" s="57">
        <f>C35+D35</f>
        <v>273</v>
      </c>
      <c r="C35" s="56">
        <f>83+37+36</f>
        <v>156</v>
      </c>
      <c r="D35" s="56">
        <v>117</v>
      </c>
      <c r="E35" s="56"/>
      <c r="F35" s="56"/>
      <c r="G35" s="80"/>
      <c r="H35" s="80"/>
      <c r="I35" s="80"/>
      <c r="J35" s="80"/>
      <c r="K35" s="80"/>
      <c r="L35" s="80"/>
      <c r="M35" s="80"/>
      <c r="N35" s="80"/>
      <c r="O35" s="63"/>
      <c r="P35" s="63"/>
      <c r="Q35" s="193" t="s">
        <v>13</v>
      </c>
      <c r="R35" s="140"/>
    </row>
    <row r="36" spans="1:18" ht="45">
      <c r="A36" s="62" t="s">
        <v>34</v>
      </c>
      <c r="B36" s="57"/>
      <c r="C36" s="56"/>
      <c r="D36" s="56"/>
      <c r="E36" s="56"/>
      <c r="F36" s="56"/>
      <c r="G36" s="57">
        <f>H36+I36</f>
        <v>1365.5</v>
      </c>
      <c r="H36" s="56">
        <f>501.5+134+155</f>
        <v>790.5</v>
      </c>
      <c r="I36" s="56">
        <f>575</f>
        <v>575</v>
      </c>
      <c r="J36" s="56"/>
      <c r="K36" s="56"/>
      <c r="L36" s="57">
        <f>M36+N36</f>
        <v>560</v>
      </c>
      <c r="M36" s="56">
        <v>431.5</v>
      </c>
      <c r="N36" s="56">
        <v>128.5</v>
      </c>
      <c r="O36" s="63"/>
      <c r="P36" s="63"/>
      <c r="Q36" s="193"/>
      <c r="R36" s="140"/>
    </row>
    <row r="37" spans="1:18" ht="24">
      <c r="A37" s="176" t="s">
        <v>30</v>
      </c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7"/>
      <c r="R37" s="140"/>
    </row>
    <row r="38" spans="1:18" ht="68.25">
      <c r="A38" s="62" t="s">
        <v>36</v>
      </c>
      <c r="B38" s="57">
        <f>C38+E38</f>
        <v>120</v>
      </c>
      <c r="C38" s="56">
        <v>20</v>
      </c>
      <c r="D38" s="56"/>
      <c r="E38" s="56">
        <v>100</v>
      </c>
      <c r="F38" s="56"/>
      <c r="G38" s="57"/>
      <c r="H38" s="56"/>
      <c r="I38" s="56"/>
      <c r="J38" s="56"/>
      <c r="K38" s="56"/>
      <c r="L38" s="57"/>
      <c r="M38" s="56"/>
      <c r="N38" s="56"/>
      <c r="O38" s="63"/>
      <c r="P38" s="63"/>
      <c r="Q38" s="51" t="s">
        <v>13</v>
      </c>
      <c r="R38" s="140">
        <v>19</v>
      </c>
    </row>
    <row r="39" spans="1:18" ht="24.75">
      <c r="A39" s="185" t="s">
        <v>19</v>
      </c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5"/>
      <c r="R39" s="140"/>
    </row>
    <row r="40" spans="1:18" s="2" customFormat="1" ht="24">
      <c r="A40" s="180" t="s">
        <v>31</v>
      </c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2"/>
      <c r="R40" s="140"/>
    </row>
    <row r="41" spans="1:18" ht="41.25" customHeight="1">
      <c r="A41" s="85" t="s">
        <v>36</v>
      </c>
      <c r="B41" s="57">
        <f>C41</f>
        <v>197.5</v>
      </c>
      <c r="C41" s="56">
        <f>203.9-6.4</f>
        <v>197.5</v>
      </c>
      <c r="D41" s="56"/>
      <c r="E41" s="56"/>
      <c r="F41" s="56"/>
      <c r="G41" s="80"/>
      <c r="H41" s="80"/>
      <c r="I41" s="80"/>
      <c r="J41" s="80"/>
      <c r="K41" s="80"/>
      <c r="L41" s="80"/>
      <c r="M41" s="80"/>
      <c r="N41" s="63"/>
      <c r="O41" s="63"/>
      <c r="P41" s="63"/>
      <c r="Q41" s="193" t="s">
        <v>14</v>
      </c>
      <c r="R41" s="140"/>
    </row>
    <row r="42" spans="1:18" ht="52.5" customHeight="1">
      <c r="A42" s="62" t="s">
        <v>34</v>
      </c>
      <c r="B42" s="57"/>
      <c r="C42" s="56"/>
      <c r="D42" s="56"/>
      <c r="E42" s="56"/>
      <c r="F42" s="56"/>
      <c r="G42" s="57">
        <f>H42</f>
        <v>300</v>
      </c>
      <c r="H42" s="56">
        <v>300</v>
      </c>
      <c r="I42" s="60"/>
      <c r="J42" s="60"/>
      <c r="K42" s="60"/>
      <c r="L42" s="57">
        <v>26</v>
      </c>
      <c r="M42" s="56">
        <v>26</v>
      </c>
      <c r="N42" s="63"/>
      <c r="O42" s="63"/>
      <c r="P42" s="63"/>
      <c r="Q42" s="193"/>
      <c r="R42" s="140"/>
    </row>
    <row r="43" spans="1:18" s="2" customFormat="1" ht="24">
      <c r="A43" s="180" t="s">
        <v>68</v>
      </c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2"/>
      <c r="R43" s="140"/>
    </row>
    <row r="44" spans="1:18" s="19" customFormat="1" ht="52.5" customHeight="1">
      <c r="A44" s="85" t="s">
        <v>36</v>
      </c>
      <c r="B44" s="57">
        <f>D44+C44+F44</f>
        <v>2708.65</v>
      </c>
      <c r="C44" s="56">
        <f>60.25+6.4</f>
        <v>66.65</v>
      </c>
      <c r="D44" s="56">
        <f>1200+42</f>
        <v>1242</v>
      </c>
      <c r="E44" s="56"/>
      <c r="F44" s="56">
        <v>1400</v>
      </c>
      <c r="G44" s="57"/>
      <c r="H44" s="56"/>
      <c r="I44" s="60"/>
      <c r="J44" s="84"/>
      <c r="K44" s="84"/>
      <c r="L44" s="53"/>
      <c r="M44" s="51"/>
      <c r="N44" s="63"/>
      <c r="O44" s="63"/>
      <c r="P44" s="63"/>
      <c r="Q44" s="193" t="s">
        <v>14</v>
      </c>
      <c r="R44" s="140"/>
    </row>
    <row r="45" spans="1:18" s="19" customFormat="1" ht="45">
      <c r="A45" s="62" t="s">
        <v>34</v>
      </c>
      <c r="B45" s="57"/>
      <c r="C45" s="56"/>
      <c r="D45" s="56"/>
      <c r="E45" s="56"/>
      <c r="F45" s="56"/>
      <c r="G45" s="57">
        <f>I45</f>
        <v>8947</v>
      </c>
      <c r="H45" s="56"/>
      <c r="I45" s="65">
        <f>3465+392+2990+1500+600</f>
        <v>8947</v>
      </c>
      <c r="J45" s="84"/>
      <c r="K45" s="84"/>
      <c r="L45" s="57">
        <f>N45</f>
        <v>400</v>
      </c>
      <c r="M45" s="66"/>
      <c r="N45" s="65">
        <v>400</v>
      </c>
      <c r="O45" s="63"/>
      <c r="P45" s="63"/>
      <c r="Q45" s="193"/>
      <c r="R45" s="140"/>
    </row>
    <row r="46" spans="1:18" s="19" customFormat="1" ht="31.5" customHeight="1">
      <c r="A46" s="169" t="s">
        <v>33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1"/>
      <c r="R46" s="140"/>
    </row>
    <row r="47" spans="1:18" s="19" customFormat="1" ht="52.5" customHeight="1">
      <c r="A47" s="62" t="s">
        <v>34</v>
      </c>
      <c r="B47" s="57"/>
      <c r="C47" s="56"/>
      <c r="D47" s="56"/>
      <c r="E47" s="56"/>
      <c r="F47" s="56"/>
      <c r="G47" s="57">
        <f>H47+K47</f>
        <v>560</v>
      </c>
      <c r="H47" s="56">
        <v>168</v>
      </c>
      <c r="I47" s="60"/>
      <c r="J47" s="60"/>
      <c r="K47" s="60">
        <v>392</v>
      </c>
      <c r="L47" s="57"/>
      <c r="M47" s="56"/>
      <c r="N47" s="65"/>
      <c r="O47" s="63"/>
      <c r="P47" s="63"/>
      <c r="Q47" s="156"/>
      <c r="R47" s="140"/>
    </row>
    <row r="48" spans="1:18" s="19" customFormat="1" ht="31.5" customHeight="1">
      <c r="A48" s="163" t="s">
        <v>58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5"/>
      <c r="R48" s="140"/>
    </row>
    <row r="49" spans="1:18" s="19" customFormat="1" ht="54" customHeight="1">
      <c r="A49" s="62" t="s">
        <v>34</v>
      </c>
      <c r="B49" s="57"/>
      <c r="C49" s="154"/>
      <c r="D49" s="154"/>
      <c r="E49" s="154"/>
      <c r="F49" s="154"/>
      <c r="G49" s="57">
        <f>I49</f>
        <v>400</v>
      </c>
      <c r="H49" s="154"/>
      <c r="I49" s="60">
        <v>400</v>
      </c>
      <c r="J49" s="60"/>
      <c r="K49" s="60"/>
      <c r="L49" s="57"/>
      <c r="M49" s="154"/>
      <c r="N49" s="65"/>
      <c r="O49" s="153"/>
      <c r="P49" s="153"/>
      <c r="Q49" s="156"/>
      <c r="R49" s="140"/>
    </row>
    <row r="50" spans="1:18" s="19" customFormat="1" ht="25.5" customHeight="1">
      <c r="A50" s="163" t="s">
        <v>59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5"/>
      <c r="R50" s="140"/>
    </row>
    <row r="51" spans="1:18" s="19" customFormat="1" ht="51" customHeight="1">
      <c r="A51" s="62" t="s">
        <v>34</v>
      </c>
      <c r="B51" s="57"/>
      <c r="C51" s="154"/>
      <c r="D51" s="154"/>
      <c r="E51" s="154"/>
      <c r="F51" s="154"/>
      <c r="G51" s="57">
        <f>I51</f>
        <v>500</v>
      </c>
      <c r="H51" s="154"/>
      <c r="I51" s="60">
        <v>500</v>
      </c>
      <c r="J51" s="60"/>
      <c r="K51" s="60"/>
      <c r="L51" s="57"/>
      <c r="M51" s="154"/>
      <c r="N51" s="65"/>
      <c r="O51" s="153"/>
      <c r="P51" s="153"/>
      <c r="Q51" s="156"/>
      <c r="R51" s="140"/>
    </row>
    <row r="52" spans="1:18" s="19" customFormat="1" ht="33" customHeight="1">
      <c r="A52" s="168" t="s">
        <v>53</v>
      </c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40"/>
    </row>
    <row r="53" spans="1:18" ht="23.25" customHeight="1">
      <c r="A53" s="189" t="s">
        <v>60</v>
      </c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1"/>
      <c r="R53" s="140"/>
    </row>
    <row r="54" spans="1:18" ht="54" customHeight="1">
      <c r="A54" s="85" t="s">
        <v>36</v>
      </c>
      <c r="B54" s="57">
        <f>C54+D54</f>
        <v>1882</v>
      </c>
      <c r="C54" s="56">
        <v>105</v>
      </c>
      <c r="D54" s="56">
        <v>1777</v>
      </c>
      <c r="E54" s="56"/>
      <c r="F54" s="56"/>
      <c r="G54" s="57"/>
      <c r="H54" s="56"/>
      <c r="I54" s="87"/>
      <c r="J54" s="51"/>
      <c r="K54" s="51"/>
      <c r="L54" s="53"/>
      <c r="M54" s="51"/>
      <c r="N54" s="51"/>
      <c r="O54" s="63"/>
      <c r="P54" s="63"/>
      <c r="Q54" s="193" t="s">
        <v>15</v>
      </c>
      <c r="R54" s="140"/>
    </row>
    <row r="55" spans="1:18" ht="45">
      <c r="A55" s="62" t="s">
        <v>34</v>
      </c>
      <c r="B55" s="57"/>
      <c r="C55" s="56"/>
      <c r="D55" s="56"/>
      <c r="E55" s="56"/>
      <c r="F55" s="56"/>
      <c r="G55" s="57">
        <f>I55</f>
        <v>1450</v>
      </c>
      <c r="H55" s="56"/>
      <c r="I55" s="87">
        <f>500+950</f>
        <v>1450</v>
      </c>
      <c r="J55" s="51"/>
      <c r="K55" s="51"/>
      <c r="L55" s="53">
        <f>N55</f>
        <v>617.4</v>
      </c>
      <c r="M55" s="51"/>
      <c r="N55" s="51">
        <v>617.4</v>
      </c>
      <c r="O55" s="63"/>
      <c r="P55" s="63"/>
      <c r="Q55" s="193"/>
      <c r="R55" s="140"/>
    </row>
    <row r="56" spans="1:18" ht="30.75" customHeight="1">
      <c r="A56" s="180" t="s">
        <v>61</v>
      </c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2"/>
      <c r="R56" s="140">
        <v>20</v>
      </c>
    </row>
    <row r="57" spans="1:18" ht="47.25" customHeight="1">
      <c r="A57" s="85" t="s">
        <v>36</v>
      </c>
      <c r="B57" s="57">
        <f>D57</f>
        <v>25</v>
      </c>
      <c r="C57" s="56"/>
      <c r="D57" s="56">
        <v>25</v>
      </c>
      <c r="E57" s="56"/>
      <c r="F57" s="56"/>
      <c r="G57" s="57"/>
      <c r="H57" s="56"/>
      <c r="I57" s="60"/>
      <c r="J57" s="60"/>
      <c r="K57" s="60"/>
      <c r="L57" s="57"/>
      <c r="M57" s="56"/>
      <c r="N57" s="65"/>
      <c r="O57" s="63"/>
      <c r="P57" s="63"/>
      <c r="Q57" s="193" t="s">
        <v>15</v>
      </c>
      <c r="R57" s="140"/>
    </row>
    <row r="58" spans="1:17" ht="45">
      <c r="A58" s="62" t="s">
        <v>34</v>
      </c>
      <c r="B58" s="57"/>
      <c r="C58" s="56"/>
      <c r="D58" s="56"/>
      <c r="E58" s="56"/>
      <c r="F58" s="56"/>
      <c r="G58" s="57">
        <f>I58</f>
        <v>198</v>
      </c>
      <c r="H58" s="56"/>
      <c r="I58" s="60">
        <v>198</v>
      </c>
      <c r="J58" s="60"/>
      <c r="K58" s="60"/>
      <c r="L58" s="57">
        <f>N58</f>
        <v>144</v>
      </c>
      <c r="M58" s="56"/>
      <c r="N58" s="65">
        <v>144</v>
      </c>
      <c r="O58" s="63"/>
      <c r="P58" s="63"/>
      <c r="Q58" s="193"/>
    </row>
    <row r="59" spans="1:18" ht="24.75">
      <c r="A59" s="185" t="s">
        <v>54</v>
      </c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5"/>
      <c r="R59" s="140"/>
    </row>
    <row r="60" spans="1:18" ht="24">
      <c r="A60" s="180" t="s">
        <v>62</v>
      </c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2"/>
      <c r="R60" s="140"/>
    </row>
    <row r="61" spans="1:18" ht="114">
      <c r="A61" s="85" t="s">
        <v>36</v>
      </c>
      <c r="B61" s="57">
        <f>D61</f>
        <v>390</v>
      </c>
      <c r="C61" s="56"/>
      <c r="D61" s="56">
        <v>390</v>
      </c>
      <c r="E61" s="51"/>
      <c r="F61" s="51"/>
      <c r="G61" s="53"/>
      <c r="H61" s="51"/>
      <c r="I61" s="84"/>
      <c r="J61" s="84"/>
      <c r="K61" s="84"/>
      <c r="L61" s="53"/>
      <c r="M61" s="51"/>
      <c r="N61" s="63"/>
      <c r="O61" s="63"/>
      <c r="P61" s="63"/>
      <c r="Q61" s="88" t="s">
        <v>16</v>
      </c>
      <c r="R61" s="140"/>
    </row>
    <row r="62" spans="1:18" ht="22.5" customHeight="1">
      <c r="A62" s="217" t="s">
        <v>63</v>
      </c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9"/>
      <c r="R62" s="137"/>
    </row>
    <row r="63" spans="1:18" ht="123.75" customHeight="1">
      <c r="A63" s="62" t="s">
        <v>34</v>
      </c>
      <c r="B63" s="57"/>
      <c r="C63" s="56"/>
      <c r="D63" s="56"/>
      <c r="E63" s="51"/>
      <c r="F63" s="51"/>
      <c r="G63" s="57">
        <f>H63</f>
        <v>29</v>
      </c>
      <c r="H63" s="56">
        <v>29</v>
      </c>
      <c r="I63" s="84"/>
      <c r="J63" s="84"/>
      <c r="K63" s="84"/>
      <c r="L63" s="53"/>
      <c r="M63" s="51"/>
      <c r="N63" s="63"/>
      <c r="O63" s="63"/>
      <c r="P63" s="63"/>
      <c r="Q63" s="51" t="s">
        <v>48</v>
      </c>
      <c r="R63" s="137"/>
    </row>
    <row r="64" spans="1:18" ht="27" customHeight="1">
      <c r="A64" s="185" t="s">
        <v>32</v>
      </c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7"/>
      <c r="R64" s="141"/>
    </row>
    <row r="65" spans="1:18" ht="33.75" customHeight="1">
      <c r="A65" s="169" t="s">
        <v>64</v>
      </c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1"/>
      <c r="R65" s="141"/>
    </row>
    <row r="66" spans="1:18" ht="45" customHeight="1">
      <c r="A66" s="235" t="s">
        <v>34</v>
      </c>
      <c r="B66" s="160"/>
      <c r="C66" s="158"/>
      <c r="D66" s="158"/>
      <c r="E66" s="158"/>
      <c r="F66" s="158"/>
      <c r="G66" s="160">
        <v>75</v>
      </c>
      <c r="H66" s="158">
        <v>75</v>
      </c>
      <c r="I66" s="161"/>
      <c r="J66" s="161"/>
      <c r="K66" s="161"/>
      <c r="L66" s="160"/>
      <c r="M66" s="158"/>
      <c r="N66" s="234"/>
      <c r="O66" s="234"/>
      <c r="P66" s="234"/>
      <c r="Q66" s="183" t="s">
        <v>35</v>
      </c>
      <c r="R66" s="141"/>
    </row>
    <row r="67" spans="1:18" ht="87" customHeight="1">
      <c r="A67" s="236"/>
      <c r="B67" s="159"/>
      <c r="C67" s="159"/>
      <c r="D67" s="159"/>
      <c r="E67" s="159"/>
      <c r="F67" s="159"/>
      <c r="G67" s="159"/>
      <c r="H67" s="159"/>
      <c r="I67" s="162"/>
      <c r="J67" s="162"/>
      <c r="K67" s="162"/>
      <c r="L67" s="159"/>
      <c r="M67" s="159"/>
      <c r="N67" s="162"/>
      <c r="O67" s="162"/>
      <c r="P67" s="162"/>
      <c r="Q67" s="220"/>
      <c r="R67" s="141"/>
    </row>
    <row r="68" spans="1:18" ht="30" customHeight="1">
      <c r="A68" s="176" t="s">
        <v>65</v>
      </c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7"/>
      <c r="R68" s="141"/>
    </row>
    <row r="69" spans="1:18" ht="87" customHeight="1">
      <c r="A69" s="85" t="s">
        <v>45</v>
      </c>
      <c r="B69" s="57">
        <f>C69</f>
        <v>50</v>
      </c>
      <c r="C69" s="56">
        <v>50</v>
      </c>
      <c r="D69" s="56"/>
      <c r="E69" s="56"/>
      <c r="F69" s="56"/>
      <c r="G69" s="57"/>
      <c r="H69" s="56"/>
      <c r="I69" s="60"/>
      <c r="J69" s="60"/>
      <c r="K69" s="60"/>
      <c r="L69" s="57"/>
      <c r="M69" s="56"/>
      <c r="N69" s="63"/>
      <c r="O69" s="63"/>
      <c r="P69" s="63"/>
      <c r="Q69" s="193" t="s">
        <v>17</v>
      </c>
      <c r="R69" s="141"/>
    </row>
    <row r="70" spans="1:18" ht="87" customHeight="1">
      <c r="A70" s="62" t="s">
        <v>52</v>
      </c>
      <c r="B70" s="57"/>
      <c r="C70" s="56"/>
      <c r="D70" s="56"/>
      <c r="E70" s="56"/>
      <c r="F70" s="56"/>
      <c r="G70" s="57">
        <f>H70</f>
        <v>50</v>
      </c>
      <c r="H70" s="56">
        <v>50</v>
      </c>
      <c r="I70" s="60"/>
      <c r="J70" s="60"/>
      <c r="K70" s="60"/>
      <c r="L70" s="57">
        <f>M70</f>
        <v>50</v>
      </c>
      <c r="M70" s="56">
        <v>50</v>
      </c>
      <c r="N70" s="63"/>
      <c r="O70" s="63"/>
      <c r="P70" s="63"/>
      <c r="Q70" s="193"/>
      <c r="R70" s="141"/>
    </row>
    <row r="71" spans="1:18" ht="27.75" customHeight="1">
      <c r="A71" s="176" t="s">
        <v>66</v>
      </c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7"/>
      <c r="R71" s="141"/>
    </row>
    <row r="72" spans="1:18" ht="58.5" customHeight="1">
      <c r="A72" s="91" t="s">
        <v>36</v>
      </c>
      <c r="B72" s="57">
        <v>50</v>
      </c>
      <c r="C72" s="57">
        <v>50</v>
      </c>
      <c r="D72" s="60"/>
      <c r="E72" s="60"/>
      <c r="F72" s="60"/>
      <c r="G72" s="80"/>
      <c r="H72" s="80"/>
      <c r="I72" s="80"/>
      <c r="J72" s="80"/>
      <c r="K72" s="80"/>
      <c r="L72" s="80"/>
      <c r="M72" s="80"/>
      <c r="N72" s="84"/>
      <c r="O72" s="84"/>
      <c r="P72" s="84"/>
      <c r="Q72" s="193" t="s">
        <v>17</v>
      </c>
      <c r="R72" s="141"/>
    </row>
    <row r="73" spans="1:18" ht="42" customHeight="1">
      <c r="A73" s="84" t="s">
        <v>34</v>
      </c>
      <c r="B73" s="57"/>
      <c r="C73" s="57"/>
      <c r="D73" s="60"/>
      <c r="E73" s="60"/>
      <c r="F73" s="60"/>
      <c r="G73" s="57">
        <f>H73</f>
        <v>126</v>
      </c>
      <c r="H73" s="57">
        <v>126</v>
      </c>
      <c r="I73" s="60"/>
      <c r="J73" s="60"/>
      <c r="K73" s="60"/>
      <c r="L73" s="60">
        <f>M73</f>
        <v>130</v>
      </c>
      <c r="M73" s="60">
        <v>130</v>
      </c>
      <c r="N73" s="84"/>
      <c r="O73" s="84"/>
      <c r="P73" s="84"/>
      <c r="Q73" s="193"/>
      <c r="R73" s="141">
        <v>21</v>
      </c>
    </row>
    <row r="74" spans="1:18" ht="27" customHeight="1">
      <c r="A74" s="172" t="s">
        <v>67</v>
      </c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4"/>
      <c r="R74" s="141"/>
    </row>
    <row r="75" spans="1:18" ht="73.5" customHeight="1" thickBot="1">
      <c r="A75" s="92" t="s">
        <v>46</v>
      </c>
      <c r="B75" s="69">
        <v>50</v>
      </c>
      <c r="C75" s="71">
        <v>50</v>
      </c>
      <c r="D75" s="93"/>
      <c r="E75" s="93"/>
      <c r="F75" s="93"/>
      <c r="G75" s="94"/>
      <c r="H75" s="93"/>
      <c r="I75" s="95"/>
      <c r="J75" s="95"/>
      <c r="K75" s="95"/>
      <c r="L75" s="94"/>
      <c r="M75" s="93"/>
      <c r="N75" s="96"/>
      <c r="O75" s="96"/>
      <c r="P75" s="96"/>
      <c r="Q75" s="97" t="s">
        <v>17</v>
      </c>
      <c r="R75" s="141"/>
    </row>
    <row r="76" spans="1:18" ht="48" customHeight="1">
      <c r="A76" s="169" t="s">
        <v>37</v>
      </c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98"/>
      <c r="O76" s="98"/>
      <c r="P76" s="99"/>
      <c r="Q76" s="239" t="s">
        <v>13</v>
      </c>
      <c r="R76" s="141"/>
    </row>
    <row r="77" spans="1:18" ht="47.25" customHeight="1">
      <c r="A77" s="100" t="s">
        <v>36</v>
      </c>
      <c r="B77" s="101">
        <f>C77+D77</f>
        <v>5021.673</v>
      </c>
      <c r="C77" s="149">
        <f>C21+C24+C38</f>
        <v>688.5</v>
      </c>
      <c r="D77" s="149">
        <f>D24+D30+D35</f>
        <v>4333.173</v>
      </c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233"/>
      <c r="R77" s="141"/>
    </row>
    <row r="78" spans="1:18" ht="46.5" customHeight="1">
      <c r="A78" s="103" t="s">
        <v>34</v>
      </c>
      <c r="B78" s="104"/>
      <c r="C78" s="104"/>
      <c r="D78" s="104"/>
      <c r="E78" s="105"/>
      <c r="F78" s="105"/>
      <c r="G78" s="104">
        <f>H78+I78</f>
        <v>14458.5</v>
      </c>
      <c r="H78" s="106">
        <f>H36</f>
        <v>790.5</v>
      </c>
      <c r="I78" s="107">
        <f>I25+I31+I36</f>
        <v>13668</v>
      </c>
      <c r="J78" s="105"/>
      <c r="K78" s="105"/>
      <c r="L78" s="104">
        <f>M78+N78</f>
        <v>3395.2</v>
      </c>
      <c r="M78" s="107">
        <f>M22+M36</f>
        <v>966.7</v>
      </c>
      <c r="N78" s="107">
        <f>N24+N31+N36</f>
        <v>2428.5</v>
      </c>
      <c r="O78" s="105"/>
      <c r="P78" s="105"/>
      <c r="Q78" s="220"/>
      <c r="R78" s="141"/>
    </row>
    <row r="79" spans="1:18" ht="43.5" customHeight="1">
      <c r="A79" s="169" t="s">
        <v>38</v>
      </c>
      <c r="B79" s="170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98"/>
      <c r="P79" s="98"/>
      <c r="Q79" s="99"/>
      <c r="R79" s="141"/>
    </row>
    <row r="80" spans="1:18" ht="53.25" customHeight="1">
      <c r="A80" s="103" t="s">
        <v>44</v>
      </c>
      <c r="B80" s="108">
        <f>D80+F80</f>
        <v>6946</v>
      </c>
      <c r="C80" s="103"/>
      <c r="D80" s="148">
        <f>D18+D32</f>
        <v>2600</v>
      </c>
      <c r="E80" s="144"/>
      <c r="F80" s="107">
        <f>F18</f>
        <v>4346</v>
      </c>
      <c r="G80" s="104"/>
      <c r="H80" s="109"/>
      <c r="I80" s="104"/>
      <c r="J80" s="105"/>
      <c r="K80" s="105"/>
      <c r="L80" s="105"/>
      <c r="M80" s="104"/>
      <c r="N80" s="105"/>
      <c r="O80" s="105"/>
      <c r="P80" s="105"/>
      <c r="Q80" s="183" t="s">
        <v>12</v>
      </c>
      <c r="R80" s="141"/>
    </row>
    <row r="81" spans="1:18" ht="53.25" customHeight="1">
      <c r="A81" s="103" t="s">
        <v>56</v>
      </c>
      <c r="B81" s="108"/>
      <c r="C81" s="103"/>
      <c r="D81" s="148"/>
      <c r="E81" s="144"/>
      <c r="F81" s="107"/>
      <c r="G81" s="143">
        <f>I81+K81</f>
        <v>1573</v>
      </c>
      <c r="I81" s="107">
        <f>I19</f>
        <v>250</v>
      </c>
      <c r="J81" s="144"/>
      <c r="K81" s="106">
        <f>K19</f>
        <v>1323</v>
      </c>
      <c r="L81" s="105"/>
      <c r="M81" s="104"/>
      <c r="N81" s="105"/>
      <c r="O81" s="105"/>
      <c r="P81" s="105"/>
      <c r="Q81" s="233"/>
      <c r="R81" s="141"/>
    </row>
    <row r="82" spans="1:18" ht="51" customHeight="1">
      <c r="A82" s="103" t="s">
        <v>36</v>
      </c>
      <c r="B82" s="104">
        <f>D82</f>
        <v>16524</v>
      </c>
      <c r="C82" s="104"/>
      <c r="D82" s="107">
        <f>D27</f>
        <v>16524</v>
      </c>
      <c r="E82" s="144"/>
      <c r="F82" s="144"/>
      <c r="G82" s="104"/>
      <c r="H82" s="109"/>
      <c r="I82" s="107"/>
      <c r="J82" s="144"/>
      <c r="K82" s="144"/>
      <c r="L82" s="105"/>
      <c r="M82" s="104"/>
      <c r="N82" s="105"/>
      <c r="O82" s="105"/>
      <c r="P82" s="105"/>
      <c r="Q82" s="240"/>
      <c r="R82" s="141"/>
    </row>
    <row r="83" spans="1:18" ht="55.5" customHeight="1">
      <c r="A83" s="110" t="s">
        <v>34</v>
      </c>
      <c r="B83" s="111"/>
      <c r="C83" s="111"/>
      <c r="D83" s="111"/>
      <c r="E83" s="112"/>
      <c r="F83" s="112"/>
      <c r="G83" s="111">
        <f>I83</f>
        <v>18557</v>
      </c>
      <c r="H83" s="113"/>
      <c r="I83" s="145">
        <f>I28+I33</f>
        <v>18557</v>
      </c>
      <c r="J83" s="146"/>
      <c r="K83" s="147"/>
      <c r="L83" s="112"/>
      <c r="M83" s="111"/>
      <c r="N83" s="112"/>
      <c r="O83" s="112"/>
      <c r="P83" s="112"/>
      <c r="Q83" s="240"/>
      <c r="R83" s="141"/>
    </row>
    <row r="84" spans="1:18" ht="27.75" customHeight="1">
      <c r="A84" s="169" t="s">
        <v>41</v>
      </c>
      <c r="B84" s="170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14"/>
      <c r="N84" s="98"/>
      <c r="O84" s="98"/>
      <c r="P84" s="98"/>
      <c r="Q84" s="99"/>
      <c r="R84" s="141"/>
    </row>
    <row r="85" spans="1:18" ht="45" customHeight="1">
      <c r="A85" s="100" t="s">
        <v>36</v>
      </c>
      <c r="B85" s="101">
        <f>C85+D85</f>
        <v>1506.15</v>
      </c>
      <c r="C85" s="149">
        <f>C41+C44</f>
        <v>264.15</v>
      </c>
      <c r="D85" s="149">
        <f>D44</f>
        <v>1242</v>
      </c>
      <c r="E85" s="102"/>
      <c r="F85" s="102"/>
      <c r="G85" s="101"/>
      <c r="H85" s="115"/>
      <c r="I85" s="115"/>
      <c r="J85" s="102"/>
      <c r="K85" s="102"/>
      <c r="L85" s="102"/>
      <c r="M85" s="101"/>
      <c r="N85" s="116"/>
      <c r="O85" s="102"/>
      <c r="P85" s="102"/>
      <c r="Q85" s="183" t="s">
        <v>47</v>
      </c>
      <c r="R85" s="141"/>
    </row>
    <row r="86" spans="1:17" ht="51" customHeight="1">
      <c r="A86" s="110" t="s">
        <v>34</v>
      </c>
      <c r="B86" s="111"/>
      <c r="C86" s="111"/>
      <c r="D86" s="111"/>
      <c r="E86" s="112"/>
      <c r="F86" s="112"/>
      <c r="G86" s="111">
        <f>H86+I86+K86</f>
        <v>9807</v>
      </c>
      <c r="H86" s="147">
        <f>H42+H47</f>
        <v>468</v>
      </c>
      <c r="I86" s="145">
        <f>I45</f>
        <v>8947</v>
      </c>
      <c r="J86" s="112"/>
      <c r="K86" s="113">
        <f>K47</f>
        <v>392</v>
      </c>
      <c r="L86" s="145">
        <f>M86+N86</f>
        <v>426</v>
      </c>
      <c r="M86" s="145">
        <f>M42</f>
        <v>26</v>
      </c>
      <c r="N86" s="135">
        <f>N45</f>
        <v>400</v>
      </c>
      <c r="O86" s="112"/>
      <c r="P86" s="112"/>
      <c r="Q86" s="233"/>
    </row>
    <row r="87" spans="1:18" ht="48" customHeight="1">
      <c r="A87" s="169" t="s">
        <v>39</v>
      </c>
      <c r="B87" s="170"/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98"/>
      <c r="O87" s="98"/>
      <c r="P87" s="98"/>
      <c r="Q87" s="99"/>
      <c r="R87" s="141"/>
    </row>
    <row r="88" spans="1:18" ht="43.5" customHeight="1">
      <c r="A88" s="100" t="s">
        <v>36</v>
      </c>
      <c r="B88" s="101">
        <f>C88+D88</f>
        <v>1882</v>
      </c>
      <c r="C88" s="149">
        <f>C54</f>
        <v>105</v>
      </c>
      <c r="D88" s="149">
        <f>D54</f>
        <v>1777</v>
      </c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83" t="s">
        <v>15</v>
      </c>
      <c r="R88" s="141"/>
    </row>
    <row r="89" spans="1:18" ht="54.75" customHeight="1">
      <c r="A89" s="110" t="s">
        <v>34</v>
      </c>
      <c r="B89" s="111"/>
      <c r="C89" s="111"/>
      <c r="D89" s="111"/>
      <c r="E89" s="112"/>
      <c r="F89" s="112"/>
      <c r="G89" s="111">
        <f>H89+I89</f>
        <v>1648</v>
      </c>
      <c r="H89" s="113"/>
      <c r="I89" s="145">
        <f>I55+I58</f>
        <v>1648</v>
      </c>
      <c r="J89" s="112"/>
      <c r="K89" s="112"/>
      <c r="L89" s="112"/>
      <c r="M89" s="111">
        <f>M28+M43+M73+M74+M80</f>
        <v>130</v>
      </c>
      <c r="N89" s="112"/>
      <c r="O89" s="112"/>
      <c r="P89" s="112"/>
      <c r="Q89" s="233"/>
      <c r="R89" s="141"/>
    </row>
    <row r="90" spans="1:18" ht="34.5" customHeight="1">
      <c r="A90" s="169" t="s">
        <v>40</v>
      </c>
      <c r="B90" s="170"/>
      <c r="C90" s="170"/>
      <c r="D90" s="170"/>
      <c r="E90" s="170"/>
      <c r="F90" s="170"/>
      <c r="G90" s="170"/>
      <c r="H90" s="170"/>
      <c r="I90" s="170"/>
      <c r="J90" s="98"/>
      <c r="K90" s="98"/>
      <c r="L90" s="98"/>
      <c r="M90" s="98"/>
      <c r="N90" s="98"/>
      <c r="O90" s="98"/>
      <c r="P90" s="98"/>
      <c r="Q90" s="99"/>
      <c r="R90" s="141"/>
    </row>
    <row r="91" spans="1:18" ht="60" customHeight="1">
      <c r="A91" s="100" t="s">
        <v>36</v>
      </c>
      <c r="B91" s="117">
        <f>D91</f>
        <v>390</v>
      </c>
      <c r="C91" s="100"/>
      <c r="D91" s="150">
        <f>D61</f>
        <v>390</v>
      </c>
      <c r="E91" s="102"/>
      <c r="F91" s="102"/>
      <c r="G91" s="102"/>
      <c r="H91" s="102"/>
      <c r="I91" s="118"/>
      <c r="J91" s="102"/>
      <c r="K91" s="102"/>
      <c r="L91" s="102"/>
      <c r="M91" s="102"/>
      <c r="N91" s="102"/>
      <c r="O91" s="102"/>
      <c r="P91" s="102"/>
      <c r="Q91" s="183" t="s">
        <v>48</v>
      </c>
      <c r="R91" s="141">
        <v>22</v>
      </c>
    </row>
    <row r="92" spans="1:18" ht="54" customHeight="1">
      <c r="A92" s="103" t="s">
        <v>34</v>
      </c>
      <c r="B92" s="103"/>
      <c r="C92" s="103"/>
      <c r="D92" s="103"/>
      <c r="E92" s="105"/>
      <c r="F92" s="105"/>
      <c r="G92" s="105">
        <f>H92</f>
        <v>29</v>
      </c>
      <c r="H92" s="105">
        <v>29</v>
      </c>
      <c r="I92" s="105"/>
      <c r="J92" s="105"/>
      <c r="K92" s="105"/>
      <c r="L92" s="105"/>
      <c r="M92" s="105"/>
      <c r="N92" s="105"/>
      <c r="O92" s="105"/>
      <c r="P92" s="105"/>
      <c r="Q92" s="237"/>
      <c r="R92" s="90"/>
    </row>
    <row r="93" spans="1:18" ht="40.5" customHeight="1">
      <c r="A93" s="169" t="s">
        <v>42</v>
      </c>
      <c r="B93" s="170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1"/>
      <c r="R93" s="90"/>
    </row>
    <row r="94" spans="1:18" ht="50.25" customHeight="1">
      <c r="A94" s="103" t="s">
        <v>36</v>
      </c>
      <c r="B94" s="108">
        <f>C94</f>
        <v>50</v>
      </c>
      <c r="C94" s="148">
        <f>C72</f>
        <v>50</v>
      </c>
      <c r="D94" s="103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93" t="s">
        <v>17</v>
      </c>
      <c r="R94" s="90"/>
    </row>
    <row r="95" spans="1:18" ht="50.25" customHeight="1">
      <c r="A95" s="103" t="s">
        <v>45</v>
      </c>
      <c r="B95" s="108">
        <f>C95</f>
        <v>100</v>
      </c>
      <c r="C95" s="148">
        <f>C75+C69</f>
        <v>100</v>
      </c>
      <c r="D95" s="103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93"/>
      <c r="R95" s="90"/>
    </row>
    <row r="96" spans="1:18" ht="47.25" customHeight="1">
      <c r="A96" s="62" t="s">
        <v>34</v>
      </c>
      <c r="B96" s="119"/>
      <c r="C96" s="120"/>
      <c r="D96" s="51"/>
      <c r="E96" s="51"/>
      <c r="F96" s="51"/>
      <c r="G96" s="121">
        <f>H96</f>
        <v>126</v>
      </c>
      <c r="H96" s="122">
        <f>H73</f>
        <v>126</v>
      </c>
      <c r="I96" s="84"/>
      <c r="J96" s="84"/>
      <c r="K96" s="84"/>
      <c r="L96" s="121">
        <f>M96</f>
        <v>180</v>
      </c>
      <c r="M96" s="122">
        <f>M70+M73</f>
        <v>180</v>
      </c>
      <c r="N96" s="63"/>
      <c r="O96" s="63"/>
      <c r="P96" s="63"/>
      <c r="Q96" s="193"/>
      <c r="R96" s="89"/>
    </row>
    <row r="97" spans="1:18" ht="47.25" customHeight="1">
      <c r="A97" s="62" t="s">
        <v>52</v>
      </c>
      <c r="B97" s="119"/>
      <c r="C97" s="120"/>
      <c r="D97" s="131"/>
      <c r="E97" s="131"/>
      <c r="F97" s="131"/>
      <c r="G97" s="121">
        <f>H97</f>
        <v>50</v>
      </c>
      <c r="H97" s="122">
        <f>H70</f>
        <v>50</v>
      </c>
      <c r="I97" s="84"/>
      <c r="J97" s="84"/>
      <c r="K97" s="84"/>
      <c r="L97" s="121"/>
      <c r="M97" s="122"/>
      <c r="N97" s="132"/>
      <c r="O97" s="132"/>
      <c r="P97" s="132"/>
      <c r="Q97" s="131"/>
      <c r="R97" s="133"/>
    </row>
    <row r="98" spans="1:18" s="25" customFormat="1" ht="41.25" customHeight="1">
      <c r="A98" s="216" t="s">
        <v>43</v>
      </c>
      <c r="B98" s="216"/>
      <c r="C98" s="216"/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123"/>
    </row>
    <row r="99" spans="1:17" s="25" customFormat="1" ht="165.75" customHeight="1">
      <c r="A99" s="62" t="s">
        <v>34</v>
      </c>
      <c r="B99" s="124"/>
      <c r="C99" s="125"/>
      <c r="D99" s="126"/>
      <c r="E99" s="126"/>
      <c r="F99" s="126"/>
      <c r="G99" s="121">
        <f>H99</f>
        <v>75</v>
      </c>
      <c r="H99" s="122">
        <f>H66+H67</f>
        <v>75</v>
      </c>
      <c r="I99" s="127"/>
      <c r="J99" s="127"/>
      <c r="K99" s="127"/>
      <c r="L99" s="128"/>
      <c r="M99" s="126"/>
      <c r="N99" s="129"/>
      <c r="O99" s="129"/>
      <c r="P99" s="129"/>
      <c r="Q99" s="51" t="s">
        <v>35</v>
      </c>
    </row>
    <row r="100" spans="1:18" ht="15" customHeight="1">
      <c r="A100" s="29"/>
      <c r="B100" s="30"/>
      <c r="C100" s="31"/>
      <c r="D100" s="32"/>
      <c r="E100" s="32"/>
      <c r="F100" s="32"/>
      <c r="G100" s="33"/>
      <c r="H100" s="32"/>
      <c r="I100" s="34"/>
      <c r="J100" s="34"/>
      <c r="K100" s="34"/>
      <c r="L100" s="35"/>
      <c r="M100" s="32"/>
      <c r="N100" s="36"/>
      <c r="O100" s="36"/>
      <c r="P100" s="36"/>
      <c r="Q100" s="32"/>
      <c r="R100" s="23"/>
    </row>
    <row r="101" spans="1:18" ht="15" customHeight="1">
      <c r="A101" s="8"/>
      <c r="B101" s="9"/>
      <c r="C101" s="10"/>
      <c r="D101" s="11"/>
      <c r="E101" s="11"/>
      <c r="F101" s="11"/>
      <c r="G101" s="27"/>
      <c r="H101" s="11"/>
      <c r="I101" s="13"/>
      <c r="J101" s="13"/>
      <c r="K101" s="13"/>
      <c r="L101" s="12"/>
      <c r="M101" s="11"/>
      <c r="N101" s="14"/>
      <c r="O101" s="14"/>
      <c r="P101" s="14"/>
      <c r="Q101" s="11"/>
      <c r="R101" s="23"/>
    </row>
    <row r="102" spans="1:18" ht="15" customHeight="1">
      <c r="A102" s="8"/>
      <c r="B102" s="9"/>
      <c r="C102" s="10"/>
      <c r="D102" s="11"/>
      <c r="E102" s="11"/>
      <c r="F102" s="11"/>
      <c r="G102" s="27"/>
      <c r="H102" s="11"/>
      <c r="I102" s="13"/>
      <c r="J102" s="13"/>
      <c r="K102" s="13"/>
      <c r="L102" s="12"/>
      <c r="M102" s="11"/>
      <c r="N102" s="14"/>
      <c r="O102" s="14"/>
      <c r="P102" s="14"/>
      <c r="Q102" s="11"/>
      <c r="R102" s="23"/>
    </row>
    <row r="103" spans="1:18" ht="44.25" customHeight="1">
      <c r="A103" s="8"/>
      <c r="B103" s="9"/>
      <c r="C103" s="10"/>
      <c r="D103" s="11"/>
      <c r="E103" s="11"/>
      <c r="F103" s="11"/>
      <c r="G103" s="27"/>
      <c r="H103" s="11"/>
      <c r="I103" s="13"/>
      <c r="J103" s="13"/>
      <c r="K103" s="13"/>
      <c r="L103" s="12"/>
      <c r="M103" s="11"/>
      <c r="N103" s="14"/>
      <c r="O103" s="14"/>
      <c r="P103" s="14"/>
      <c r="Q103" s="11"/>
      <c r="R103" s="137">
        <v>23</v>
      </c>
    </row>
    <row r="104" spans="1:18" ht="44.25" customHeight="1">
      <c r="A104" s="8"/>
      <c r="B104" s="9"/>
      <c r="C104" s="10"/>
      <c r="D104" s="11"/>
      <c r="E104" s="11"/>
      <c r="F104" s="11"/>
      <c r="G104" s="27"/>
      <c r="H104" s="11"/>
      <c r="I104" s="13"/>
      <c r="J104" s="13"/>
      <c r="K104" s="13"/>
      <c r="L104" s="12"/>
      <c r="M104" s="11"/>
      <c r="N104" s="14"/>
      <c r="O104" s="14"/>
      <c r="P104" s="14"/>
      <c r="Q104" s="11"/>
      <c r="R104" s="137"/>
    </row>
    <row r="105" spans="7:18" ht="21.75" customHeight="1">
      <c r="G105" s="26"/>
      <c r="R105" s="15"/>
    </row>
    <row r="106" spans="7:18" ht="21.75" customHeight="1">
      <c r="G106" s="26"/>
      <c r="R106" s="15"/>
    </row>
    <row r="107" spans="1:18" s="7" customFormat="1" ht="39" customHeight="1">
      <c r="A107" s="151" t="s">
        <v>50</v>
      </c>
      <c r="B107" s="151"/>
      <c r="C107" s="151"/>
      <c r="D107" s="151"/>
      <c r="E107" s="20"/>
      <c r="F107" s="20"/>
      <c r="G107" s="28"/>
      <c r="H107" s="6"/>
      <c r="I107" s="6"/>
      <c r="J107" s="6"/>
      <c r="K107" s="6"/>
      <c r="L107" s="6"/>
      <c r="M107" s="6"/>
      <c r="N107" s="6"/>
      <c r="O107" s="175" t="s">
        <v>51</v>
      </c>
      <c r="P107" s="175"/>
      <c r="Q107" s="175"/>
      <c r="R107" s="15"/>
    </row>
    <row r="108" spans="1:18" s="7" customFormat="1" ht="30" customHeight="1">
      <c r="A108" s="152" t="s">
        <v>57</v>
      </c>
      <c r="B108" s="151"/>
      <c r="C108" s="151"/>
      <c r="D108" s="151"/>
      <c r="E108" s="20"/>
      <c r="F108" s="20"/>
      <c r="G108" s="28"/>
      <c r="H108" s="6"/>
      <c r="I108" s="6"/>
      <c r="J108" s="6"/>
      <c r="K108" s="6"/>
      <c r="L108" s="6"/>
      <c r="M108" s="6"/>
      <c r="N108" s="6"/>
      <c r="O108" s="21"/>
      <c r="P108" s="21"/>
      <c r="Q108" s="21"/>
      <c r="R108" s="15"/>
    </row>
    <row r="109" spans="1:18" ht="26.25" customHeight="1">
      <c r="A109" s="22"/>
      <c r="B109" s="22"/>
      <c r="C109" s="22"/>
      <c r="D109" s="20"/>
      <c r="E109" s="20"/>
      <c r="F109" s="20"/>
      <c r="G109" s="26"/>
      <c r="O109" s="167"/>
      <c r="P109" s="167"/>
      <c r="Q109" s="167"/>
      <c r="R109" s="15"/>
    </row>
    <row r="110" spans="1:18" ht="21">
      <c r="A110" s="6"/>
      <c r="B110" s="194"/>
      <c r="C110" s="194"/>
      <c r="G110" s="26"/>
      <c r="R110" s="15"/>
    </row>
    <row r="111" spans="1:18" ht="21">
      <c r="A111" s="16"/>
      <c r="B111" s="17"/>
      <c r="C111" s="18"/>
      <c r="G111" s="26"/>
      <c r="R111" s="15"/>
    </row>
    <row r="112" ht="13.5">
      <c r="G112" s="26"/>
    </row>
    <row r="113" ht="13.5">
      <c r="G113" s="26"/>
    </row>
  </sheetData>
  <sheetProtection/>
  <mergeCells count="92">
    <mergeCell ref="Q41:Q42"/>
    <mergeCell ref="Q44:Q45"/>
    <mergeCell ref="Q69:Q70"/>
    <mergeCell ref="Q72:Q73"/>
    <mergeCell ref="Q24:Q25"/>
    <mergeCell ref="Q88:Q89"/>
    <mergeCell ref="Q91:Q92"/>
    <mergeCell ref="A93:Q93"/>
    <mergeCell ref="A90:I90"/>
    <mergeCell ref="Q94:Q96"/>
    <mergeCell ref="A76:M76"/>
    <mergeCell ref="A79:N79"/>
    <mergeCell ref="A84:L84"/>
    <mergeCell ref="A87:M87"/>
    <mergeCell ref="Q76:Q78"/>
    <mergeCell ref="A68:Q68"/>
    <mergeCell ref="Q85:Q86"/>
    <mergeCell ref="Q32:Q33"/>
    <mergeCell ref="P66:P67"/>
    <mergeCell ref="O66:O67"/>
    <mergeCell ref="N66:N67"/>
    <mergeCell ref="J66:J67"/>
    <mergeCell ref="A66:A67"/>
    <mergeCell ref="Q80:Q83"/>
    <mergeCell ref="Q35:Q36"/>
    <mergeCell ref="Q66:Q67"/>
    <mergeCell ref="Q27:Q28"/>
    <mergeCell ref="G10:K10"/>
    <mergeCell ref="A15:Q15"/>
    <mergeCell ref="A17:Q17"/>
    <mergeCell ref="Q9:Q12"/>
    <mergeCell ref="B10:F10"/>
    <mergeCell ref="Q57:Q58"/>
    <mergeCell ref="Q54:Q55"/>
    <mergeCell ref="Q21:Q22"/>
    <mergeCell ref="N2:Q2"/>
    <mergeCell ref="A34:Q34"/>
    <mergeCell ref="O1:Q1"/>
    <mergeCell ref="A39:Q39"/>
    <mergeCell ref="M11:N11"/>
    <mergeCell ref="A16:Q16"/>
    <mergeCell ref="B11:B12"/>
    <mergeCell ref="A20:Q20"/>
    <mergeCell ref="Q30:Q31"/>
    <mergeCell ref="B110:C110"/>
    <mergeCell ref="A40:Q40"/>
    <mergeCell ref="C11:D11"/>
    <mergeCell ref="O11:P11"/>
    <mergeCell ref="A23:Q23"/>
    <mergeCell ref="L11:L12"/>
    <mergeCell ref="E11:F11"/>
    <mergeCell ref="A60:Q60"/>
    <mergeCell ref="A59:Q59"/>
    <mergeCell ref="A26:Q26"/>
    <mergeCell ref="N3:R3"/>
    <mergeCell ref="A71:Q71"/>
    <mergeCell ref="A64:Q64"/>
    <mergeCell ref="B7:N7"/>
    <mergeCell ref="A53:Q53"/>
    <mergeCell ref="B9:P9"/>
    <mergeCell ref="L10:P10"/>
    <mergeCell ref="A29:Q29"/>
    <mergeCell ref="H11:I11"/>
    <mergeCell ref="A43:Q43"/>
    <mergeCell ref="O109:Q109"/>
    <mergeCell ref="A52:Q52"/>
    <mergeCell ref="A46:Q46"/>
    <mergeCell ref="A74:Q74"/>
    <mergeCell ref="O107:Q107"/>
    <mergeCell ref="A37:Q37"/>
    <mergeCell ref="A56:Q56"/>
    <mergeCell ref="A98:Q98"/>
    <mergeCell ref="A62:Q62"/>
    <mergeCell ref="A65:Q65"/>
    <mergeCell ref="A48:Q48"/>
    <mergeCell ref="A50:Q50"/>
    <mergeCell ref="G66:G67"/>
    <mergeCell ref="H66:H67"/>
    <mergeCell ref="I66:I67"/>
    <mergeCell ref="R5:R25"/>
    <mergeCell ref="A9:A12"/>
    <mergeCell ref="Q18:Q19"/>
    <mergeCell ref="G11:G12"/>
    <mergeCell ref="J11:K11"/>
    <mergeCell ref="M66:M67"/>
    <mergeCell ref="L66:L67"/>
    <mergeCell ref="K66:K67"/>
    <mergeCell ref="B66:B67"/>
    <mergeCell ref="C66:C67"/>
    <mergeCell ref="D66:D67"/>
    <mergeCell ref="E66:E67"/>
    <mergeCell ref="F66:F67"/>
  </mergeCells>
  <printOptions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35" r:id="rId1"/>
  <headerFooter differentFirst="1">
    <oddHeader>&amp;R&amp;22Продовження додатку 3
</oddHeader>
  </headerFooter>
  <rowBreaks count="5" manualBreakCount="5">
    <brk id="25" max="17" man="1"/>
    <brk id="45" max="17" man="1"/>
    <brk id="63" max="17" man="1"/>
    <brk id="86" max="17" man="1"/>
    <brk id="97" max="17" man="1"/>
  </rowBreaks>
  <colBreaks count="1" manualBreakCount="1">
    <brk id="18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2016-11-04T11:21:06Z</cp:lastPrinted>
  <dcterms:created xsi:type="dcterms:W3CDTF">2006-09-16T00:00:00Z</dcterms:created>
  <dcterms:modified xsi:type="dcterms:W3CDTF">2017-12-20T08:30:23Z</dcterms:modified>
  <cp:category/>
  <cp:version/>
  <cp:contentType/>
  <cp:contentStatus/>
</cp:coreProperties>
</file>