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2390" windowHeight="9075" activeTab="0"/>
  </bookViews>
  <sheets>
    <sheet name="дод 9 (в)" sheetId="1" r:id="rId1"/>
  </sheets>
  <definedNames>
    <definedName name="_xlfn.AGGREGATE" hidden="1">#NAME?</definedName>
    <definedName name="_xlnm.Print_Titles" localSheetId="0">'дод 9 (в)'!$8:$12</definedName>
    <definedName name="_xlnm.Print_Area" localSheetId="0">'дод 9 (в)'!$A$1:$V$73</definedName>
  </definedNames>
  <calcPr fullCalcOnLoad="1"/>
</workbook>
</file>

<file path=xl/sharedStrings.xml><?xml version="1.0" encoding="utf-8"?>
<sst xmlns="http://schemas.openxmlformats.org/spreadsheetml/2006/main" count="94" uniqueCount="70">
  <si>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</si>
  <si>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</si>
  <si>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</si>
  <si>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</si>
  <si>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</si>
  <si>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</si>
  <si>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</si>
  <si>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</si>
  <si>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</si>
  <si>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</si>
  <si>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</si>
  <si>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</si>
  <si>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</si>
  <si>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</si>
  <si>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</si>
  <si>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</si>
  <si>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</si>
  <si>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</si>
  <si>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</si>
  <si>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</si>
  <si>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</si>
  <si>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</si>
  <si>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</si>
  <si>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</si>
  <si>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</si>
  <si>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</si>
  <si>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</si>
  <si>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</si>
  <si>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</si>
  <si>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</si>
  <si>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</si>
  <si>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</si>
  <si>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</si>
  <si>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</si>
  <si>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</si>
  <si>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</si>
  <si>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</si>
  <si>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</si>
  <si>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</si>
  <si>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</si>
  <si>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</si>
  <si>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</si>
  <si>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</si>
  <si>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</si>
  <si>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</si>
  <si>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до рішення виконавчого комітету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</si>
  <si>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</si>
  <si>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</si>
  <si>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</si>
  <si>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</si>
  <si>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 xml:space="preserve">Директор департаменту фінансів, </t>
  </si>
  <si>
    <t>С.А.Липова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</si>
  <si>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</si>
  <si>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</si>
  <si>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</si>
  <si>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</si>
  <si>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</si>
  <si>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</si>
  <si>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</si>
  <si>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</si>
  <si>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</si>
  <si>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</si>
  <si>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</si>
  <si>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</si>
  <si>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</si>
  <si>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</si>
  <si>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Реконструкція відповідних технологічних вузлів та обладнання міських очисних споруд: решіток у грабельній. Адреса об’єкта:               вул. Гамалія, 40 м.Суми</t>
  </si>
  <si>
    <t>економіки та  інвестицій</t>
  </si>
  <si>
    <t>Додаток   9</t>
  </si>
  <si>
    <t>від 20.03.2018 № 136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</si>
</sst>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4" fontId="33" fillId="0" borderId="12" xfId="95" applyNumberFormat="1" applyFont="1" applyFill="1" applyBorder="1" applyAlignment="1">
      <alignment vertical="center"/>
      <protection/>
    </xf>
    <xf numFmtId="4" fontId="4" fillId="0" borderId="12" xfId="95" applyNumberFormat="1" applyFont="1" applyFill="1" applyBorder="1" applyAlignment="1">
      <alignment vertical="center"/>
      <protection/>
    </xf>
    <xf numFmtId="4" fontId="33" fillId="0" borderId="12" xfId="0" applyNumberFormat="1" applyFont="1" applyFill="1" applyBorder="1" applyAlignment="1">
      <alignment horizontal="right" vertical="center" wrapText="1"/>
    </xf>
    <xf numFmtId="4" fontId="32" fillId="0" borderId="12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4" fontId="4" fillId="26" borderId="12" xfId="95" applyNumberFormat="1" applyFont="1" applyFill="1" applyBorder="1" applyAlignment="1">
      <alignment vertical="center"/>
      <protection/>
    </xf>
    <xf numFmtId="0" fontId="33" fillId="26" borderId="12" xfId="0" applyFont="1" applyFill="1" applyBorder="1" applyAlignment="1">
      <alignment horizontal="left" vertical="center" wrapText="1"/>
    </xf>
    <xf numFmtId="4" fontId="33" fillId="26" borderId="12" xfId="95" applyNumberFormat="1" applyFont="1" applyFill="1" applyBorder="1" applyAlignment="1">
      <alignment vertical="center"/>
      <protection/>
    </xf>
    <xf numFmtId="4" fontId="30" fillId="26" borderId="12" xfId="95" applyNumberFormat="1" applyFont="1" applyFill="1" applyBorder="1" applyAlignment="1">
      <alignment vertical="center"/>
      <protection/>
    </xf>
    <xf numFmtId="4" fontId="32" fillId="26" borderId="12" xfId="95" applyNumberFormat="1" applyFont="1" applyFill="1" applyBorder="1" applyAlignment="1">
      <alignment vertical="center"/>
      <protection/>
    </xf>
    <xf numFmtId="4" fontId="33" fillId="26" borderId="12" xfId="0" applyNumberFormat="1" applyFont="1" applyFill="1" applyBorder="1" applyAlignment="1">
      <alignment horizontal="right" vertical="center" wrapText="1"/>
    </xf>
    <xf numFmtId="4" fontId="4" fillId="26" borderId="12" xfId="0" applyNumberFormat="1" applyFont="1" applyFill="1" applyBorder="1" applyAlignment="1">
      <alignment horizontal="right" vertical="center" wrapText="1"/>
    </xf>
    <xf numFmtId="0" fontId="30" fillId="26" borderId="12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9" fillId="0" borderId="12" xfId="0" applyFont="1" applyFill="1" applyBorder="1" applyAlignment="1">
      <alignment vertical="center"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4" fontId="4" fillId="0" borderId="12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3" xfId="95" applyNumberFormat="1" applyFont="1" applyFill="1" applyBorder="1" applyAlignment="1">
      <alignment vertical="center"/>
      <protection/>
    </xf>
    <xf numFmtId="4" fontId="33" fillId="0" borderId="13" xfId="95" applyNumberFormat="1" applyFont="1" applyFill="1" applyBorder="1" applyAlignment="1">
      <alignment vertical="center"/>
      <protection/>
    </xf>
    <xf numFmtId="4" fontId="30" fillId="26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3" fillId="0" borderId="13" xfId="0" applyNumberFormat="1" applyFont="1" applyFill="1" applyBorder="1" applyAlignment="1">
      <alignment horizontal="right" vertical="center" wrapText="1"/>
    </xf>
    <xf numFmtId="4" fontId="33" fillId="26" borderId="13" xfId="0" applyNumberFormat="1" applyFont="1" applyFill="1" applyBorder="1" applyAlignment="1">
      <alignment horizontal="right" vertical="center" wrapText="1"/>
    </xf>
    <xf numFmtId="4" fontId="4" fillId="0" borderId="13" xfId="95" applyNumberFormat="1" applyFont="1" applyFill="1" applyBorder="1" applyAlignment="1" quotePrefix="1">
      <alignment vertical="center"/>
      <protection/>
    </xf>
    <xf numFmtId="4" fontId="4" fillId="26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4" xfId="95" applyNumberFormat="1" applyFont="1" applyFill="1" applyBorder="1" applyAlignment="1">
      <alignment vertical="center"/>
      <protection/>
    </xf>
    <xf numFmtId="4" fontId="4" fillId="0" borderId="15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4" fontId="33" fillId="0" borderId="15" xfId="95" applyNumberFormat="1" applyFont="1" applyFill="1" applyBorder="1" applyAlignment="1">
      <alignment vertical="center"/>
      <protection/>
    </xf>
    <xf numFmtId="4" fontId="30" fillId="26" borderId="14" xfId="95" applyNumberFormat="1" applyFont="1" applyFill="1" applyBorder="1" applyAlignment="1">
      <alignment vertical="center"/>
      <protection/>
    </xf>
    <xf numFmtId="4" fontId="30" fillId="26" borderId="15" xfId="95" applyNumberFormat="1" applyFont="1" applyFill="1" applyBorder="1" applyAlignment="1">
      <alignment vertical="center"/>
      <protection/>
    </xf>
    <xf numFmtId="4" fontId="4" fillId="0" borderId="14" xfId="0" applyNumberFormat="1" applyFont="1" applyFill="1" applyBorder="1" applyAlignment="1">
      <alignment horizontal="right" vertical="center" wrapText="1"/>
    </xf>
    <xf numFmtId="4" fontId="33" fillId="26" borderId="14" xfId="95" applyNumberFormat="1" applyFont="1" applyFill="1" applyBorder="1" applyAlignment="1">
      <alignment vertical="center"/>
      <protection/>
    </xf>
    <xf numFmtId="4" fontId="33" fillId="26" borderId="15" xfId="95" applyNumberFormat="1" applyFont="1" applyFill="1" applyBorder="1" applyAlignment="1">
      <alignment vertical="center"/>
      <protection/>
    </xf>
    <xf numFmtId="4" fontId="32" fillId="26" borderId="14" xfId="95" applyNumberFormat="1" applyFont="1" applyFill="1" applyBorder="1" applyAlignment="1">
      <alignment vertical="center"/>
      <protection/>
    </xf>
    <xf numFmtId="4" fontId="33" fillId="0" borderId="14" xfId="0" applyNumberFormat="1" applyFont="1" applyFill="1" applyBorder="1" applyAlignment="1">
      <alignment horizontal="right" vertical="center" wrapText="1"/>
    </xf>
    <xf numFmtId="4" fontId="4" fillId="0" borderId="14" xfId="95" applyNumberFormat="1" applyFont="1" applyFill="1" applyBorder="1" applyAlignment="1" quotePrefix="1">
      <alignment vertical="center"/>
      <protection/>
    </xf>
    <xf numFmtId="4" fontId="4" fillId="26" borderId="14" xfId="95" applyNumberFormat="1" applyFont="1" applyFill="1" applyBorder="1" applyAlignment="1">
      <alignment vertical="center"/>
      <protection/>
    </xf>
    <xf numFmtId="4" fontId="4" fillId="26" borderId="15" xfId="95" applyNumberFormat="1" applyFont="1" applyFill="1" applyBorder="1" applyAlignment="1">
      <alignment vertical="center"/>
      <protection/>
    </xf>
    <xf numFmtId="4" fontId="4" fillId="26" borderId="14" xfId="0" applyNumberFormat="1" applyFont="1" applyFill="1" applyBorder="1" applyAlignment="1">
      <alignment horizontal="right" vertical="center" wrapText="1"/>
    </xf>
    <xf numFmtId="4" fontId="4" fillId="26" borderId="15" xfId="0" applyNumberFormat="1" applyFont="1" applyFill="1" applyBorder="1" applyAlignment="1">
      <alignment horizontal="right" vertical="center" wrapText="1"/>
    </xf>
    <xf numFmtId="4" fontId="33" fillId="26" borderId="14" xfId="0" applyNumberFormat="1" applyFont="1" applyFill="1" applyBorder="1" applyAlignment="1">
      <alignment horizontal="right"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" fontId="30" fillId="0" borderId="15" xfId="95" applyNumberFormat="1" applyFont="1" applyFill="1" applyBorder="1" applyAlignment="1">
      <alignment vertical="center"/>
      <protection/>
    </xf>
    <xf numFmtId="4" fontId="32" fillId="0" borderId="14" xfId="95" applyNumberFormat="1" applyFont="1" applyFill="1" applyBorder="1" applyAlignment="1">
      <alignment vertical="center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33" fillId="0" borderId="15" xfId="0" applyNumberFormat="1" applyFont="1" applyFill="1" applyBorder="1" applyAlignment="1">
      <alignment horizontal="right" vertical="center" wrapText="1"/>
    </xf>
    <xf numFmtId="4" fontId="4" fillId="0" borderId="15" xfId="95" applyNumberFormat="1" applyFont="1" applyFill="1" applyBorder="1" applyAlignment="1" quotePrefix="1">
      <alignment vertical="center"/>
      <protection/>
    </xf>
    <xf numFmtId="4" fontId="33" fillId="26" borderId="1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left" vertical="distributed" wrapText="1"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 textRotation="180"/>
    </xf>
    <xf numFmtId="4" fontId="4" fillId="26" borderId="19" xfId="0" applyNumberFormat="1" applyFont="1" applyFill="1" applyBorder="1" applyAlignment="1">
      <alignment horizontal="right" vertical="center" wrapText="1"/>
    </xf>
    <xf numFmtId="4" fontId="33" fillId="26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42" fillId="26" borderId="0" xfId="0" applyFont="1" applyFill="1" applyAlignment="1">
      <alignment horizontal="left" vertical="center"/>
    </xf>
    <xf numFmtId="0" fontId="42" fillId="26" borderId="0" xfId="0" applyNumberFormat="1" applyFont="1" applyFill="1" applyAlignment="1" applyProtection="1">
      <alignment vertical="center"/>
      <protection/>
    </xf>
    <xf numFmtId="0" fontId="42" fillId="26" borderId="0" xfId="0" applyFont="1" applyFill="1" applyBorder="1" applyAlignment="1">
      <alignment horizontal="left" vertical="distributed" wrapText="1"/>
    </xf>
    <xf numFmtId="0" fontId="42" fillId="26" borderId="0" xfId="0" applyFont="1" applyFill="1" applyAlignment="1">
      <alignment horizontal="left" wrapText="1"/>
    </xf>
    <xf numFmtId="4" fontId="40" fillId="26" borderId="0" xfId="95" applyNumberFormat="1" applyFont="1" applyFill="1" applyBorder="1" applyAlignment="1">
      <alignment vertical="center"/>
      <protection/>
    </xf>
    <xf numFmtId="0" fontId="30" fillId="0" borderId="12" xfId="0" applyFont="1" applyFill="1" applyBorder="1" applyAlignment="1">
      <alignment horizontal="justify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/>
    </xf>
    <xf numFmtId="0" fontId="43" fillId="0" borderId="12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4" fontId="30" fillId="26" borderId="13" xfId="0" applyNumberFormat="1" applyFont="1" applyFill="1" applyBorder="1" applyAlignment="1">
      <alignment horizontal="right" vertical="center" wrapText="1"/>
    </xf>
    <xf numFmtId="4" fontId="30" fillId="26" borderId="14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horizontal="right" vertical="center" wrapText="1"/>
    </xf>
    <xf numFmtId="4" fontId="33" fillId="0" borderId="19" xfId="0" applyNumberFormat="1" applyFont="1" applyFill="1" applyBorder="1" applyAlignment="1">
      <alignment horizontal="right" vertical="center" wrapText="1"/>
    </xf>
    <xf numFmtId="4" fontId="30" fillId="26" borderId="15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distributed" wrapText="1"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left" vertical="distributed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42" fillId="26" borderId="0" xfId="0" applyFont="1" applyFill="1" applyBorder="1" applyAlignment="1">
      <alignment horizontal="left" vertical="distributed" wrapText="1"/>
    </xf>
    <xf numFmtId="0" fontId="3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GridLines="0" tabSelected="1" view="pageBreakPreview" zoomScale="30" zoomScaleNormal="70" zoomScaleSheetLayoutView="30" zoomScalePageLayoutView="0" workbookViewId="0" topLeftCell="A1">
      <selection activeCell="Q4" sqref="Q4"/>
    </sheetView>
  </sheetViews>
  <sheetFormatPr defaultColWidth="9.16015625" defaultRowHeight="12.75"/>
  <cols>
    <col min="1" max="1" width="18.83203125" style="84" customWidth="1"/>
    <col min="2" max="2" width="16.16015625" style="1" customWidth="1"/>
    <col min="3" max="3" width="46.16015625" style="1" customWidth="1"/>
    <col min="4" max="4" width="22.83203125" style="1" customWidth="1"/>
    <col min="5" max="5" width="16" style="1" bestFit="1" customWidth="1"/>
    <col min="6" max="6" width="17.33203125" style="1" customWidth="1"/>
    <col min="7" max="7" width="13.83203125" style="1" customWidth="1"/>
    <col min="8" max="8" width="21" style="1" customWidth="1"/>
    <col min="9" max="9" width="20" style="1" customWidth="1"/>
    <col min="10" max="10" width="22" style="1" customWidth="1"/>
    <col min="11" max="11" width="18.33203125" style="1" bestFit="1" customWidth="1"/>
    <col min="12" max="12" width="20.33203125" style="1" bestFit="1" customWidth="1"/>
    <col min="13" max="13" width="17.66015625" style="1" customWidth="1"/>
    <col min="14" max="14" width="19.16015625" style="1" customWidth="1"/>
    <col min="15" max="15" width="15.83203125" style="1" customWidth="1"/>
    <col min="16" max="16" width="16.5" style="1" customWidth="1"/>
    <col min="17" max="17" width="14.83203125" style="1" customWidth="1"/>
    <col min="18" max="18" width="18.33203125" style="1" bestFit="1" customWidth="1"/>
    <col min="19" max="19" width="18.5" style="1" customWidth="1"/>
    <col min="20" max="20" width="20.83203125" style="1" customWidth="1"/>
    <col min="21" max="21" width="21.33203125" style="1" customWidth="1"/>
    <col min="22" max="22" width="8.5" style="100" customWidth="1"/>
    <col min="23" max="16384" width="9.16015625" style="84" customWidth="1"/>
  </cols>
  <sheetData>
    <row r="1" spans="9:22" ht="33">
      <c r="I1" s="147"/>
      <c r="J1" s="147"/>
      <c r="K1" s="147"/>
      <c r="M1" s="83"/>
      <c r="N1" s="84"/>
      <c r="Q1" s="146" t="s">
        <v>68</v>
      </c>
      <c r="R1" s="146"/>
      <c r="S1" s="146"/>
      <c r="T1" s="146"/>
      <c r="U1" s="146"/>
      <c r="V1" s="150">
        <v>80</v>
      </c>
    </row>
    <row r="2" spans="2:22" s="4" customFormat="1" ht="33">
      <c r="B2" s="3"/>
      <c r="C2" s="17"/>
      <c r="D2" s="17"/>
      <c r="E2" s="17"/>
      <c r="F2" s="17"/>
      <c r="G2" s="17"/>
      <c r="H2" s="17"/>
      <c r="I2" s="148"/>
      <c r="J2" s="148"/>
      <c r="K2" s="148"/>
      <c r="L2" s="17"/>
      <c r="M2" s="83"/>
      <c r="N2" s="85"/>
      <c r="O2" s="17"/>
      <c r="P2" s="17"/>
      <c r="Q2" s="149" t="s">
        <v>45</v>
      </c>
      <c r="R2" s="149"/>
      <c r="S2" s="149"/>
      <c r="T2" s="149"/>
      <c r="U2" s="149"/>
      <c r="V2" s="150"/>
    </row>
    <row r="3" spans="2:22" s="4" customFormat="1" ht="33">
      <c r="B3" s="3"/>
      <c r="C3" s="17"/>
      <c r="D3" s="17"/>
      <c r="E3" s="17"/>
      <c r="F3" s="17"/>
      <c r="G3" s="17"/>
      <c r="H3" s="17"/>
      <c r="I3" s="148"/>
      <c r="J3" s="148"/>
      <c r="K3" s="148"/>
      <c r="L3" s="17"/>
      <c r="M3" s="83"/>
      <c r="N3" s="85"/>
      <c r="O3" s="17"/>
      <c r="P3" s="17"/>
      <c r="Q3" s="149" t="s">
        <v>69</v>
      </c>
      <c r="R3" s="149"/>
      <c r="S3" s="149"/>
      <c r="T3" s="149"/>
      <c r="U3" s="149"/>
      <c r="V3" s="150"/>
    </row>
    <row r="4" spans="2:22" s="4" customFormat="1" ht="26.25" customHeight="1">
      <c r="B4" s="3"/>
      <c r="C4" s="17"/>
      <c r="D4" s="17"/>
      <c r="E4" s="40"/>
      <c r="F4" s="17"/>
      <c r="G4" s="17"/>
      <c r="H4" s="125"/>
      <c r="I4" s="125"/>
      <c r="J4" s="125"/>
      <c r="K4" s="29"/>
      <c r="L4" s="125"/>
      <c r="M4" s="125"/>
      <c r="N4" s="125"/>
      <c r="O4" s="40"/>
      <c r="P4" s="17"/>
      <c r="Q4" s="17"/>
      <c r="R4" s="125"/>
      <c r="S4" s="125"/>
      <c r="T4" s="125"/>
      <c r="U4" s="29"/>
      <c r="V4" s="150"/>
    </row>
    <row r="5" spans="1:22" ht="42" customHeight="1">
      <c r="A5" s="136" t="s">
        <v>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50"/>
    </row>
    <row r="6" spans="3:22" ht="21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50"/>
    </row>
    <row r="7" spans="3:22" ht="40.5" customHeight="1" thickBot="1">
      <c r="C7" s="92"/>
      <c r="D7" s="92"/>
      <c r="E7" s="92"/>
      <c r="F7" s="92"/>
      <c r="G7" s="92"/>
      <c r="H7" s="2"/>
      <c r="I7" s="83"/>
      <c r="J7" s="83"/>
      <c r="K7" s="58"/>
      <c r="L7" s="2"/>
      <c r="M7" s="83"/>
      <c r="N7" s="83"/>
      <c r="O7" s="92"/>
      <c r="P7" s="92"/>
      <c r="Q7" s="92"/>
      <c r="R7" s="2"/>
      <c r="S7" s="83"/>
      <c r="T7" s="83"/>
      <c r="U7" s="96" t="s">
        <v>6</v>
      </c>
      <c r="V7" s="150"/>
    </row>
    <row r="8" spans="1:22" ht="31.5" customHeight="1">
      <c r="A8" s="152" t="s">
        <v>24</v>
      </c>
      <c r="B8" s="152" t="s">
        <v>25</v>
      </c>
      <c r="C8" s="128" t="s">
        <v>9</v>
      </c>
      <c r="D8" s="129" t="s">
        <v>10</v>
      </c>
      <c r="E8" s="132" t="s">
        <v>0</v>
      </c>
      <c r="F8" s="133"/>
      <c r="G8" s="133"/>
      <c r="H8" s="133" t="s">
        <v>1</v>
      </c>
      <c r="I8" s="133"/>
      <c r="J8" s="133"/>
      <c r="K8" s="134" t="s">
        <v>2</v>
      </c>
      <c r="L8" s="132" t="s">
        <v>43</v>
      </c>
      <c r="M8" s="133"/>
      <c r="N8" s="134"/>
      <c r="O8" s="137" t="s">
        <v>44</v>
      </c>
      <c r="P8" s="138"/>
      <c r="Q8" s="138"/>
      <c r="R8" s="138"/>
      <c r="S8" s="138"/>
      <c r="T8" s="138"/>
      <c r="U8" s="139"/>
      <c r="V8" s="150"/>
    </row>
    <row r="9" spans="1:22" s="7" customFormat="1" ht="29.25" customHeight="1">
      <c r="A9" s="152"/>
      <c r="B9" s="152"/>
      <c r="C9" s="128"/>
      <c r="D9" s="129"/>
      <c r="E9" s="126"/>
      <c r="F9" s="128"/>
      <c r="G9" s="128"/>
      <c r="H9" s="128"/>
      <c r="I9" s="128"/>
      <c r="J9" s="128"/>
      <c r="K9" s="135"/>
      <c r="L9" s="126"/>
      <c r="M9" s="128"/>
      <c r="N9" s="135"/>
      <c r="O9" s="126" t="s">
        <v>0</v>
      </c>
      <c r="P9" s="128"/>
      <c r="Q9" s="128"/>
      <c r="R9" s="129" t="s">
        <v>1</v>
      </c>
      <c r="S9" s="130"/>
      <c r="T9" s="131"/>
      <c r="U9" s="135" t="s">
        <v>2</v>
      </c>
      <c r="V9" s="150"/>
    </row>
    <row r="10" spans="1:22" s="7" customFormat="1" ht="16.5" customHeight="1">
      <c r="A10" s="152"/>
      <c r="B10" s="152"/>
      <c r="C10" s="128"/>
      <c r="D10" s="129"/>
      <c r="E10" s="126" t="s">
        <v>3</v>
      </c>
      <c r="F10" s="127" t="s">
        <v>4</v>
      </c>
      <c r="G10" s="127" t="s">
        <v>5</v>
      </c>
      <c r="H10" s="128" t="s">
        <v>3</v>
      </c>
      <c r="I10" s="127" t="s">
        <v>4</v>
      </c>
      <c r="J10" s="122" t="s">
        <v>5</v>
      </c>
      <c r="K10" s="135"/>
      <c r="L10" s="126" t="s">
        <v>3</v>
      </c>
      <c r="M10" s="127" t="s">
        <v>4</v>
      </c>
      <c r="N10" s="153" t="s">
        <v>5</v>
      </c>
      <c r="O10" s="126" t="s">
        <v>3</v>
      </c>
      <c r="P10" s="127" t="s">
        <v>4</v>
      </c>
      <c r="Q10" s="127" t="s">
        <v>5</v>
      </c>
      <c r="R10" s="128" t="s">
        <v>3</v>
      </c>
      <c r="S10" s="127" t="s">
        <v>4</v>
      </c>
      <c r="T10" s="122" t="s">
        <v>5</v>
      </c>
      <c r="U10" s="135"/>
      <c r="V10" s="150"/>
    </row>
    <row r="11" spans="1:22" s="7" customFormat="1" ht="20.25" customHeight="1">
      <c r="A11" s="152"/>
      <c r="B11" s="152"/>
      <c r="C11" s="128"/>
      <c r="D11" s="129"/>
      <c r="E11" s="126"/>
      <c r="F11" s="127"/>
      <c r="G11" s="127"/>
      <c r="H11" s="128"/>
      <c r="I11" s="127"/>
      <c r="J11" s="123"/>
      <c r="K11" s="135"/>
      <c r="L11" s="126"/>
      <c r="M11" s="127"/>
      <c r="N11" s="154"/>
      <c r="O11" s="126"/>
      <c r="P11" s="127"/>
      <c r="Q11" s="127"/>
      <c r="R11" s="128"/>
      <c r="S11" s="127"/>
      <c r="T11" s="123"/>
      <c r="U11" s="135"/>
      <c r="V11" s="150"/>
    </row>
    <row r="12" spans="1:22" s="7" customFormat="1" ht="84" customHeight="1">
      <c r="A12" s="152"/>
      <c r="B12" s="152"/>
      <c r="C12" s="128"/>
      <c r="D12" s="129"/>
      <c r="E12" s="126"/>
      <c r="F12" s="127"/>
      <c r="G12" s="127"/>
      <c r="H12" s="128"/>
      <c r="I12" s="127"/>
      <c r="J12" s="124"/>
      <c r="K12" s="135"/>
      <c r="L12" s="126"/>
      <c r="M12" s="127"/>
      <c r="N12" s="155"/>
      <c r="O12" s="126"/>
      <c r="P12" s="127"/>
      <c r="Q12" s="127"/>
      <c r="R12" s="128"/>
      <c r="S12" s="127"/>
      <c r="T12" s="124"/>
      <c r="U12" s="135"/>
      <c r="V12" s="150"/>
    </row>
    <row r="13" spans="1:22" s="9" customFormat="1" ht="64.5" customHeight="1">
      <c r="A13" s="44"/>
      <c r="B13" s="41"/>
      <c r="C13" s="103" t="s">
        <v>39</v>
      </c>
      <c r="D13" s="49">
        <f>D14</f>
        <v>181495</v>
      </c>
      <c r="E13" s="59">
        <f aca="true" t="shared" si="0" ref="E13:M13">E14</f>
        <v>0</v>
      </c>
      <c r="F13" s="23">
        <f t="shared" si="0"/>
        <v>0</v>
      </c>
      <c r="G13" s="23">
        <f t="shared" si="0"/>
        <v>0</v>
      </c>
      <c r="H13" s="23">
        <f t="shared" si="0"/>
        <v>123500</v>
      </c>
      <c r="I13" s="23">
        <f t="shared" si="0"/>
        <v>123500</v>
      </c>
      <c r="J13" s="23">
        <f t="shared" si="0"/>
        <v>0</v>
      </c>
      <c r="K13" s="60">
        <f>E13+H13</f>
        <v>123500</v>
      </c>
      <c r="L13" s="59">
        <f>L14</f>
        <v>57995</v>
      </c>
      <c r="M13" s="23">
        <f t="shared" si="0"/>
        <v>57995</v>
      </c>
      <c r="N13" s="60">
        <f>N14</f>
        <v>0</v>
      </c>
      <c r="O13" s="59">
        <f aca="true" t="shared" si="1" ref="O13:U14">O14</f>
        <v>0</v>
      </c>
      <c r="P13" s="23">
        <f t="shared" si="1"/>
        <v>0</v>
      </c>
      <c r="Q13" s="23">
        <f t="shared" si="1"/>
        <v>0</v>
      </c>
      <c r="R13" s="23">
        <f t="shared" si="1"/>
        <v>181495</v>
      </c>
      <c r="S13" s="23">
        <f t="shared" si="1"/>
        <v>181495</v>
      </c>
      <c r="T13" s="23">
        <f t="shared" si="1"/>
        <v>0</v>
      </c>
      <c r="U13" s="60">
        <f t="shared" si="1"/>
        <v>181495</v>
      </c>
      <c r="V13" s="150"/>
    </row>
    <row r="14" spans="1:22" s="9" customFormat="1" ht="63" customHeight="1">
      <c r="A14" s="45">
        <v>8340</v>
      </c>
      <c r="B14" s="45" t="s">
        <v>26</v>
      </c>
      <c r="C14" s="19" t="s">
        <v>27</v>
      </c>
      <c r="D14" s="49">
        <f>D15</f>
        <v>181495</v>
      </c>
      <c r="E14" s="59">
        <v>0</v>
      </c>
      <c r="F14" s="23">
        <v>0</v>
      </c>
      <c r="G14" s="23">
        <v>0</v>
      </c>
      <c r="H14" s="23">
        <f aca="true" t="shared" si="2" ref="H14:M15">H15</f>
        <v>123500</v>
      </c>
      <c r="I14" s="23">
        <f t="shared" si="2"/>
        <v>123500</v>
      </c>
      <c r="J14" s="23">
        <f t="shared" si="2"/>
        <v>0</v>
      </c>
      <c r="K14" s="60">
        <f>E14+H14</f>
        <v>123500</v>
      </c>
      <c r="L14" s="59">
        <f t="shared" si="2"/>
        <v>57995</v>
      </c>
      <c r="M14" s="23">
        <f t="shared" si="2"/>
        <v>57995</v>
      </c>
      <c r="N14" s="60">
        <f>N15</f>
        <v>0</v>
      </c>
      <c r="O14" s="59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181495</v>
      </c>
      <c r="S14" s="23">
        <f t="shared" si="1"/>
        <v>181495</v>
      </c>
      <c r="T14" s="23">
        <f t="shared" si="1"/>
        <v>0</v>
      </c>
      <c r="U14" s="60">
        <f t="shared" si="1"/>
        <v>181495</v>
      </c>
      <c r="V14" s="150"/>
    </row>
    <row r="15" spans="1:22" s="9" customFormat="1" ht="75.75" customHeight="1">
      <c r="A15" s="44"/>
      <c r="B15" s="41"/>
      <c r="C15" s="104" t="s">
        <v>55</v>
      </c>
      <c r="D15" s="50">
        <f>D16+D17</f>
        <v>181495</v>
      </c>
      <c r="E15" s="61">
        <v>0</v>
      </c>
      <c r="F15" s="22">
        <v>0</v>
      </c>
      <c r="G15" s="22">
        <v>0</v>
      </c>
      <c r="H15" s="22">
        <f>H16+H17</f>
        <v>123500</v>
      </c>
      <c r="I15" s="22">
        <f>I16+I17</f>
        <v>123500</v>
      </c>
      <c r="J15" s="22">
        <f t="shared" si="2"/>
        <v>0</v>
      </c>
      <c r="K15" s="62">
        <f>E15+H15</f>
        <v>123500</v>
      </c>
      <c r="L15" s="61">
        <f>L16+L17</f>
        <v>57995</v>
      </c>
      <c r="M15" s="22">
        <f>M16+M17</f>
        <v>57995</v>
      </c>
      <c r="N15" s="62">
        <f aca="true" t="shared" si="3" ref="N15:U15">N16+N17</f>
        <v>0</v>
      </c>
      <c r="O15" s="61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181495</v>
      </c>
      <c r="S15" s="22">
        <f t="shared" si="3"/>
        <v>181495</v>
      </c>
      <c r="T15" s="22">
        <f t="shared" si="3"/>
        <v>0</v>
      </c>
      <c r="U15" s="62">
        <f t="shared" si="3"/>
        <v>181495</v>
      </c>
      <c r="V15" s="150"/>
    </row>
    <row r="16" spans="1:22" s="9" customFormat="1" ht="72" customHeight="1">
      <c r="A16" s="44"/>
      <c r="B16" s="41"/>
      <c r="C16" s="39" t="s">
        <v>14</v>
      </c>
      <c r="D16" s="51">
        <v>38495</v>
      </c>
      <c r="E16" s="63">
        <v>0</v>
      </c>
      <c r="F16" s="35">
        <v>0</v>
      </c>
      <c r="G16" s="35">
        <v>0</v>
      </c>
      <c r="H16" s="35">
        <v>23500</v>
      </c>
      <c r="I16" s="35">
        <v>23500</v>
      </c>
      <c r="J16" s="35">
        <v>0</v>
      </c>
      <c r="K16" s="64">
        <f>E16+H16</f>
        <v>23500</v>
      </c>
      <c r="L16" s="63">
        <f>M16+N16</f>
        <v>14995</v>
      </c>
      <c r="M16" s="35">
        <v>14995</v>
      </c>
      <c r="N16" s="64"/>
      <c r="O16" s="59">
        <f>P16+Q16</f>
        <v>0</v>
      </c>
      <c r="P16" s="23">
        <f>F16</f>
        <v>0</v>
      </c>
      <c r="Q16" s="23">
        <f>G16</f>
        <v>0</v>
      </c>
      <c r="R16" s="23">
        <f>S16+T16</f>
        <v>38495</v>
      </c>
      <c r="S16" s="23">
        <f>I16+M16</f>
        <v>38495</v>
      </c>
      <c r="T16" s="23">
        <f>J16+N16</f>
        <v>0</v>
      </c>
      <c r="U16" s="60">
        <f>R16+O16</f>
        <v>38495</v>
      </c>
      <c r="V16" s="150"/>
    </row>
    <row r="17" spans="1:22" s="9" customFormat="1" ht="65.25" customHeight="1">
      <c r="A17" s="44"/>
      <c r="B17" s="41"/>
      <c r="C17" s="39" t="s">
        <v>31</v>
      </c>
      <c r="D17" s="51">
        <v>143000</v>
      </c>
      <c r="E17" s="63">
        <v>0</v>
      </c>
      <c r="F17" s="35">
        <v>0</v>
      </c>
      <c r="G17" s="35">
        <v>0</v>
      </c>
      <c r="H17" s="35">
        <v>100000</v>
      </c>
      <c r="I17" s="35">
        <v>100000</v>
      </c>
      <c r="J17" s="35">
        <v>0</v>
      </c>
      <c r="K17" s="64">
        <v>100000</v>
      </c>
      <c r="L17" s="63">
        <f>M17+N17</f>
        <v>43000</v>
      </c>
      <c r="M17" s="35">
        <v>43000</v>
      </c>
      <c r="N17" s="64"/>
      <c r="O17" s="59">
        <f>P17+Q17</f>
        <v>0</v>
      </c>
      <c r="P17" s="23">
        <f>F17</f>
        <v>0</v>
      </c>
      <c r="Q17" s="23">
        <f>G17</f>
        <v>0</v>
      </c>
      <c r="R17" s="23">
        <f>S17+T17</f>
        <v>143000</v>
      </c>
      <c r="S17" s="23">
        <f>I17+M17</f>
        <v>143000</v>
      </c>
      <c r="T17" s="23">
        <f>J17+N17</f>
        <v>0</v>
      </c>
      <c r="U17" s="60">
        <f>R17+O17</f>
        <v>143000</v>
      </c>
      <c r="V17" s="150"/>
    </row>
    <row r="18" spans="1:22" s="9" customFormat="1" ht="51" customHeight="1">
      <c r="A18" s="44"/>
      <c r="B18" s="41"/>
      <c r="C18" s="19" t="s">
        <v>40</v>
      </c>
      <c r="D18" s="52">
        <f>D19</f>
        <v>396400</v>
      </c>
      <c r="E18" s="65">
        <f aca="true" t="shared" si="4" ref="E18:U18">E19</f>
        <v>0</v>
      </c>
      <c r="F18" s="21">
        <f t="shared" si="4"/>
        <v>0</v>
      </c>
      <c r="G18" s="21">
        <f t="shared" si="4"/>
        <v>0</v>
      </c>
      <c r="H18" s="21">
        <f t="shared" si="4"/>
        <v>385000</v>
      </c>
      <c r="I18" s="21">
        <f t="shared" si="4"/>
        <v>338000</v>
      </c>
      <c r="J18" s="21">
        <f t="shared" si="4"/>
        <v>47000</v>
      </c>
      <c r="K18" s="60">
        <f aca="true" t="shared" si="5" ref="K18:K23">E18+H18</f>
        <v>385000</v>
      </c>
      <c r="L18" s="65">
        <f t="shared" si="4"/>
        <v>11400</v>
      </c>
      <c r="M18" s="21">
        <f t="shared" si="4"/>
        <v>11400</v>
      </c>
      <c r="N18" s="79">
        <f t="shared" si="4"/>
        <v>0</v>
      </c>
      <c r="O18" s="65">
        <f t="shared" si="4"/>
        <v>0</v>
      </c>
      <c r="P18" s="21">
        <f t="shared" si="4"/>
        <v>0</v>
      </c>
      <c r="Q18" s="21">
        <f t="shared" si="4"/>
        <v>0</v>
      </c>
      <c r="R18" s="21">
        <f t="shared" si="4"/>
        <v>396400</v>
      </c>
      <c r="S18" s="21">
        <f t="shared" si="4"/>
        <v>349400</v>
      </c>
      <c r="T18" s="21">
        <f t="shared" si="4"/>
        <v>47000</v>
      </c>
      <c r="U18" s="79">
        <f t="shared" si="4"/>
        <v>396400</v>
      </c>
      <c r="V18" s="150"/>
    </row>
    <row r="19" spans="1:22" s="10" customFormat="1" ht="49.5" customHeight="1">
      <c r="A19" s="45">
        <v>8340</v>
      </c>
      <c r="B19" s="45" t="s">
        <v>26</v>
      </c>
      <c r="C19" s="19" t="s">
        <v>27</v>
      </c>
      <c r="D19" s="52">
        <f>D20+D22+D24+D29+D31</f>
        <v>396400</v>
      </c>
      <c r="E19" s="65">
        <f aca="true" t="shared" si="6" ref="E19:J19">E20+E22+E24+E29+E31</f>
        <v>0</v>
      </c>
      <c r="F19" s="21">
        <f t="shared" si="6"/>
        <v>0</v>
      </c>
      <c r="G19" s="21">
        <f t="shared" si="6"/>
        <v>0</v>
      </c>
      <c r="H19" s="21">
        <f t="shared" si="6"/>
        <v>385000</v>
      </c>
      <c r="I19" s="21">
        <f t="shared" si="6"/>
        <v>338000</v>
      </c>
      <c r="J19" s="21">
        <f t="shared" si="6"/>
        <v>47000</v>
      </c>
      <c r="K19" s="60">
        <f t="shared" si="5"/>
        <v>385000</v>
      </c>
      <c r="L19" s="65">
        <f>L20+L22+L24+L29+L31</f>
        <v>11400</v>
      </c>
      <c r="M19" s="21">
        <f>M20+M22+M24+M29+M31</f>
        <v>11400</v>
      </c>
      <c r="N19" s="79">
        <f>N20+N22+N24+N29+N31</f>
        <v>0</v>
      </c>
      <c r="O19" s="65">
        <f aca="true" t="shared" si="7" ref="O19:U19">O20+O22+O24+O29+O31</f>
        <v>0</v>
      </c>
      <c r="P19" s="21">
        <f t="shared" si="7"/>
        <v>0</v>
      </c>
      <c r="Q19" s="21">
        <f t="shared" si="7"/>
        <v>0</v>
      </c>
      <c r="R19" s="21">
        <f t="shared" si="7"/>
        <v>396400</v>
      </c>
      <c r="S19" s="21">
        <f t="shared" si="7"/>
        <v>349400</v>
      </c>
      <c r="T19" s="21">
        <f t="shared" si="7"/>
        <v>47000</v>
      </c>
      <c r="U19" s="79">
        <f t="shared" si="7"/>
        <v>396400</v>
      </c>
      <c r="V19" s="150"/>
    </row>
    <row r="20" spans="1:22" s="10" customFormat="1" ht="120" customHeight="1">
      <c r="A20" s="42"/>
      <c r="B20" s="43"/>
      <c r="C20" s="104" t="s">
        <v>56</v>
      </c>
      <c r="D20" s="53">
        <f>D21</f>
        <v>25000</v>
      </c>
      <c r="E20" s="61">
        <v>0</v>
      </c>
      <c r="F20" s="22">
        <v>0</v>
      </c>
      <c r="G20" s="22">
        <v>0</v>
      </c>
      <c r="H20" s="22">
        <f>H21</f>
        <v>25000</v>
      </c>
      <c r="I20" s="22">
        <f>I21</f>
        <v>25000</v>
      </c>
      <c r="J20" s="22">
        <f>J21</f>
        <v>0</v>
      </c>
      <c r="K20" s="62">
        <f t="shared" si="5"/>
        <v>25000</v>
      </c>
      <c r="L20" s="61">
        <f>L21</f>
        <v>0</v>
      </c>
      <c r="M20" s="22">
        <f>M21</f>
        <v>0</v>
      </c>
      <c r="N20" s="62">
        <f>N21</f>
        <v>0</v>
      </c>
      <c r="O20" s="61">
        <f aca="true" t="shared" si="8" ref="O20:U20">O21</f>
        <v>0</v>
      </c>
      <c r="P20" s="22">
        <f t="shared" si="8"/>
        <v>0</v>
      </c>
      <c r="Q20" s="22">
        <f t="shared" si="8"/>
        <v>0</v>
      </c>
      <c r="R20" s="22">
        <f t="shared" si="8"/>
        <v>25000</v>
      </c>
      <c r="S20" s="22">
        <f t="shared" si="8"/>
        <v>25000</v>
      </c>
      <c r="T20" s="22">
        <f t="shared" si="8"/>
        <v>0</v>
      </c>
      <c r="U20" s="62">
        <f t="shared" si="8"/>
        <v>25000</v>
      </c>
      <c r="V20" s="150"/>
    </row>
    <row r="21" spans="1:22" s="10" customFormat="1" ht="100.5" customHeight="1">
      <c r="A21" s="42"/>
      <c r="B21" s="43"/>
      <c r="C21" s="39" t="s">
        <v>34</v>
      </c>
      <c r="D21" s="51">
        <v>25000</v>
      </c>
      <c r="E21" s="63">
        <v>0</v>
      </c>
      <c r="F21" s="35">
        <v>0</v>
      </c>
      <c r="G21" s="35">
        <v>0</v>
      </c>
      <c r="H21" s="35">
        <v>25000</v>
      </c>
      <c r="I21" s="35">
        <v>25000</v>
      </c>
      <c r="J21" s="35">
        <v>0</v>
      </c>
      <c r="K21" s="64">
        <f t="shared" si="5"/>
        <v>25000</v>
      </c>
      <c r="L21" s="63"/>
      <c r="M21" s="35"/>
      <c r="N21" s="64"/>
      <c r="O21" s="59">
        <f>P21+Q21</f>
        <v>0</v>
      </c>
      <c r="P21" s="23">
        <f>F21</f>
        <v>0</v>
      </c>
      <c r="Q21" s="23">
        <f>G21</f>
        <v>0</v>
      </c>
      <c r="R21" s="23">
        <f>S21+T21</f>
        <v>25000</v>
      </c>
      <c r="S21" s="23">
        <f>I21+M21</f>
        <v>25000</v>
      </c>
      <c r="T21" s="23">
        <f>J21+N21</f>
        <v>0</v>
      </c>
      <c r="U21" s="60">
        <f>R21+O21</f>
        <v>25000</v>
      </c>
      <c r="V21" s="150"/>
    </row>
    <row r="22" spans="1:22" s="10" customFormat="1" ht="79.5" customHeight="1">
      <c r="A22" s="42"/>
      <c r="B22" s="43"/>
      <c r="C22" s="33" t="s">
        <v>55</v>
      </c>
      <c r="D22" s="54">
        <f>D23</f>
        <v>53000</v>
      </c>
      <c r="E22" s="66">
        <v>0</v>
      </c>
      <c r="F22" s="34">
        <v>0</v>
      </c>
      <c r="G22" s="34">
        <v>0</v>
      </c>
      <c r="H22" s="34">
        <f>SUM(H23)</f>
        <v>50000</v>
      </c>
      <c r="I22" s="34">
        <f>SUM(I23)</f>
        <v>30000</v>
      </c>
      <c r="J22" s="34">
        <f>J23</f>
        <v>20000</v>
      </c>
      <c r="K22" s="67">
        <f t="shared" si="5"/>
        <v>50000</v>
      </c>
      <c r="L22" s="66">
        <f>SUM(L23)</f>
        <v>3000</v>
      </c>
      <c r="M22" s="34">
        <f>SUM(M23)</f>
        <v>3000</v>
      </c>
      <c r="N22" s="67">
        <f>N23</f>
        <v>0</v>
      </c>
      <c r="O22" s="66">
        <f aca="true" t="shared" si="9" ref="O22:U22">O23</f>
        <v>0</v>
      </c>
      <c r="P22" s="34">
        <f t="shared" si="9"/>
        <v>0</v>
      </c>
      <c r="Q22" s="34">
        <f t="shared" si="9"/>
        <v>0</v>
      </c>
      <c r="R22" s="34">
        <f t="shared" si="9"/>
        <v>53000</v>
      </c>
      <c r="S22" s="34">
        <f t="shared" si="9"/>
        <v>33000</v>
      </c>
      <c r="T22" s="34">
        <f t="shared" si="9"/>
        <v>20000</v>
      </c>
      <c r="U22" s="67">
        <f t="shared" si="9"/>
        <v>53000</v>
      </c>
      <c r="V22" s="150"/>
    </row>
    <row r="23" spans="1:22" s="10" customFormat="1" ht="106.5" customHeight="1">
      <c r="A23" s="42"/>
      <c r="B23" s="43"/>
      <c r="C23" s="39" t="s">
        <v>38</v>
      </c>
      <c r="D23" s="51">
        <v>53000</v>
      </c>
      <c r="E23" s="68">
        <v>0</v>
      </c>
      <c r="F23" s="35">
        <v>0</v>
      </c>
      <c r="G23" s="36">
        <v>0</v>
      </c>
      <c r="H23" s="35">
        <v>50000</v>
      </c>
      <c r="I23" s="35">
        <v>30000</v>
      </c>
      <c r="J23" s="35">
        <v>20000</v>
      </c>
      <c r="K23" s="64">
        <f t="shared" si="5"/>
        <v>50000</v>
      </c>
      <c r="L23" s="63">
        <f>M23+N23</f>
        <v>3000</v>
      </c>
      <c r="M23" s="35">
        <v>3000</v>
      </c>
      <c r="N23" s="64"/>
      <c r="O23" s="59">
        <f>P23+Q23</f>
        <v>0</v>
      </c>
      <c r="P23" s="23">
        <f>F23</f>
        <v>0</v>
      </c>
      <c r="Q23" s="23">
        <f>G23</f>
        <v>0</v>
      </c>
      <c r="R23" s="23">
        <f>S23+T23</f>
        <v>53000</v>
      </c>
      <c r="S23" s="23">
        <f>I23+M23</f>
        <v>33000</v>
      </c>
      <c r="T23" s="23">
        <f>J23+N23</f>
        <v>20000</v>
      </c>
      <c r="U23" s="60">
        <f>R23+O23</f>
        <v>53000</v>
      </c>
      <c r="V23" s="150"/>
    </row>
    <row r="24" spans="1:22" s="10" customFormat="1" ht="219.75" customHeight="1">
      <c r="A24" s="42"/>
      <c r="B24" s="43"/>
      <c r="C24" s="104" t="s">
        <v>57</v>
      </c>
      <c r="D24" s="53">
        <f>D25+D26+D27+D28</f>
        <v>260000</v>
      </c>
      <c r="E24" s="69">
        <f aca="true" t="shared" si="10" ref="E24:J24">E25+E26+E27+E28</f>
        <v>0</v>
      </c>
      <c r="F24" s="24">
        <f t="shared" si="10"/>
        <v>0</v>
      </c>
      <c r="G24" s="24">
        <f t="shared" si="10"/>
        <v>0</v>
      </c>
      <c r="H24" s="24">
        <f t="shared" si="10"/>
        <v>260000</v>
      </c>
      <c r="I24" s="24">
        <f t="shared" si="10"/>
        <v>233000</v>
      </c>
      <c r="J24" s="24">
        <f t="shared" si="10"/>
        <v>27000</v>
      </c>
      <c r="K24" s="62">
        <f aca="true" t="shared" si="11" ref="K24:K36">E24+H24</f>
        <v>260000</v>
      </c>
      <c r="L24" s="69">
        <f>L25+L26+L27+L28</f>
        <v>0</v>
      </c>
      <c r="M24" s="24">
        <f aca="true" t="shared" si="12" ref="M24:U24">M25+M26+M27+M28</f>
        <v>0</v>
      </c>
      <c r="N24" s="86">
        <f t="shared" si="12"/>
        <v>0</v>
      </c>
      <c r="O24" s="69">
        <f t="shared" si="12"/>
        <v>0</v>
      </c>
      <c r="P24" s="24">
        <f t="shared" si="12"/>
        <v>0</v>
      </c>
      <c r="Q24" s="24">
        <f t="shared" si="12"/>
        <v>0</v>
      </c>
      <c r="R24" s="24">
        <f t="shared" si="12"/>
        <v>260000</v>
      </c>
      <c r="S24" s="24">
        <f t="shared" si="12"/>
        <v>233000</v>
      </c>
      <c r="T24" s="24">
        <f t="shared" si="12"/>
        <v>27000</v>
      </c>
      <c r="U24" s="86">
        <f t="shared" si="12"/>
        <v>260000</v>
      </c>
      <c r="V24" s="151">
        <v>81</v>
      </c>
    </row>
    <row r="25" spans="1:22" s="10" customFormat="1" ht="85.5" customHeight="1">
      <c r="A25" s="42"/>
      <c r="B25" s="43"/>
      <c r="C25" s="39" t="s">
        <v>37</v>
      </c>
      <c r="D25" s="51">
        <v>100000</v>
      </c>
      <c r="E25" s="63">
        <v>0</v>
      </c>
      <c r="F25" s="35">
        <v>0</v>
      </c>
      <c r="G25" s="35">
        <v>0</v>
      </c>
      <c r="H25" s="35">
        <v>100000</v>
      </c>
      <c r="I25" s="35">
        <v>100000</v>
      </c>
      <c r="J25" s="35"/>
      <c r="K25" s="64">
        <f t="shared" si="11"/>
        <v>100000</v>
      </c>
      <c r="L25" s="63"/>
      <c r="M25" s="35"/>
      <c r="N25" s="64"/>
      <c r="O25" s="59">
        <f>P25+Q25</f>
        <v>0</v>
      </c>
      <c r="P25" s="23">
        <f aca="true" t="shared" si="13" ref="P25:Q28">F25</f>
        <v>0</v>
      </c>
      <c r="Q25" s="23">
        <f t="shared" si="13"/>
        <v>0</v>
      </c>
      <c r="R25" s="23">
        <f>S25+T25</f>
        <v>100000</v>
      </c>
      <c r="S25" s="23">
        <f aca="true" t="shared" si="14" ref="S25:T28">I25+M25</f>
        <v>100000</v>
      </c>
      <c r="T25" s="23">
        <f t="shared" si="14"/>
        <v>0</v>
      </c>
      <c r="U25" s="60">
        <f>R25+O25</f>
        <v>100000</v>
      </c>
      <c r="V25" s="151"/>
    </row>
    <row r="26" spans="1:22" s="10" customFormat="1" ht="64.5" customHeight="1">
      <c r="A26" s="42"/>
      <c r="B26" s="43"/>
      <c r="C26" s="39" t="s">
        <v>12</v>
      </c>
      <c r="D26" s="51">
        <v>90000</v>
      </c>
      <c r="E26" s="63">
        <v>0</v>
      </c>
      <c r="F26" s="35">
        <v>0</v>
      </c>
      <c r="G26" s="35">
        <v>0</v>
      </c>
      <c r="H26" s="35">
        <f>I26+J26</f>
        <v>90000</v>
      </c>
      <c r="I26" s="35">
        <v>83000</v>
      </c>
      <c r="J26" s="35">
        <v>7000</v>
      </c>
      <c r="K26" s="64">
        <f t="shared" si="11"/>
        <v>90000</v>
      </c>
      <c r="L26" s="63"/>
      <c r="M26" s="35"/>
      <c r="N26" s="64"/>
      <c r="O26" s="59">
        <f>P26+Q26</f>
        <v>0</v>
      </c>
      <c r="P26" s="23">
        <f t="shared" si="13"/>
        <v>0</v>
      </c>
      <c r="Q26" s="23">
        <f t="shared" si="13"/>
        <v>0</v>
      </c>
      <c r="R26" s="23">
        <f>S26+T26</f>
        <v>90000</v>
      </c>
      <c r="S26" s="23">
        <f t="shared" si="14"/>
        <v>83000</v>
      </c>
      <c r="T26" s="23">
        <f t="shared" si="14"/>
        <v>7000</v>
      </c>
      <c r="U26" s="60">
        <f>R26+O26</f>
        <v>90000</v>
      </c>
      <c r="V26" s="151"/>
    </row>
    <row r="27" spans="1:22" s="10" customFormat="1" ht="60" customHeight="1">
      <c r="A27" s="42"/>
      <c r="B27" s="43"/>
      <c r="C27" s="39" t="s">
        <v>17</v>
      </c>
      <c r="D27" s="51">
        <v>20000</v>
      </c>
      <c r="E27" s="63">
        <v>0</v>
      </c>
      <c r="F27" s="35">
        <v>0</v>
      </c>
      <c r="G27" s="35">
        <v>0</v>
      </c>
      <c r="H27" s="35">
        <v>20000</v>
      </c>
      <c r="I27" s="35">
        <v>20000</v>
      </c>
      <c r="J27" s="35"/>
      <c r="K27" s="64">
        <f t="shared" si="11"/>
        <v>20000</v>
      </c>
      <c r="L27" s="63"/>
      <c r="M27" s="35"/>
      <c r="N27" s="64"/>
      <c r="O27" s="59">
        <f>P27+Q27</f>
        <v>0</v>
      </c>
      <c r="P27" s="23">
        <f t="shared" si="13"/>
        <v>0</v>
      </c>
      <c r="Q27" s="23">
        <f t="shared" si="13"/>
        <v>0</v>
      </c>
      <c r="R27" s="23">
        <f>S27+T27</f>
        <v>20000</v>
      </c>
      <c r="S27" s="23">
        <f t="shared" si="14"/>
        <v>20000</v>
      </c>
      <c r="T27" s="23">
        <f t="shared" si="14"/>
        <v>0</v>
      </c>
      <c r="U27" s="60">
        <f>R27+O27</f>
        <v>20000</v>
      </c>
      <c r="V27" s="151"/>
    </row>
    <row r="28" spans="1:22" s="10" customFormat="1" ht="97.5" customHeight="1">
      <c r="A28" s="42"/>
      <c r="B28" s="43"/>
      <c r="C28" s="39" t="s">
        <v>11</v>
      </c>
      <c r="D28" s="51">
        <v>50000</v>
      </c>
      <c r="E28" s="63">
        <v>0</v>
      </c>
      <c r="F28" s="35">
        <v>0</v>
      </c>
      <c r="G28" s="35">
        <v>0</v>
      </c>
      <c r="H28" s="35">
        <f>I28+J28</f>
        <v>50000</v>
      </c>
      <c r="I28" s="35">
        <v>30000</v>
      </c>
      <c r="J28" s="35">
        <v>20000</v>
      </c>
      <c r="K28" s="64">
        <f t="shared" si="11"/>
        <v>50000</v>
      </c>
      <c r="L28" s="63"/>
      <c r="M28" s="35"/>
      <c r="N28" s="64"/>
      <c r="O28" s="59">
        <f>P28+Q28</f>
        <v>0</v>
      </c>
      <c r="P28" s="23">
        <f t="shared" si="13"/>
        <v>0</v>
      </c>
      <c r="Q28" s="23">
        <f t="shared" si="13"/>
        <v>0</v>
      </c>
      <c r="R28" s="23">
        <f>S28+T28</f>
        <v>50000</v>
      </c>
      <c r="S28" s="23">
        <f t="shared" si="14"/>
        <v>30000</v>
      </c>
      <c r="T28" s="23">
        <f t="shared" si="14"/>
        <v>20000</v>
      </c>
      <c r="U28" s="60">
        <f>R28+O28</f>
        <v>50000</v>
      </c>
      <c r="V28" s="151"/>
    </row>
    <row r="29" spans="1:22" s="10" customFormat="1" ht="106.5" customHeight="1">
      <c r="A29" s="42"/>
      <c r="B29" s="43"/>
      <c r="C29" s="33" t="s">
        <v>18</v>
      </c>
      <c r="D29" s="54">
        <f>D30</f>
        <v>30000</v>
      </c>
      <c r="E29" s="66">
        <v>0</v>
      </c>
      <c r="F29" s="34">
        <v>0</v>
      </c>
      <c r="G29" s="34">
        <v>0</v>
      </c>
      <c r="H29" s="34">
        <f>H30</f>
        <v>30000</v>
      </c>
      <c r="I29" s="34">
        <f>I30</f>
        <v>30000</v>
      </c>
      <c r="J29" s="34">
        <f>J30</f>
        <v>0</v>
      </c>
      <c r="K29" s="67">
        <f t="shared" si="11"/>
        <v>30000</v>
      </c>
      <c r="L29" s="66">
        <f>L30</f>
        <v>0</v>
      </c>
      <c r="M29" s="34">
        <f>M30</f>
        <v>0</v>
      </c>
      <c r="N29" s="67">
        <f>N30</f>
        <v>0</v>
      </c>
      <c r="O29" s="66">
        <f aca="true" t="shared" si="15" ref="O29:U29">O30</f>
        <v>0</v>
      </c>
      <c r="P29" s="34">
        <f t="shared" si="15"/>
        <v>0</v>
      </c>
      <c r="Q29" s="34">
        <f t="shared" si="15"/>
        <v>0</v>
      </c>
      <c r="R29" s="34">
        <f t="shared" si="15"/>
        <v>30000</v>
      </c>
      <c r="S29" s="34">
        <f t="shared" si="15"/>
        <v>30000</v>
      </c>
      <c r="T29" s="34">
        <f t="shared" si="15"/>
        <v>0</v>
      </c>
      <c r="U29" s="67">
        <f t="shared" si="15"/>
        <v>30000</v>
      </c>
      <c r="V29" s="151"/>
    </row>
    <row r="30" spans="1:22" s="10" customFormat="1" ht="102" customHeight="1">
      <c r="A30" s="42"/>
      <c r="B30" s="43"/>
      <c r="C30" s="39" t="s">
        <v>13</v>
      </c>
      <c r="D30" s="51">
        <v>30000</v>
      </c>
      <c r="E30" s="63">
        <v>0</v>
      </c>
      <c r="F30" s="35">
        <v>0</v>
      </c>
      <c r="G30" s="35">
        <v>0</v>
      </c>
      <c r="H30" s="35">
        <v>30000</v>
      </c>
      <c r="I30" s="35">
        <v>30000</v>
      </c>
      <c r="J30" s="35">
        <v>0</v>
      </c>
      <c r="K30" s="64">
        <f t="shared" si="11"/>
        <v>30000</v>
      </c>
      <c r="L30" s="63"/>
      <c r="M30" s="35"/>
      <c r="N30" s="64"/>
      <c r="O30" s="59">
        <f>P30+Q30</f>
        <v>0</v>
      </c>
      <c r="P30" s="23">
        <f>F30</f>
        <v>0</v>
      </c>
      <c r="Q30" s="23">
        <f>G30</f>
        <v>0</v>
      </c>
      <c r="R30" s="23">
        <f>S30+T30</f>
        <v>30000</v>
      </c>
      <c r="S30" s="23">
        <f>I30+M30</f>
        <v>30000</v>
      </c>
      <c r="T30" s="23">
        <f>J30+N30</f>
        <v>0</v>
      </c>
      <c r="U30" s="60">
        <f>R30+O30</f>
        <v>30000</v>
      </c>
      <c r="V30" s="151"/>
    </row>
    <row r="31" spans="1:22" s="10" customFormat="1" ht="180.75" customHeight="1">
      <c r="A31" s="42"/>
      <c r="B31" s="43"/>
      <c r="C31" s="33" t="s">
        <v>15</v>
      </c>
      <c r="D31" s="54">
        <f>D32</f>
        <v>28400</v>
      </c>
      <c r="E31" s="66">
        <v>0</v>
      </c>
      <c r="F31" s="34">
        <v>0</v>
      </c>
      <c r="G31" s="34">
        <v>0</v>
      </c>
      <c r="H31" s="34">
        <f>H32</f>
        <v>20000</v>
      </c>
      <c r="I31" s="34">
        <f>I32</f>
        <v>20000</v>
      </c>
      <c r="J31" s="34">
        <v>0</v>
      </c>
      <c r="K31" s="62">
        <f t="shared" si="11"/>
        <v>20000</v>
      </c>
      <c r="L31" s="66">
        <f>L32</f>
        <v>8400</v>
      </c>
      <c r="M31" s="34">
        <f>M32</f>
        <v>8400</v>
      </c>
      <c r="N31" s="67">
        <f aca="true" t="shared" si="16" ref="N31:U31">N32</f>
        <v>0</v>
      </c>
      <c r="O31" s="66">
        <f t="shared" si="16"/>
        <v>0</v>
      </c>
      <c r="P31" s="34">
        <f t="shared" si="16"/>
        <v>0</v>
      </c>
      <c r="Q31" s="34">
        <f t="shared" si="16"/>
        <v>0</v>
      </c>
      <c r="R31" s="34">
        <f t="shared" si="16"/>
        <v>28400</v>
      </c>
      <c r="S31" s="34">
        <f t="shared" si="16"/>
        <v>28400</v>
      </c>
      <c r="T31" s="34">
        <f t="shared" si="16"/>
        <v>0</v>
      </c>
      <c r="U31" s="67">
        <f t="shared" si="16"/>
        <v>28400</v>
      </c>
      <c r="V31" s="151"/>
    </row>
    <row r="32" spans="1:22" s="10" customFormat="1" ht="174" customHeight="1">
      <c r="A32" s="42"/>
      <c r="B32" s="43"/>
      <c r="C32" s="39" t="s">
        <v>16</v>
      </c>
      <c r="D32" s="51">
        <v>28400</v>
      </c>
      <c r="E32" s="63">
        <v>0</v>
      </c>
      <c r="F32" s="35">
        <v>0</v>
      </c>
      <c r="G32" s="35">
        <v>0</v>
      </c>
      <c r="H32" s="35">
        <f>SUM(I32:J32)</f>
        <v>20000</v>
      </c>
      <c r="I32" s="35">
        <v>20000</v>
      </c>
      <c r="J32" s="35">
        <v>0</v>
      </c>
      <c r="K32" s="64">
        <f t="shared" si="11"/>
        <v>20000</v>
      </c>
      <c r="L32" s="63">
        <f>M32+N32</f>
        <v>8400</v>
      </c>
      <c r="M32" s="35">
        <v>8400</v>
      </c>
      <c r="N32" s="64"/>
      <c r="O32" s="59">
        <f>P32+Q32</f>
        <v>0</v>
      </c>
      <c r="P32" s="23">
        <f>F32</f>
        <v>0</v>
      </c>
      <c r="Q32" s="23">
        <f>G32</f>
        <v>0</v>
      </c>
      <c r="R32" s="23">
        <f>S32+T32</f>
        <v>28400</v>
      </c>
      <c r="S32" s="23">
        <f>I32+M32</f>
        <v>28400</v>
      </c>
      <c r="T32" s="23">
        <f>J32+N32</f>
        <v>0</v>
      </c>
      <c r="U32" s="60">
        <f>R32+O32</f>
        <v>28400</v>
      </c>
      <c r="V32" s="151"/>
    </row>
    <row r="33" spans="1:22" s="9" customFormat="1" ht="61.5" customHeight="1">
      <c r="A33" s="44"/>
      <c r="B33" s="41"/>
      <c r="C33" s="19" t="s">
        <v>41</v>
      </c>
      <c r="D33" s="55">
        <f>D34+D37</f>
        <v>11556671</v>
      </c>
      <c r="E33" s="70">
        <f aca="true" t="shared" si="17" ref="E33:J33">E34+E37</f>
        <v>76600</v>
      </c>
      <c r="F33" s="47">
        <f t="shared" si="17"/>
        <v>76600</v>
      </c>
      <c r="G33" s="47">
        <f t="shared" si="17"/>
        <v>0</v>
      </c>
      <c r="H33" s="47">
        <f t="shared" si="17"/>
        <v>3251500</v>
      </c>
      <c r="I33" s="47">
        <f t="shared" si="17"/>
        <v>1711500</v>
      </c>
      <c r="J33" s="47">
        <f t="shared" si="17"/>
        <v>1540000</v>
      </c>
      <c r="K33" s="60">
        <f t="shared" si="11"/>
        <v>3328100</v>
      </c>
      <c r="L33" s="70">
        <f>L34+L37</f>
        <v>2158113.87</v>
      </c>
      <c r="M33" s="47">
        <f>M34+M37</f>
        <v>207292</v>
      </c>
      <c r="N33" s="87">
        <f>N34+N37</f>
        <v>1950821.87</v>
      </c>
      <c r="O33" s="70">
        <f aca="true" t="shared" si="18" ref="O33:U33">O34+O37</f>
        <v>76600</v>
      </c>
      <c r="P33" s="47">
        <f t="shared" si="18"/>
        <v>76600</v>
      </c>
      <c r="Q33" s="47">
        <f t="shared" si="18"/>
        <v>0</v>
      </c>
      <c r="R33" s="47">
        <f>R34+R37</f>
        <v>5409613.87</v>
      </c>
      <c r="S33" s="47">
        <f t="shared" si="18"/>
        <v>1918792</v>
      </c>
      <c r="T33" s="47">
        <f t="shared" si="18"/>
        <v>3490821.87</v>
      </c>
      <c r="U33" s="87">
        <f t="shared" si="18"/>
        <v>5486213.87</v>
      </c>
      <c r="V33" s="151">
        <v>82</v>
      </c>
    </row>
    <row r="34" spans="1:22" s="9" customFormat="1" ht="57" customHeight="1">
      <c r="A34" s="45">
        <v>8320</v>
      </c>
      <c r="B34" s="46" t="s">
        <v>28</v>
      </c>
      <c r="C34" s="31" t="s">
        <v>7</v>
      </c>
      <c r="D34" s="56">
        <f>D35</f>
        <v>76600</v>
      </c>
      <c r="E34" s="71">
        <f aca="true" t="shared" si="19" ref="D34:F35">E35</f>
        <v>76600</v>
      </c>
      <c r="F34" s="32">
        <f t="shared" si="19"/>
        <v>76600</v>
      </c>
      <c r="G34" s="32">
        <v>0</v>
      </c>
      <c r="H34" s="32">
        <v>0</v>
      </c>
      <c r="I34" s="32">
        <v>0</v>
      </c>
      <c r="J34" s="32">
        <v>0</v>
      </c>
      <c r="K34" s="72">
        <f t="shared" si="11"/>
        <v>76600</v>
      </c>
      <c r="L34" s="101">
        <f aca="true" t="shared" si="20" ref="L34:N35">L35</f>
        <v>0</v>
      </c>
      <c r="M34" s="56">
        <f t="shared" si="20"/>
        <v>0</v>
      </c>
      <c r="N34" s="74">
        <f t="shared" si="20"/>
        <v>0</v>
      </c>
      <c r="O34" s="73">
        <f aca="true" t="shared" si="21" ref="O34:U35">O35</f>
        <v>76600</v>
      </c>
      <c r="P34" s="38">
        <f t="shared" si="21"/>
        <v>76600</v>
      </c>
      <c r="Q34" s="38">
        <f t="shared" si="21"/>
        <v>0</v>
      </c>
      <c r="R34" s="38">
        <f t="shared" si="21"/>
        <v>0</v>
      </c>
      <c r="S34" s="38">
        <f t="shared" si="21"/>
        <v>0</v>
      </c>
      <c r="T34" s="38">
        <f t="shared" si="21"/>
        <v>0</v>
      </c>
      <c r="U34" s="74">
        <f t="shared" si="21"/>
        <v>76600</v>
      </c>
      <c r="V34" s="151"/>
    </row>
    <row r="35" spans="1:22" s="9" customFormat="1" ht="132" customHeight="1">
      <c r="A35" s="44"/>
      <c r="B35" s="41"/>
      <c r="C35" s="33" t="s">
        <v>58</v>
      </c>
      <c r="D35" s="54">
        <f t="shared" si="19"/>
        <v>76600</v>
      </c>
      <c r="E35" s="66">
        <f t="shared" si="19"/>
        <v>76600</v>
      </c>
      <c r="F35" s="34">
        <f t="shared" si="19"/>
        <v>76600</v>
      </c>
      <c r="G35" s="34">
        <v>0</v>
      </c>
      <c r="H35" s="34">
        <v>0</v>
      </c>
      <c r="I35" s="34">
        <v>0</v>
      </c>
      <c r="J35" s="34">
        <v>0</v>
      </c>
      <c r="K35" s="67">
        <f t="shared" si="11"/>
        <v>76600</v>
      </c>
      <c r="L35" s="102">
        <f t="shared" si="20"/>
        <v>0</v>
      </c>
      <c r="M35" s="54">
        <f t="shared" si="20"/>
        <v>0</v>
      </c>
      <c r="N35" s="88">
        <f t="shared" si="20"/>
        <v>0</v>
      </c>
      <c r="O35" s="75">
        <f t="shared" si="21"/>
        <v>76600</v>
      </c>
      <c r="P35" s="37">
        <f t="shared" si="21"/>
        <v>76600</v>
      </c>
      <c r="Q35" s="37">
        <f t="shared" si="21"/>
        <v>0</v>
      </c>
      <c r="R35" s="37">
        <f t="shared" si="21"/>
        <v>0</v>
      </c>
      <c r="S35" s="37">
        <f t="shared" si="21"/>
        <v>0</v>
      </c>
      <c r="T35" s="37">
        <f t="shared" si="21"/>
        <v>0</v>
      </c>
      <c r="U35" s="88">
        <f t="shared" si="21"/>
        <v>76600</v>
      </c>
      <c r="V35" s="151"/>
    </row>
    <row r="36" spans="1:22" s="9" customFormat="1" ht="69.75" customHeight="1">
      <c r="A36" s="44"/>
      <c r="B36" s="41"/>
      <c r="C36" s="39" t="s">
        <v>19</v>
      </c>
      <c r="D36" s="51">
        <v>76600</v>
      </c>
      <c r="E36" s="63">
        <v>76600</v>
      </c>
      <c r="F36" s="35">
        <v>76600</v>
      </c>
      <c r="G36" s="35">
        <v>0</v>
      </c>
      <c r="H36" s="35">
        <v>0</v>
      </c>
      <c r="I36" s="35">
        <v>0</v>
      </c>
      <c r="J36" s="35">
        <v>0</v>
      </c>
      <c r="K36" s="64">
        <f t="shared" si="11"/>
        <v>76600</v>
      </c>
      <c r="L36" s="63"/>
      <c r="M36" s="35"/>
      <c r="N36" s="64"/>
      <c r="O36" s="59">
        <f>P36+Q36</f>
        <v>76600</v>
      </c>
      <c r="P36" s="23">
        <f>F36</f>
        <v>76600</v>
      </c>
      <c r="Q36" s="23">
        <f>G36</f>
        <v>0</v>
      </c>
      <c r="R36" s="23">
        <f>S36+T36</f>
        <v>0</v>
      </c>
      <c r="S36" s="23">
        <f>I36+M36</f>
        <v>0</v>
      </c>
      <c r="T36" s="23">
        <f>J36+N36</f>
        <v>0</v>
      </c>
      <c r="U36" s="60">
        <f>R36+O36</f>
        <v>76600</v>
      </c>
      <c r="V36" s="151"/>
    </row>
    <row r="37" spans="1:22" s="9" customFormat="1" ht="60" customHeight="1">
      <c r="A37" s="45">
        <v>8340</v>
      </c>
      <c r="B37" s="45" t="s">
        <v>26</v>
      </c>
      <c r="C37" s="19" t="s">
        <v>27</v>
      </c>
      <c r="D37" s="56">
        <f>D40+D44+D46+D54+D58+D38+D42</f>
        <v>11480071</v>
      </c>
      <c r="E37" s="73">
        <f aca="true" t="shared" si="22" ref="E37:U37">E40+E44+E46+E54+E58+E38+E42</f>
        <v>0</v>
      </c>
      <c r="F37" s="38">
        <f t="shared" si="22"/>
        <v>0</v>
      </c>
      <c r="G37" s="38">
        <f t="shared" si="22"/>
        <v>0</v>
      </c>
      <c r="H37" s="38">
        <f t="shared" si="22"/>
        <v>3251500</v>
      </c>
      <c r="I37" s="38">
        <f t="shared" si="22"/>
        <v>1711500</v>
      </c>
      <c r="J37" s="38">
        <f t="shared" si="22"/>
        <v>1540000</v>
      </c>
      <c r="K37" s="74">
        <f t="shared" si="22"/>
        <v>3251500</v>
      </c>
      <c r="L37" s="73">
        <f>L40+L44+L46+L54+L58+L38+L42</f>
        <v>2158113.87</v>
      </c>
      <c r="M37" s="38">
        <f t="shared" si="22"/>
        <v>207292</v>
      </c>
      <c r="N37" s="74">
        <f t="shared" si="22"/>
        <v>1950821.87</v>
      </c>
      <c r="O37" s="73">
        <f t="shared" si="22"/>
        <v>0</v>
      </c>
      <c r="P37" s="38">
        <f t="shared" si="22"/>
        <v>0</v>
      </c>
      <c r="Q37" s="38">
        <f t="shared" si="22"/>
        <v>0</v>
      </c>
      <c r="R37" s="38">
        <f t="shared" si="22"/>
        <v>5409613.87</v>
      </c>
      <c r="S37" s="38">
        <f t="shared" si="22"/>
        <v>1918792</v>
      </c>
      <c r="T37" s="38">
        <f t="shared" si="22"/>
        <v>3490821.87</v>
      </c>
      <c r="U37" s="74">
        <f t="shared" si="22"/>
        <v>5409613.87</v>
      </c>
      <c r="V37" s="151"/>
    </row>
    <row r="38" spans="1:22" s="10" customFormat="1" ht="60" customHeight="1">
      <c r="A38" s="112"/>
      <c r="B38" s="112"/>
      <c r="C38" s="104" t="s">
        <v>59</v>
      </c>
      <c r="D38" s="54">
        <f>D39</f>
        <v>7302000</v>
      </c>
      <c r="E38" s="75">
        <f>E39</f>
        <v>0</v>
      </c>
      <c r="F38" s="37">
        <f>F39</f>
        <v>0</v>
      </c>
      <c r="G38" s="37">
        <f>G39</f>
        <v>0</v>
      </c>
      <c r="H38" s="37">
        <f aca="true" t="shared" si="23" ref="H38:U38">H39</f>
        <v>0</v>
      </c>
      <c r="I38" s="37">
        <f t="shared" si="23"/>
        <v>0</v>
      </c>
      <c r="J38" s="37">
        <f t="shared" si="23"/>
        <v>0</v>
      </c>
      <c r="K38" s="62">
        <f>E38+H38</f>
        <v>0</v>
      </c>
      <c r="L38" s="75">
        <f t="shared" si="23"/>
        <v>1231542.87</v>
      </c>
      <c r="M38" s="37">
        <f t="shared" si="23"/>
        <v>0</v>
      </c>
      <c r="N38" s="88">
        <f t="shared" si="23"/>
        <v>1231542.87</v>
      </c>
      <c r="O38" s="75">
        <f t="shared" si="23"/>
        <v>0</v>
      </c>
      <c r="P38" s="37">
        <f t="shared" si="23"/>
        <v>0</v>
      </c>
      <c r="Q38" s="37">
        <f t="shared" si="23"/>
        <v>0</v>
      </c>
      <c r="R38" s="37">
        <f t="shared" si="23"/>
        <v>1231542.87</v>
      </c>
      <c r="S38" s="37">
        <f t="shared" si="23"/>
        <v>0</v>
      </c>
      <c r="T38" s="37">
        <f t="shared" si="23"/>
        <v>1231542.87</v>
      </c>
      <c r="U38" s="88">
        <f t="shared" si="23"/>
        <v>1231542.87</v>
      </c>
      <c r="V38" s="151"/>
    </row>
    <row r="39" spans="1:22" s="9" customFormat="1" ht="104.25" customHeight="1">
      <c r="A39" s="45"/>
      <c r="B39" s="45"/>
      <c r="C39" s="111" t="s">
        <v>66</v>
      </c>
      <c r="D39" s="116">
        <v>7302000</v>
      </c>
      <c r="E39" s="117">
        <f>F39+G39</f>
        <v>0</v>
      </c>
      <c r="F39" s="118"/>
      <c r="G39" s="118"/>
      <c r="H39" s="118">
        <f>I39+J39</f>
        <v>0</v>
      </c>
      <c r="I39" s="118"/>
      <c r="J39" s="118"/>
      <c r="K39" s="64">
        <f>H39</f>
        <v>0</v>
      </c>
      <c r="L39" s="117">
        <f>M39+N39</f>
        <v>1231542.87</v>
      </c>
      <c r="M39" s="118"/>
      <c r="N39" s="120">
        <v>1231542.87</v>
      </c>
      <c r="O39" s="59">
        <f>P39+Q39</f>
        <v>0</v>
      </c>
      <c r="P39" s="23">
        <f>F39</f>
        <v>0</v>
      </c>
      <c r="Q39" s="23">
        <f>G39</f>
        <v>0</v>
      </c>
      <c r="R39" s="23">
        <f>S39+T39</f>
        <v>1231542.87</v>
      </c>
      <c r="S39" s="23">
        <f>I39+M39</f>
        <v>0</v>
      </c>
      <c r="T39" s="23">
        <f>J39+N39</f>
        <v>1231542.87</v>
      </c>
      <c r="U39" s="60">
        <f>R39+O39</f>
        <v>1231542.87</v>
      </c>
      <c r="V39" s="151"/>
    </row>
    <row r="40" spans="1:22" s="9" customFormat="1" ht="109.5" customHeight="1">
      <c r="A40" s="44"/>
      <c r="B40" s="41"/>
      <c r="C40" s="33" t="s">
        <v>60</v>
      </c>
      <c r="D40" s="54">
        <f>D41</f>
        <v>900000</v>
      </c>
      <c r="E40" s="75">
        <f aca="true" t="shared" si="24" ref="E40:U40">E41</f>
        <v>0</v>
      </c>
      <c r="F40" s="37">
        <f t="shared" si="24"/>
        <v>0</v>
      </c>
      <c r="G40" s="37">
        <f t="shared" si="24"/>
        <v>0</v>
      </c>
      <c r="H40" s="37">
        <f t="shared" si="24"/>
        <v>782708</v>
      </c>
      <c r="I40" s="37">
        <f t="shared" si="24"/>
        <v>782708</v>
      </c>
      <c r="J40" s="37">
        <f t="shared" si="24"/>
        <v>0</v>
      </c>
      <c r="K40" s="62">
        <f>E40+H40</f>
        <v>782708</v>
      </c>
      <c r="L40" s="75">
        <f>L41</f>
        <v>117292</v>
      </c>
      <c r="M40" s="37">
        <f t="shared" si="24"/>
        <v>117292</v>
      </c>
      <c r="N40" s="88">
        <f t="shared" si="24"/>
        <v>0</v>
      </c>
      <c r="O40" s="75">
        <f t="shared" si="24"/>
        <v>0</v>
      </c>
      <c r="P40" s="37">
        <f t="shared" si="24"/>
        <v>0</v>
      </c>
      <c r="Q40" s="37">
        <f t="shared" si="24"/>
        <v>0</v>
      </c>
      <c r="R40" s="37">
        <f t="shared" si="24"/>
        <v>900000</v>
      </c>
      <c r="S40" s="37">
        <f t="shared" si="24"/>
        <v>900000</v>
      </c>
      <c r="T40" s="37">
        <f t="shared" si="24"/>
        <v>0</v>
      </c>
      <c r="U40" s="88">
        <f t="shared" si="24"/>
        <v>900000</v>
      </c>
      <c r="V40" s="151"/>
    </row>
    <row r="41" spans="1:22" s="9" customFormat="1" ht="90" customHeight="1">
      <c r="A41" s="44"/>
      <c r="B41" s="41"/>
      <c r="C41" s="39" t="s">
        <v>20</v>
      </c>
      <c r="D41" s="51">
        <v>900000</v>
      </c>
      <c r="E41" s="63">
        <v>0</v>
      </c>
      <c r="F41" s="35">
        <v>0</v>
      </c>
      <c r="G41" s="35">
        <v>0</v>
      </c>
      <c r="H41" s="35">
        <f>900000-117292</f>
        <v>782708</v>
      </c>
      <c r="I41" s="35">
        <v>782708</v>
      </c>
      <c r="J41" s="35">
        <v>0</v>
      </c>
      <c r="K41" s="64">
        <f>H41</f>
        <v>782708</v>
      </c>
      <c r="L41" s="63">
        <f>M41+N41</f>
        <v>117292</v>
      </c>
      <c r="M41" s="35">
        <v>117292</v>
      </c>
      <c r="N41" s="64"/>
      <c r="O41" s="59">
        <f>P41+Q41</f>
        <v>0</v>
      </c>
      <c r="P41" s="23">
        <f>F41</f>
        <v>0</v>
      </c>
      <c r="Q41" s="23">
        <f>G41</f>
        <v>0</v>
      </c>
      <c r="R41" s="23">
        <f>S41+T41</f>
        <v>900000</v>
      </c>
      <c r="S41" s="23">
        <f>I41+M41</f>
        <v>900000</v>
      </c>
      <c r="T41" s="23">
        <f>J41+N41</f>
        <v>0</v>
      </c>
      <c r="U41" s="60">
        <f>R41+O41</f>
        <v>900000</v>
      </c>
      <c r="V41" s="151"/>
    </row>
    <row r="42" spans="1:22" s="115" customFormat="1" ht="42.75" customHeight="1">
      <c r="A42" s="113"/>
      <c r="B42" s="114"/>
      <c r="C42" s="104" t="s">
        <v>52</v>
      </c>
      <c r="D42" s="54">
        <f>D43</f>
        <v>700000</v>
      </c>
      <c r="E42" s="102">
        <f aca="true" t="shared" si="25" ref="E42:U42">E43</f>
        <v>0</v>
      </c>
      <c r="F42" s="54">
        <f t="shared" si="25"/>
        <v>0</v>
      </c>
      <c r="G42" s="54">
        <f t="shared" si="25"/>
        <v>0</v>
      </c>
      <c r="H42" s="54">
        <f t="shared" si="25"/>
        <v>0</v>
      </c>
      <c r="I42" s="54">
        <f t="shared" si="25"/>
        <v>0</v>
      </c>
      <c r="J42" s="54">
        <f t="shared" si="25"/>
        <v>0</v>
      </c>
      <c r="K42" s="88">
        <f t="shared" si="25"/>
        <v>0</v>
      </c>
      <c r="L42" s="102">
        <f t="shared" si="25"/>
        <v>700000</v>
      </c>
      <c r="M42" s="54">
        <f t="shared" si="25"/>
        <v>0</v>
      </c>
      <c r="N42" s="88">
        <f t="shared" si="25"/>
        <v>700000</v>
      </c>
      <c r="O42" s="102">
        <f t="shared" si="25"/>
        <v>0</v>
      </c>
      <c r="P42" s="54">
        <f t="shared" si="25"/>
        <v>0</v>
      </c>
      <c r="Q42" s="54">
        <f t="shared" si="25"/>
        <v>0</v>
      </c>
      <c r="R42" s="54">
        <f t="shared" si="25"/>
        <v>700000</v>
      </c>
      <c r="S42" s="54">
        <f t="shared" si="25"/>
        <v>0</v>
      </c>
      <c r="T42" s="54">
        <f t="shared" si="25"/>
        <v>700000</v>
      </c>
      <c r="U42" s="88">
        <f t="shared" si="25"/>
        <v>700000</v>
      </c>
      <c r="V42" s="151"/>
    </row>
    <row r="43" spans="1:22" s="9" customFormat="1" ht="102" customHeight="1">
      <c r="A43" s="44"/>
      <c r="B43" s="41"/>
      <c r="C43" s="111" t="s">
        <v>53</v>
      </c>
      <c r="D43" s="116">
        <v>700000</v>
      </c>
      <c r="E43" s="63"/>
      <c r="F43" s="35"/>
      <c r="G43" s="35">
        <v>0</v>
      </c>
      <c r="H43" s="35"/>
      <c r="I43" s="35"/>
      <c r="J43" s="35">
        <v>0</v>
      </c>
      <c r="K43" s="64">
        <f>H43</f>
        <v>0</v>
      </c>
      <c r="L43" s="63">
        <f>M43+N43</f>
        <v>700000</v>
      </c>
      <c r="M43" s="35"/>
      <c r="N43" s="64">
        <v>700000</v>
      </c>
      <c r="O43" s="59">
        <f>P43+Q43</f>
        <v>0</v>
      </c>
      <c r="P43" s="23">
        <f>F43</f>
        <v>0</v>
      </c>
      <c r="Q43" s="23">
        <f>G43</f>
        <v>0</v>
      </c>
      <c r="R43" s="23">
        <f>S43+T43</f>
        <v>700000</v>
      </c>
      <c r="S43" s="23">
        <f>I43+M43</f>
        <v>0</v>
      </c>
      <c r="T43" s="23">
        <f>J43+N43</f>
        <v>700000</v>
      </c>
      <c r="U43" s="60">
        <f>R43+O43</f>
        <v>700000</v>
      </c>
      <c r="V43" s="151"/>
    </row>
    <row r="44" spans="1:22" s="9" customFormat="1" ht="69" customHeight="1">
      <c r="A44" s="44"/>
      <c r="B44" s="41"/>
      <c r="C44" s="33" t="s">
        <v>21</v>
      </c>
      <c r="D44" s="54">
        <f>D45</f>
        <v>1450000</v>
      </c>
      <c r="E44" s="66">
        <v>0</v>
      </c>
      <c r="F44" s="34">
        <v>0</v>
      </c>
      <c r="G44" s="34">
        <v>0</v>
      </c>
      <c r="H44" s="34">
        <f>H45</f>
        <v>1450000</v>
      </c>
      <c r="I44" s="34">
        <v>0</v>
      </c>
      <c r="J44" s="34">
        <f>J45</f>
        <v>1450000</v>
      </c>
      <c r="K44" s="67">
        <f>E44+H44</f>
        <v>1450000</v>
      </c>
      <c r="L44" s="66">
        <f>L45</f>
        <v>0</v>
      </c>
      <c r="M44" s="34">
        <v>0</v>
      </c>
      <c r="N44" s="67">
        <f>N45</f>
        <v>0</v>
      </c>
      <c r="O44" s="66">
        <f aca="true" t="shared" si="26" ref="O44:U44">O45</f>
        <v>0</v>
      </c>
      <c r="P44" s="34">
        <f t="shared" si="26"/>
        <v>0</v>
      </c>
      <c r="Q44" s="34">
        <f t="shared" si="26"/>
        <v>0</v>
      </c>
      <c r="R44" s="34">
        <f t="shared" si="26"/>
        <v>1450000</v>
      </c>
      <c r="S44" s="34">
        <f t="shared" si="26"/>
        <v>0</v>
      </c>
      <c r="T44" s="34">
        <f t="shared" si="26"/>
        <v>1450000</v>
      </c>
      <c r="U44" s="67">
        <f t="shared" si="26"/>
        <v>1450000</v>
      </c>
      <c r="V44" s="151"/>
    </row>
    <row r="45" spans="1:22" s="9" customFormat="1" ht="89.25" customHeight="1">
      <c r="A45" s="44"/>
      <c r="B45" s="41"/>
      <c r="C45" s="39" t="s">
        <v>23</v>
      </c>
      <c r="D45" s="51">
        <v>1450000</v>
      </c>
      <c r="E45" s="63">
        <v>0</v>
      </c>
      <c r="F45" s="35">
        <v>0</v>
      </c>
      <c r="G45" s="35">
        <v>0</v>
      </c>
      <c r="H45" s="35">
        <f>1450000-1000000+1000000</f>
        <v>1450000</v>
      </c>
      <c r="I45" s="35">
        <v>0</v>
      </c>
      <c r="J45" s="35">
        <f>1450000-1000000+1000000</f>
        <v>1450000</v>
      </c>
      <c r="K45" s="64">
        <f aca="true" t="shared" si="27" ref="K45:K57">E45+H45</f>
        <v>1450000</v>
      </c>
      <c r="L45" s="63">
        <f>M45+N45</f>
        <v>0</v>
      </c>
      <c r="M45" s="35"/>
      <c r="N45" s="64"/>
      <c r="O45" s="59">
        <f>P45+Q45</f>
        <v>0</v>
      </c>
      <c r="P45" s="23">
        <f>F45</f>
        <v>0</v>
      </c>
      <c r="Q45" s="23">
        <f>G45</f>
        <v>0</v>
      </c>
      <c r="R45" s="23">
        <f>S45+T45</f>
        <v>1450000</v>
      </c>
      <c r="S45" s="23">
        <f>I45+M45</f>
        <v>0</v>
      </c>
      <c r="T45" s="23">
        <f>J45+N45</f>
        <v>1450000</v>
      </c>
      <c r="U45" s="60">
        <f>R45+O45</f>
        <v>1450000</v>
      </c>
      <c r="V45" s="151"/>
    </row>
    <row r="46" spans="1:22" s="9" customFormat="1" ht="139.5" customHeight="1">
      <c r="A46" s="44"/>
      <c r="B46" s="41"/>
      <c r="C46" s="104" t="s">
        <v>58</v>
      </c>
      <c r="D46" s="53">
        <f>D47+D48+D50+D51+D52+D53+D49</f>
        <v>628071</v>
      </c>
      <c r="E46" s="119">
        <f aca="true" t="shared" si="28" ref="E46:U46">E47+E48+E50+E51+E52+E53+E49</f>
        <v>0</v>
      </c>
      <c r="F46" s="53">
        <f t="shared" si="28"/>
        <v>0</v>
      </c>
      <c r="G46" s="53">
        <f t="shared" si="28"/>
        <v>0</v>
      </c>
      <c r="H46" s="53">
        <f t="shared" si="28"/>
        <v>518792</v>
      </c>
      <c r="I46" s="53">
        <f t="shared" si="28"/>
        <v>518792</v>
      </c>
      <c r="J46" s="53">
        <f t="shared" si="28"/>
        <v>0</v>
      </c>
      <c r="K46" s="86">
        <f t="shared" si="28"/>
        <v>518792</v>
      </c>
      <c r="L46" s="119">
        <f t="shared" si="28"/>
        <v>109279</v>
      </c>
      <c r="M46" s="53">
        <f t="shared" si="28"/>
        <v>90000</v>
      </c>
      <c r="N46" s="86">
        <f t="shared" si="28"/>
        <v>19279</v>
      </c>
      <c r="O46" s="119">
        <f t="shared" si="28"/>
        <v>0</v>
      </c>
      <c r="P46" s="53">
        <f t="shared" si="28"/>
        <v>0</v>
      </c>
      <c r="Q46" s="53">
        <f t="shared" si="28"/>
        <v>0</v>
      </c>
      <c r="R46" s="53">
        <f t="shared" si="28"/>
        <v>628071</v>
      </c>
      <c r="S46" s="53">
        <f t="shared" si="28"/>
        <v>608792</v>
      </c>
      <c r="T46" s="53">
        <f t="shared" si="28"/>
        <v>19279</v>
      </c>
      <c r="U46" s="86">
        <f t="shared" si="28"/>
        <v>628071</v>
      </c>
      <c r="V46" s="151">
        <v>83</v>
      </c>
    </row>
    <row r="47" spans="1:22" s="9" customFormat="1" ht="90" customHeight="1">
      <c r="A47" s="44"/>
      <c r="B47" s="41"/>
      <c r="C47" s="39" t="s">
        <v>36</v>
      </c>
      <c r="D47" s="51">
        <v>233400</v>
      </c>
      <c r="E47" s="63">
        <v>0</v>
      </c>
      <c r="F47" s="35">
        <v>0</v>
      </c>
      <c r="G47" s="35">
        <v>0</v>
      </c>
      <c r="H47" s="35">
        <v>233400</v>
      </c>
      <c r="I47" s="35">
        <v>233400</v>
      </c>
      <c r="J47" s="35">
        <v>0</v>
      </c>
      <c r="K47" s="64">
        <f t="shared" si="27"/>
        <v>233400</v>
      </c>
      <c r="L47" s="63"/>
      <c r="M47" s="35"/>
      <c r="N47" s="64"/>
      <c r="O47" s="59">
        <f aca="true" t="shared" si="29" ref="O47:O53">P47+Q47</f>
        <v>0</v>
      </c>
      <c r="P47" s="23">
        <f aca="true" t="shared" si="30" ref="P47:Q53">F47</f>
        <v>0</v>
      </c>
      <c r="Q47" s="23">
        <f t="shared" si="30"/>
        <v>0</v>
      </c>
      <c r="R47" s="23">
        <f aca="true" t="shared" si="31" ref="R47:R53">S47+T47</f>
        <v>233400</v>
      </c>
      <c r="S47" s="23">
        <f aca="true" t="shared" si="32" ref="S47:T53">I47+M47</f>
        <v>233400</v>
      </c>
      <c r="T47" s="23">
        <f t="shared" si="32"/>
        <v>0</v>
      </c>
      <c r="U47" s="60">
        <f aca="true" t="shared" si="33" ref="U47:U53">R47+O47</f>
        <v>233400</v>
      </c>
      <c r="V47" s="151"/>
    </row>
    <row r="48" spans="1:22" s="9" customFormat="1" ht="120" customHeight="1">
      <c r="A48" s="44"/>
      <c r="B48" s="41"/>
      <c r="C48" s="39" t="s">
        <v>47</v>
      </c>
      <c r="D48" s="51">
        <v>90725</v>
      </c>
      <c r="E48" s="63">
        <v>0</v>
      </c>
      <c r="F48" s="35">
        <v>0</v>
      </c>
      <c r="G48" s="35">
        <v>0</v>
      </c>
      <c r="H48" s="35">
        <v>90725</v>
      </c>
      <c r="I48" s="35">
        <v>90725</v>
      </c>
      <c r="J48" s="35">
        <v>0</v>
      </c>
      <c r="K48" s="64">
        <f t="shared" si="27"/>
        <v>90725</v>
      </c>
      <c r="L48" s="63"/>
      <c r="M48" s="35"/>
      <c r="N48" s="64"/>
      <c r="O48" s="59">
        <f t="shared" si="29"/>
        <v>0</v>
      </c>
      <c r="P48" s="23">
        <f t="shared" si="30"/>
        <v>0</v>
      </c>
      <c r="Q48" s="23">
        <f t="shared" si="30"/>
        <v>0</v>
      </c>
      <c r="R48" s="23">
        <f t="shared" si="31"/>
        <v>90725</v>
      </c>
      <c r="S48" s="23">
        <f t="shared" si="32"/>
        <v>90725</v>
      </c>
      <c r="T48" s="23">
        <f t="shared" si="32"/>
        <v>0</v>
      </c>
      <c r="U48" s="60">
        <f t="shared" si="33"/>
        <v>90725</v>
      </c>
      <c r="V48" s="151"/>
    </row>
    <row r="49" spans="1:22" s="9" customFormat="1" ht="85.5" customHeight="1">
      <c r="A49" s="44"/>
      <c r="B49" s="41"/>
      <c r="C49" s="39" t="s">
        <v>54</v>
      </c>
      <c r="D49" s="116">
        <v>19279</v>
      </c>
      <c r="E49" s="63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f>E49+H49</f>
        <v>0</v>
      </c>
      <c r="L49" s="63">
        <f>M49+N49</f>
        <v>19279</v>
      </c>
      <c r="M49" s="35"/>
      <c r="N49" s="64">
        <v>19279</v>
      </c>
      <c r="O49" s="59">
        <f t="shared" si="29"/>
        <v>0</v>
      </c>
      <c r="P49" s="23">
        <f t="shared" si="30"/>
        <v>0</v>
      </c>
      <c r="Q49" s="23">
        <f t="shared" si="30"/>
        <v>0</v>
      </c>
      <c r="R49" s="23">
        <f t="shared" si="31"/>
        <v>19279</v>
      </c>
      <c r="S49" s="23">
        <f t="shared" si="32"/>
        <v>0</v>
      </c>
      <c r="T49" s="23">
        <f t="shared" si="32"/>
        <v>19279</v>
      </c>
      <c r="U49" s="60">
        <f t="shared" si="33"/>
        <v>19279</v>
      </c>
      <c r="V49" s="151"/>
    </row>
    <row r="50" spans="1:22" s="9" customFormat="1" ht="80.25" customHeight="1">
      <c r="A50" s="44"/>
      <c r="B50" s="41"/>
      <c r="C50" s="39" t="s">
        <v>48</v>
      </c>
      <c r="D50" s="51">
        <v>176667</v>
      </c>
      <c r="E50" s="63">
        <v>0</v>
      </c>
      <c r="F50" s="35">
        <v>0</v>
      </c>
      <c r="G50" s="35">
        <v>0</v>
      </c>
      <c r="H50" s="35">
        <v>176667</v>
      </c>
      <c r="I50" s="35">
        <v>176667</v>
      </c>
      <c r="J50" s="35">
        <v>0</v>
      </c>
      <c r="K50" s="64">
        <f t="shared" si="27"/>
        <v>176667</v>
      </c>
      <c r="L50" s="63"/>
      <c r="M50" s="35"/>
      <c r="N50" s="64"/>
      <c r="O50" s="59">
        <f t="shared" si="29"/>
        <v>0</v>
      </c>
      <c r="P50" s="23">
        <f t="shared" si="30"/>
        <v>0</v>
      </c>
      <c r="Q50" s="23">
        <f t="shared" si="30"/>
        <v>0</v>
      </c>
      <c r="R50" s="23">
        <f t="shared" si="31"/>
        <v>176667</v>
      </c>
      <c r="S50" s="23">
        <f t="shared" si="32"/>
        <v>176667</v>
      </c>
      <c r="T50" s="23">
        <f t="shared" si="32"/>
        <v>0</v>
      </c>
      <c r="U50" s="60">
        <f t="shared" si="33"/>
        <v>176667</v>
      </c>
      <c r="V50" s="151"/>
    </row>
    <row r="51" spans="1:22" s="9" customFormat="1" ht="94.5" customHeight="1">
      <c r="A51" s="44"/>
      <c r="B51" s="41"/>
      <c r="C51" s="39" t="s">
        <v>62</v>
      </c>
      <c r="D51" s="51">
        <v>18000</v>
      </c>
      <c r="E51" s="63">
        <v>0</v>
      </c>
      <c r="F51" s="35">
        <v>0</v>
      </c>
      <c r="G51" s="35">
        <v>0</v>
      </c>
      <c r="H51" s="35">
        <v>18000</v>
      </c>
      <c r="I51" s="35">
        <v>18000</v>
      </c>
      <c r="J51" s="35">
        <v>0</v>
      </c>
      <c r="K51" s="64">
        <f t="shared" si="27"/>
        <v>18000</v>
      </c>
      <c r="L51" s="63"/>
      <c r="M51" s="35"/>
      <c r="N51" s="64"/>
      <c r="O51" s="59">
        <f t="shared" si="29"/>
        <v>0</v>
      </c>
      <c r="P51" s="23">
        <f t="shared" si="30"/>
        <v>0</v>
      </c>
      <c r="Q51" s="23">
        <f t="shared" si="30"/>
        <v>0</v>
      </c>
      <c r="R51" s="23">
        <f t="shared" si="31"/>
        <v>18000</v>
      </c>
      <c r="S51" s="23">
        <f t="shared" si="32"/>
        <v>18000</v>
      </c>
      <c r="T51" s="23">
        <f t="shared" si="32"/>
        <v>0</v>
      </c>
      <c r="U51" s="60">
        <f t="shared" si="33"/>
        <v>18000</v>
      </c>
      <c r="V51" s="151"/>
    </row>
    <row r="52" spans="1:22" s="9" customFormat="1" ht="198" customHeight="1">
      <c r="A52" s="44"/>
      <c r="B52" s="41"/>
      <c r="C52" s="39" t="s">
        <v>63</v>
      </c>
      <c r="D52" s="51">
        <v>80000</v>
      </c>
      <c r="E52" s="63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64">
        <f t="shared" si="27"/>
        <v>0</v>
      </c>
      <c r="L52" s="63">
        <f>M52+N52</f>
        <v>80000</v>
      </c>
      <c r="M52" s="35">
        <v>80000</v>
      </c>
      <c r="N52" s="64"/>
      <c r="O52" s="59">
        <f t="shared" si="29"/>
        <v>0</v>
      </c>
      <c r="P52" s="23">
        <f t="shared" si="30"/>
        <v>0</v>
      </c>
      <c r="Q52" s="23">
        <f t="shared" si="30"/>
        <v>0</v>
      </c>
      <c r="R52" s="23">
        <f t="shared" si="31"/>
        <v>80000</v>
      </c>
      <c r="S52" s="23">
        <f t="shared" si="32"/>
        <v>80000</v>
      </c>
      <c r="T52" s="23">
        <f t="shared" si="32"/>
        <v>0</v>
      </c>
      <c r="U52" s="60">
        <f t="shared" si="33"/>
        <v>80000</v>
      </c>
      <c r="V52" s="151"/>
    </row>
    <row r="53" spans="1:22" s="9" customFormat="1" ht="102" customHeight="1">
      <c r="A53" s="44"/>
      <c r="B53" s="41"/>
      <c r="C53" s="39" t="s">
        <v>64</v>
      </c>
      <c r="D53" s="51">
        <v>10000</v>
      </c>
      <c r="E53" s="63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64">
        <f t="shared" si="27"/>
        <v>0</v>
      </c>
      <c r="L53" s="63">
        <f>M53+N53</f>
        <v>10000</v>
      </c>
      <c r="M53" s="35">
        <v>10000</v>
      </c>
      <c r="N53" s="64"/>
      <c r="O53" s="59">
        <f t="shared" si="29"/>
        <v>0</v>
      </c>
      <c r="P53" s="23">
        <f t="shared" si="30"/>
        <v>0</v>
      </c>
      <c r="Q53" s="23">
        <f t="shared" si="30"/>
        <v>0</v>
      </c>
      <c r="R53" s="23">
        <f t="shared" si="31"/>
        <v>10000</v>
      </c>
      <c r="S53" s="23">
        <f t="shared" si="32"/>
        <v>10000</v>
      </c>
      <c r="T53" s="23">
        <f t="shared" si="32"/>
        <v>0</v>
      </c>
      <c r="U53" s="60">
        <f t="shared" si="33"/>
        <v>10000</v>
      </c>
      <c r="V53" s="151"/>
    </row>
    <row r="54" spans="1:22" s="9" customFormat="1" ht="195" customHeight="1">
      <c r="A54" s="44"/>
      <c r="B54" s="41"/>
      <c r="C54" s="104" t="s">
        <v>65</v>
      </c>
      <c r="D54" s="53">
        <f>D55+D56+D57</f>
        <v>200000</v>
      </c>
      <c r="E54" s="61">
        <v>0</v>
      </c>
      <c r="F54" s="22">
        <v>0</v>
      </c>
      <c r="G54" s="22">
        <v>0</v>
      </c>
      <c r="H54" s="22">
        <f>H55+H56+H57</f>
        <v>200000</v>
      </c>
      <c r="I54" s="22">
        <f>I55+I56+I57</f>
        <v>110000</v>
      </c>
      <c r="J54" s="22">
        <f>J55+J56+J57</f>
        <v>90000</v>
      </c>
      <c r="K54" s="62">
        <f t="shared" si="27"/>
        <v>200000</v>
      </c>
      <c r="L54" s="61">
        <f>L55+L56+L57</f>
        <v>0</v>
      </c>
      <c r="M54" s="22">
        <f>M55+M56+M57</f>
        <v>0</v>
      </c>
      <c r="N54" s="62">
        <f>N55+N56+N57</f>
        <v>0</v>
      </c>
      <c r="O54" s="61">
        <f aca="true" t="shared" si="34" ref="O54:U54">O55+O56+O57</f>
        <v>0</v>
      </c>
      <c r="P54" s="22">
        <f t="shared" si="34"/>
        <v>0</v>
      </c>
      <c r="Q54" s="22">
        <f t="shared" si="34"/>
        <v>0</v>
      </c>
      <c r="R54" s="22">
        <f t="shared" si="34"/>
        <v>200000</v>
      </c>
      <c r="S54" s="22">
        <f t="shared" si="34"/>
        <v>110000</v>
      </c>
      <c r="T54" s="22">
        <f t="shared" si="34"/>
        <v>90000</v>
      </c>
      <c r="U54" s="62">
        <f t="shared" si="34"/>
        <v>200000</v>
      </c>
      <c r="V54" s="151"/>
    </row>
    <row r="55" spans="1:22" s="9" customFormat="1" ht="75" customHeight="1">
      <c r="A55" s="44"/>
      <c r="B55" s="41"/>
      <c r="C55" s="39" t="s">
        <v>61</v>
      </c>
      <c r="D55" s="51">
        <v>10000</v>
      </c>
      <c r="E55" s="63">
        <v>0</v>
      </c>
      <c r="F55" s="35">
        <v>0</v>
      </c>
      <c r="G55" s="35">
        <v>0</v>
      </c>
      <c r="H55" s="35">
        <v>10000</v>
      </c>
      <c r="I55" s="35">
        <v>10000</v>
      </c>
      <c r="J55" s="35">
        <v>0</v>
      </c>
      <c r="K55" s="64">
        <f t="shared" si="27"/>
        <v>10000</v>
      </c>
      <c r="L55" s="63"/>
      <c r="M55" s="35"/>
      <c r="N55" s="64"/>
      <c r="O55" s="59">
        <f>P55+Q55</f>
        <v>0</v>
      </c>
      <c r="P55" s="23">
        <f aca="true" t="shared" si="35" ref="P55:Q57">F55</f>
        <v>0</v>
      </c>
      <c r="Q55" s="23">
        <f t="shared" si="35"/>
        <v>0</v>
      </c>
      <c r="R55" s="23">
        <f>S55+T55</f>
        <v>10000</v>
      </c>
      <c r="S55" s="23">
        <f aca="true" t="shared" si="36" ref="S55:T57">I55+M55</f>
        <v>10000</v>
      </c>
      <c r="T55" s="23">
        <f t="shared" si="36"/>
        <v>0</v>
      </c>
      <c r="U55" s="60">
        <f>R55+O55</f>
        <v>10000</v>
      </c>
      <c r="V55" s="150">
        <v>84</v>
      </c>
    </row>
    <row r="56" spans="1:22" s="9" customFormat="1" ht="66" customHeight="1">
      <c r="A56" s="44"/>
      <c r="B56" s="41"/>
      <c r="C56" s="39" t="s">
        <v>46</v>
      </c>
      <c r="D56" s="51">
        <v>90000</v>
      </c>
      <c r="E56" s="63">
        <v>0</v>
      </c>
      <c r="F56" s="35">
        <v>0</v>
      </c>
      <c r="G56" s="35">
        <v>0</v>
      </c>
      <c r="H56" s="35">
        <v>90000</v>
      </c>
      <c r="I56" s="35">
        <v>0</v>
      </c>
      <c r="J56" s="35">
        <v>90000</v>
      </c>
      <c r="K56" s="64">
        <f t="shared" si="27"/>
        <v>90000</v>
      </c>
      <c r="L56" s="63"/>
      <c r="M56" s="35"/>
      <c r="N56" s="64"/>
      <c r="O56" s="59">
        <f>P56+Q56</f>
        <v>0</v>
      </c>
      <c r="P56" s="23">
        <f t="shared" si="35"/>
        <v>0</v>
      </c>
      <c r="Q56" s="23">
        <f t="shared" si="35"/>
        <v>0</v>
      </c>
      <c r="R56" s="23">
        <f>S56+T56</f>
        <v>90000</v>
      </c>
      <c r="S56" s="23">
        <f t="shared" si="36"/>
        <v>0</v>
      </c>
      <c r="T56" s="23">
        <f t="shared" si="36"/>
        <v>90000</v>
      </c>
      <c r="U56" s="60">
        <f>R56+O56</f>
        <v>90000</v>
      </c>
      <c r="V56" s="150"/>
    </row>
    <row r="57" spans="1:22" s="9" customFormat="1" ht="123" customHeight="1">
      <c r="A57" s="44"/>
      <c r="B57" s="41"/>
      <c r="C57" s="39" t="s">
        <v>29</v>
      </c>
      <c r="D57" s="51">
        <v>100000</v>
      </c>
      <c r="E57" s="63">
        <v>0</v>
      </c>
      <c r="F57" s="35">
        <v>0</v>
      </c>
      <c r="G57" s="35">
        <v>0</v>
      </c>
      <c r="H57" s="35">
        <v>100000</v>
      </c>
      <c r="I57" s="35">
        <v>100000</v>
      </c>
      <c r="J57" s="35">
        <v>0</v>
      </c>
      <c r="K57" s="64">
        <f t="shared" si="27"/>
        <v>100000</v>
      </c>
      <c r="L57" s="63"/>
      <c r="M57" s="35"/>
      <c r="N57" s="64"/>
      <c r="O57" s="59">
        <f>P57+Q57</f>
        <v>0</v>
      </c>
      <c r="P57" s="23">
        <f t="shared" si="35"/>
        <v>0</v>
      </c>
      <c r="Q57" s="23">
        <f t="shared" si="35"/>
        <v>0</v>
      </c>
      <c r="R57" s="23">
        <f>S57+T57</f>
        <v>100000</v>
      </c>
      <c r="S57" s="23">
        <f t="shared" si="36"/>
        <v>100000</v>
      </c>
      <c r="T57" s="23">
        <f t="shared" si="36"/>
        <v>0</v>
      </c>
      <c r="U57" s="60">
        <f>R57+O57</f>
        <v>100000</v>
      </c>
      <c r="V57" s="150"/>
    </row>
    <row r="58" spans="1:22" s="9" customFormat="1" ht="117.75" customHeight="1">
      <c r="A58" s="44"/>
      <c r="B58" s="41"/>
      <c r="C58" s="104" t="s">
        <v>22</v>
      </c>
      <c r="D58" s="53">
        <f>D59</f>
        <v>300000</v>
      </c>
      <c r="E58" s="61">
        <v>0</v>
      </c>
      <c r="F58" s="22">
        <v>0</v>
      </c>
      <c r="G58" s="22">
        <v>0</v>
      </c>
      <c r="H58" s="22">
        <f>H59</f>
        <v>300000</v>
      </c>
      <c r="I58" s="22">
        <f>I59</f>
        <v>300000</v>
      </c>
      <c r="J58" s="22">
        <f aca="true" t="shared" si="37" ref="J58:U58">J59</f>
        <v>0</v>
      </c>
      <c r="K58" s="62">
        <f t="shared" si="37"/>
        <v>300000</v>
      </c>
      <c r="L58" s="61">
        <f t="shared" si="37"/>
        <v>0</v>
      </c>
      <c r="M58" s="22">
        <f t="shared" si="37"/>
        <v>0</v>
      </c>
      <c r="N58" s="62">
        <f t="shared" si="37"/>
        <v>0</v>
      </c>
      <c r="O58" s="61">
        <f t="shared" si="37"/>
        <v>0</v>
      </c>
      <c r="P58" s="22">
        <f t="shared" si="37"/>
        <v>0</v>
      </c>
      <c r="Q58" s="22">
        <f t="shared" si="37"/>
        <v>0</v>
      </c>
      <c r="R58" s="22">
        <f t="shared" si="37"/>
        <v>300000</v>
      </c>
      <c r="S58" s="22">
        <f t="shared" si="37"/>
        <v>300000</v>
      </c>
      <c r="T58" s="22">
        <f t="shared" si="37"/>
        <v>0</v>
      </c>
      <c r="U58" s="62">
        <f t="shared" si="37"/>
        <v>300000</v>
      </c>
      <c r="V58" s="150"/>
    </row>
    <row r="59" spans="1:22" s="9" customFormat="1" ht="52.5" customHeight="1">
      <c r="A59" s="44"/>
      <c r="B59" s="41"/>
      <c r="C59" s="105" t="s">
        <v>49</v>
      </c>
      <c r="D59" s="57">
        <v>300000</v>
      </c>
      <c r="E59" s="76">
        <v>0</v>
      </c>
      <c r="F59" s="20">
        <v>0</v>
      </c>
      <c r="G59" s="20">
        <v>0</v>
      </c>
      <c r="H59" s="20">
        <v>300000</v>
      </c>
      <c r="I59" s="20">
        <v>300000</v>
      </c>
      <c r="J59" s="20">
        <v>0</v>
      </c>
      <c r="K59" s="77">
        <v>300000</v>
      </c>
      <c r="L59" s="76"/>
      <c r="M59" s="20"/>
      <c r="N59" s="77"/>
      <c r="O59" s="59">
        <f>P59+Q59</f>
        <v>0</v>
      </c>
      <c r="P59" s="23">
        <f>F59</f>
        <v>0</v>
      </c>
      <c r="Q59" s="23">
        <f>G59</f>
        <v>0</v>
      </c>
      <c r="R59" s="23">
        <f>S59+T59</f>
        <v>300000</v>
      </c>
      <c r="S59" s="23">
        <f>I59+M59</f>
        <v>300000</v>
      </c>
      <c r="T59" s="23">
        <f>J59+N59</f>
        <v>0</v>
      </c>
      <c r="U59" s="60">
        <f>R59+O59</f>
        <v>300000</v>
      </c>
      <c r="V59" s="150"/>
    </row>
    <row r="60" spans="1:22" s="9" customFormat="1" ht="57" customHeight="1">
      <c r="A60" s="44"/>
      <c r="B60" s="41"/>
      <c r="C60" s="19" t="s">
        <v>42</v>
      </c>
      <c r="D60" s="52">
        <f>D61</f>
        <v>20000</v>
      </c>
      <c r="E60" s="65">
        <f aca="true" t="shared" si="38" ref="E60:T60">E61</f>
        <v>0</v>
      </c>
      <c r="F60" s="21">
        <f t="shared" si="38"/>
        <v>0</v>
      </c>
      <c r="G60" s="21">
        <f t="shared" si="38"/>
        <v>0</v>
      </c>
      <c r="H60" s="21">
        <f t="shared" si="38"/>
        <v>20000</v>
      </c>
      <c r="I60" s="21">
        <f t="shared" si="38"/>
        <v>20000</v>
      </c>
      <c r="J60" s="21">
        <f t="shared" si="38"/>
        <v>0</v>
      </c>
      <c r="K60" s="60">
        <f>E60+H60</f>
        <v>20000</v>
      </c>
      <c r="L60" s="65">
        <f t="shared" si="38"/>
        <v>0</v>
      </c>
      <c r="M60" s="21">
        <f t="shared" si="38"/>
        <v>0</v>
      </c>
      <c r="N60" s="79">
        <f t="shared" si="38"/>
        <v>0</v>
      </c>
      <c r="O60" s="65">
        <f t="shared" si="38"/>
        <v>0</v>
      </c>
      <c r="P60" s="21">
        <f t="shared" si="38"/>
        <v>0</v>
      </c>
      <c r="Q60" s="21">
        <f t="shared" si="38"/>
        <v>0</v>
      </c>
      <c r="R60" s="21">
        <f t="shared" si="38"/>
        <v>20000</v>
      </c>
      <c r="S60" s="21">
        <f t="shared" si="38"/>
        <v>20000</v>
      </c>
      <c r="T60" s="21">
        <f t="shared" si="38"/>
        <v>0</v>
      </c>
      <c r="U60" s="79">
        <f>U61</f>
        <v>20000</v>
      </c>
      <c r="V60" s="150"/>
    </row>
    <row r="61" spans="1:22" s="9" customFormat="1" ht="63" customHeight="1">
      <c r="A61" s="45">
        <v>8340</v>
      </c>
      <c r="B61" s="45" t="s">
        <v>26</v>
      </c>
      <c r="C61" s="19" t="s">
        <v>27</v>
      </c>
      <c r="D61" s="52">
        <f>D62</f>
        <v>20000</v>
      </c>
      <c r="E61" s="59">
        <v>0</v>
      </c>
      <c r="F61" s="23">
        <v>0</v>
      </c>
      <c r="G61" s="23">
        <v>0</v>
      </c>
      <c r="H61" s="23">
        <f aca="true" t="shared" si="39" ref="H61:U62">H62</f>
        <v>20000</v>
      </c>
      <c r="I61" s="23">
        <f t="shared" si="39"/>
        <v>20000</v>
      </c>
      <c r="J61" s="23">
        <f t="shared" si="39"/>
        <v>0</v>
      </c>
      <c r="K61" s="60">
        <f>E61+H61</f>
        <v>20000</v>
      </c>
      <c r="L61" s="59">
        <f t="shared" si="39"/>
        <v>0</v>
      </c>
      <c r="M61" s="23">
        <f t="shared" si="39"/>
        <v>0</v>
      </c>
      <c r="N61" s="60">
        <f t="shared" si="39"/>
        <v>0</v>
      </c>
      <c r="O61" s="59">
        <f t="shared" si="39"/>
        <v>0</v>
      </c>
      <c r="P61" s="23">
        <f t="shared" si="39"/>
        <v>0</v>
      </c>
      <c r="Q61" s="23">
        <f t="shared" si="39"/>
        <v>0</v>
      </c>
      <c r="R61" s="23">
        <f t="shared" si="39"/>
        <v>20000</v>
      </c>
      <c r="S61" s="23">
        <f t="shared" si="39"/>
        <v>20000</v>
      </c>
      <c r="T61" s="23">
        <f t="shared" si="39"/>
        <v>0</v>
      </c>
      <c r="U61" s="60">
        <f t="shared" si="39"/>
        <v>20000</v>
      </c>
      <c r="V61" s="150"/>
    </row>
    <row r="62" spans="1:22" s="9" customFormat="1" ht="159" customHeight="1">
      <c r="A62" s="44"/>
      <c r="B62" s="41"/>
      <c r="C62" s="104" t="s">
        <v>56</v>
      </c>
      <c r="D62" s="53">
        <f>D63</f>
        <v>20000</v>
      </c>
      <c r="E62" s="61">
        <v>0</v>
      </c>
      <c r="F62" s="22">
        <v>0</v>
      </c>
      <c r="G62" s="22">
        <v>0</v>
      </c>
      <c r="H62" s="22">
        <f t="shared" si="39"/>
        <v>20000</v>
      </c>
      <c r="I62" s="22">
        <f t="shared" si="39"/>
        <v>20000</v>
      </c>
      <c r="J62" s="22">
        <f t="shared" si="39"/>
        <v>0</v>
      </c>
      <c r="K62" s="62">
        <f>E62+H62</f>
        <v>20000</v>
      </c>
      <c r="L62" s="61">
        <f t="shared" si="39"/>
        <v>0</v>
      </c>
      <c r="M62" s="22">
        <f t="shared" si="39"/>
        <v>0</v>
      </c>
      <c r="N62" s="62">
        <f t="shared" si="39"/>
        <v>0</v>
      </c>
      <c r="O62" s="61">
        <f t="shared" si="39"/>
        <v>0</v>
      </c>
      <c r="P62" s="22">
        <f t="shared" si="39"/>
        <v>0</v>
      </c>
      <c r="Q62" s="22">
        <f t="shared" si="39"/>
        <v>0</v>
      </c>
      <c r="R62" s="22">
        <f t="shared" si="39"/>
        <v>20000</v>
      </c>
      <c r="S62" s="22">
        <f t="shared" si="39"/>
        <v>20000</v>
      </c>
      <c r="T62" s="22">
        <f t="shared" si="39"/>
        <v>0</v>
      </c>
      <c r="U62" s="62">
        <f t="shared" si="39"/>
        <v>20000</v>
      </c>
      <c r="V62" s="150"/>
    </row>
    <row r="63" spans="1:22" s="9" customFormat="1" ht="81" customHeight="1">
      <c r="A63" s="44"/>
      <c r="B63" s="41"/>
      <c r="C63" s="105" t="s">
        <v>35</v>
      </c>
      <c r="D63" s="57">
        <v>20000</v>
      </c>
      <c r="E63" s="78">
        <v>0</v>
      </c>
      <c r="F63" s="25">
        <v>0</v>
      </c>
      <c r="G63" s="25">
        <v>0</v>
      </c>
      <c r="H63" s="20">
        <v>20000</v>
      </c>
      <c r="I63" s="20">
        <v>20000</v>
      </c>
      <c r="J63" s="20">
        <v>0</v>
      </c>
      <c r="K63" s="77">
        <f>E63+H63</f>
        <v>20000</v>
      </c>
      <c r="L63" s="76"/>
      <c r="M63" s="20"/>
      <c r="N63" s="77"/>
      <c r="O63" s="59">
        <f>P63+Q63</f>
        <v>0</v>
      </c>
      <c r="P63" s="23">
        <f>F63</f>
        <v>0</v>
      </c>
      <c r="Q63" s="23">
        <f>G63</f>
        <v>0</v>
      </c>
      <c r="R63" s="23">
        <f>S63+T63</f>
        <v>20000</v>
      </c>
      <c r="S63" s="23">
        <f>I63+M63</f>
        <v>20000</v>
      </c>
      <c r="T63" s="23">
        <f>J63+N63</f>
        <v>0</v>
      </c>
      <c r="U63" s="60">
        <f>R63+O63</f>
        <v>20000</v>
      </c>
      <c r="V63" s="150"/>
    </row>
    <row r="64" spans="1:22" s="9" customFormat="1" ht="29.25" customHeight="1">
      <c r="A64" s="44"/>
      <c r="B64" s="41"/>
      <c r="C64" s="30" t="s">
        <v>8</v>
      </c>
      <c r="D64" s="52">
        <f>D60+D33+D18+D13</f>
        <v>12154566</v>
      </c>
      <c r="E64" s="65">
        <f aca="true" t="shared" si="40" ref="E64:K64">E60+E33+E18+E13</f>
        <v>76600</v>
      </c>
      <c r="F64" s="21">
        <f t="shared" si="40"/>
        <v>76600</v>
      </c>
      <c r="G64" s="21">
        <f t="shared" si="40"/>
        <v>0</v>
      </c>
      <c r="H64" s="21">
        <f t="shared" si="40"/>
        <v>3780000</v>
      </c>
      <c r="I64" s="21">
        <f t="shared" si="40"/>
        <v>2193000</v>
      </c>
      <c r="J64" s="21">
        <f t="shared" si="40"/>
        <v>1587000</v>
      </c>
      <c r="K64" s="79">
        <f t="shared" si="40"/>
        <v>3856600</v>
      </c>
      <c r="L64" s="65">
        <f>L60+L33+L18+L13</f>
        <v>2227508.87</v>
      </c>
      <c r="M64" s="21">
        <f>M60+M33+M18+M13</f>
        <v>276687</v>
      </c>
      <c r="N64" s="79">
        <f>N60+N33+N18+N13</f>
        <v>1950821.87</v>
      </c>
      <c r="O64" s="65">
        <f aca="true" t="shared" si="41" ref="O64:U64">O60+O33+O18+O13</f>
        <v>76600</v>
      </c>
      <c r="P64" s="21">
        <f t="shared" si="41"/>
        <v>76600</v>
      </c>
      <c r="Q64" s="21">
        <f t="shared" si="41"/>
        <v>0</v>
      </c>
      <c r="R64" s="21">
        <f t="shared" si="41"/>
        <v>6007508.87</v>
      </c>
      <c r="S64" s="21">
        <f t="shared" si="41"/>
        <v>2469687</v>
      </c>
      <c r="T64" s="21">
        <f t="shared" si="41"/>
        <v>3537821.87</v>
      </c>
      <c r="U64" s="79">
        <f t="shared" si="41"/>
        <v>6084108.87</v>
      </c>
      <c r="V64" s="150"/>
    </row>
    <row r="65" spans="1:22" s="9" customFormat="1" ht="15" customHeight="1">
      <c r="A65" s="44"/>
      <c r="B65" s="41"/>
      <c r="C65" s="19"/>
      <c r="D65" s="52"/>
      <c r="E65" s="59"/>
      <c r="F65" s="23"/>
      <c r="G65" s="23"/>
      <c r="H65" s="23"/>
      <c r="I65" s="23"/>
      <c r="J65" s="23"/>
      <c r="K65" s="60"/>
      <c r="L65" s="59"/>
      <c r="M65" s="23"/>
      <c r="N65" s="60"/>
      <c r="O65" s="59"/>
      <c r="P65" s="23"/>
      <c r="Q65" s="23"/>
      <c r="R65" s="23"/>
      <c r="S65" s="23"/>
      <c r="T65" s="23"/>
      <c r="U65" s="60"/>
      <c r="V65" s="150"/>
    </row>
    <row r="66" spans="1:22" s="9" customFormat="1" ht="27" customHeight="1">
      <c r="A66" s="44"/>
      <c r="B66" s="41"/>
      <c r="C66" s="19" t="s">
        <v>32</v>
      </c>
      <c r="D66" s="52">
        <f aca="true" t="shared" si="42" ref="D66:J66">D34</f>
        <v>76600</v>
      </c>
      <c r="E66" s="65">
        <f t="shared" si="42"/>
        <v>76600</v>
      </c>
      <c r="F66" s="21">
        <f t="shared" si="42"/>
        <v>76600</v>
      </c>
      <c r="G66" s="21">
        <f t="shared" si="42"/>
        <v>0</v>
      </c>
      <c r="H66" s="21">
        <f t="shared" si="42"/>
        <v>0</v>
      </c>
      <c r="I66" s="21">
        <f t="shared" si="42"/>
        <v>0</v>
      </c>
      <c r="J66" s="21">
        <f t="shared" si="42"/>
        <v>0</v>
      </c>
      <c r="K66" s="60">
        <f>E66+H66</f>
        <v>76600</v>
      </c>
      <c r="L66" s="65">
        <f>L34</f>
        <v>0</v>
      </c>
      <c r="M66" s="21">
        <f>M34</f>
        <v>0</v>
      </c>
      <c r="N66" s="79">
        <f>N34</f>
        <v>0</v>
      </c>
      <c r="O66" s="65">
        <f aca="true" t="shared" si="43" ref="O66:U66">O34</f>
        <v>76600</v>
      </c>
      <c r="P66" s="21">
        <f t="shared" si="43"/>
        <v>76600</v>
      </c>
      <c r="Q66" s="21">
        <f t="shared" si="43"/>
        <v>0</v>
      </c>
      <c r="R66" s="21">
        <f t="shared" si="43"/>
        <v>0</v>
      </c>
      <c r="S66" s="21">
        <f t="shared" si="43"/>
        <v>0</v>
      </c>
      <c r="T66" s="21">
        <f t="shared" si="43"/>
        <v>0</v>
      </c>
      <c r="U66" s="79">
        <f t="shared" si="43"/>
        <v>76600</v>
      </c>
      <c r="V66" s="150"/>
    </row>
    <row r="67" spans="1:22" s="9" customFormat="1" ht="31.5" customHeight="1" thickBot="1">
      <c r="A67" s="44"/>
      <c r="B67" s="41"/>
      <c r="C67" s="19" t="s">
        <v>33</v>
      </c>
      <c r="D67" s="52">
        <f>D14+D19+D37+D60</f>
        <v>12077966</v>
      </c>
      <c r="E67" s="80">
        <f aca="true" t="shared" si="44" ref="E67:J67">E14+E19+E37+E60</f>
        <v>0</v>
      </c>
      <c r="F67" s="81">
        <f t="shared" si="44"/>
        <v>0</v>
      </c>
      <c r="G67" s="81">
        <f t="shared" si="44"/>
        <v>0</v>
      </c>
      <c r="H67" s="81">
        <f t="shared" si="44"/>
        <v>3780000</v>
      </c>
      <c r="I67" s="81">
        <f t="shared" si="44"/>
        <v>2193000</v>
      </c>
      <c r="J67" s="81">
        <f t="shared" si="44"/>
        <v>1587000</v>
      </c>
      <c r="K67" s="82">
        <f>E67+H67</f>
        <v>3780000</v>
      </c>
      <c r="L67" s="80">
        <f>L14+L19+L37+L60</f>
        <v>2227508.87</v>
      </c>
      <c r="M67" s="81">
        <f>M14+M19+M37+M60</f>
        <v>276687</v>
      </c>
      <c r="N67" s="89">
        <f>N14+N19+N37+N60</f>
        <v>1950821.87</v>
      </c>
      <c r="O67" s="80">
        <f aca="true" t="shared" si="45" ref="O67:U67">O14+O19+O37+O60</f>
        <v>0</v>
      </c>
      <c r="P67" s="81">
        <f t="shared" si="45"/>
        <v>0</v>
      </c>
      <c r="Q67" s="81">
        <f t="shared" si="45"/>
        <v>0</v>
      </c>
      <c r="R67" s="81">
        <f t="shared" si="45"/>
        <v>6007508.87</v>
      </c>
      <c r="S67" s="81">
        <f t="shared" si="45"/>
        <v>2469687</v>
      </c>
      <c r="T67" s="81">
        <f t="shared" si="45"/>
        <v>3537821.87</v>
      </c>
      <c r="U67" s="89">
        <f t="shared" si="45"/>
        <v>6007508.87</v>
      </c>
      <c r="V67" s="150"/>
    </row>
    <row r="68" spans="2:22" s="9" customFormat="1" ht="24.75" customHeight="1">
      <c r="B68" s="8"/>
      <c r="C68" s="26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150"/>
    </row>
    <row r="69" spans="2:22" s="9" customFormat="1" ht="24.75" customHeight="1">
      <c r="B69" s="8"/>
      <c r="C69" s="26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50"/>
    </row>
    <row r="70" spans="2:22" s="9" customFormat="1" ht="24.75" customHeight="1">
      <c r="B70" s="8"/>
      <c r="C70" s="26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50"/>
    </row>
    <row r="71" spans="2:22" s="9" customFormat="1" ht="24.75" customHeight="1">
      <c r="B71" s="8"/>
      <c r="C71" s="26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50"/>
    </row>
    <row r="72" spans="1:22" s="99" customFormat="1" ht="35.25">
      <c r="A72" s="145" t="s">
        <v>50</v>
      </c>
      <c r="B72" s="145"/>
      <c r="C72" s="145"/>
      <c r="D72" s="145"/>
      <c r="E72" s="145"/>
      <c r="F72" s="145"/>
      <c r="G72" s="145"/>
      <c r="H72" s="98"/>
      <c r="I72" s="98"/>
      <c r="J72" s="142"/>
      <c r="K72" s="142"/>
      <c r="L72" s="98"/>
      <c r="V72" s="150"/>
    </row>
    <row r="73" spans="1:22" s="99" customFormat="1" ht="35.25" customHeight="1">
      <c r="A73" s="106" t="s">
        <v>67</v>
      </c>
      <c r="B73" s="107"/>
      <c r="C73" s="108"/>
      <c r="D73" s="109"/>
      <c r="E73" s="110"/>
      <c r="F73" s="110"/>
      <c r="G73" s="110"/>
      <c r="J73" s="142"/>
      <c r="K73" s="142"/>
      <c r="L73" s="97"/>
      <c r="R73" s="121" t="s">
        <v>51</v>
      </c>
      <c r="S73" s="121"/>
      <c r="T73" s="121"/>
      <c r="V73" s="150"/>
    </row>
    <row r="74" spans="1:22" s="9" customFormat="1" ht="33" customHeight="1">
      <c r="A74" s="143"/>
      <c r="B74" s="143"/>
      <c r="C74" s="143"/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00"/>
    </row>
    <row r="75" spans="1:22" s="9" customFormat="1" ht="17.25" customHeight="1">
      <c r="A75" s="144"/>
      <c r="B75" s="144"/>
      <c r="C75" s="48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00"/>
    </row>
    <row r="76" spans="3:21" ht="15.75" customHeight="1">
      <c r="C76" s="26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5:21" ht="26.25" customHeight="1"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5:21" ht="6.75" customHeight="1"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5:21" ht="26.25" customHeight="1"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2:22" s="14" customFormat="1" ht="24" customHeight="1">
      <c r="B80" s="11"/>
      <c r="C80" s="140"/>
      <c r="D80" s="140"/>
      <c r="E80" s="140"/>
      <c r="F80" s="140"/>
      <c r="G80" s="12"/>
      <c r="H80" s="12"/>
      <c r="I80" s="12"/>
      <c r="J80" s="12"/>
      <c r="K80" s="13"/>
      <c r="L80" s="12"/>
      <c r="M80" s="12"/>
      <c r="N80" s="12"/>
      <c r="Q80" s="12"/>
      <c r="R80" s="12"/>
      <c r="S80" s="12"/>
      <c r="T80" s="12"/>
      <c r="U80" s="13"/>
      <c r="V80" s="100"/>
    </row>
    <row r="81" spans="2:22" s="6" customFormat="1" ht="30.75" customHeight="1">
      <c r="B81" s="5"/>
      <c r="C81" s="141"/>
      <c r="D81" s="141"/>
      <c r="E81" s="141"/>
      <c r="F81" s="141"/>
      <c r="G81" s="91"/>
      <c r="H81" s="91"/>
      <c r="I81" s="91"/>
      <c r="J81" s="91"/>
      <c r="K81" s="5"/>
      <c r="L81" s="91"/>
      <c r="M81" s="91"/>
      <c r="N81" s="91"/>
      <c r="Q81" s="91"/>
      <c r="R81" s="91"/>
      <c r="S81" s="91"/>
      <c r="T81" s="91"/>
      <c r="U81" s="5"/>
      <c r="V81" s="100"/>
    </row>
    <row r="82" spans="2:22" s="6" customFormat="1" ht="23.25">
      <c r="B82" s="5"/>
      <c r="C82" s="15"/>
      <c r="D82" s="15"/>
      <c r="E82" s="15"/>
      <c r="F82" s="15"/>
      <c r="G82" s="15"/>
      <c r="H82" s="15"/>
      <c r="I82" s="15"/>
      <c r="J82" s="15"/>
      <c r="K82" s="5"/>
      <c r="L82" s="15"/>
      <c r="M82" s="15"/>
      <c r="N82" s="15"/>
      <c r="O82" s="15"/>
      <c r="P82" s="15"/>
      <c r="Q82" s="15"/>
      <c r="R82" s="15"/>
      <c r="S82" s="15"/>
      <c r="T82" s="15"/>
      <c r="U82" s="5"/>
      <c r="V82" s="100"/>
    </row>
    <row r="83" spans="2:22" s="6" customFormat="1" ht="9.75" customHeight="1">
      <c r="B83" s="5"/>
      <c r="C83" s="93"/>
      <c r="D83" s="93"/>
      <c r="E83" s="94"/>
      <c r="F83" s="15"/>
      <c r="G83" s="15"/>
      <c r="H83" s="15"/>
      <c r="I83" s="15"/>
      <c r="J83" s="15"/>
      <c r="K83" s="16"/>
      <c r="L83" s="15"/>
      <c r="M83" s="15"/>
      <c r="N83" s="15"/>
      <c r="O83" s="94"/>
      <c r="P83" s="15"/>
      <c r="Q83" s="15"/>
      <c r="R83" s="15"/>
      <c r="S83" s="15"/>
      <c r="T83" s="15"/>
      <c r="U83" s="16"/>
      <c r="V83" s="100"/>
    </row>
    <row r="84" spans="2:22" s="6" customFormat="1" ht="11.25" customHeight="1">
      <c r="B84" s="5"/>
      <c r="C84" s="93"/>
      <c r="D84" s="93"/>
      <c r="E84" s="94"/>
      <c r="F84" s="15"/>
      <c r="G84" s="15"/>
      <c r="H84" s="15"/>
      <c r="I84" s="15"/>
      <c r="J84" s="15"/>
      <c r="K84" s="16"/>
      <c r="L84" s="15"/>
      <c r="M84" s="15"/>
      <c r="N84" s="15"/>
      <c r="O84" s="94"/>
      <c r="P84" s="15"/>
      <c r="Q84" s="15"/>
      <c r="R84" s="15"/>
      <c r="S84" s="15"/>
      <c r="T84" s="15"/>
      <c r="U84" s="16"/>
      <c r="V84" s="100"/>
    </row>
    <row r="85" spans="3:15" ht="23.25" customHeight="1">
      <c r="C85" s="95"/>
      <c r="D85" s="95"/>
      <c r="E85" s="5"/>
      <c r="O85" s="5"/>
    </row>
    <row r="86" ht="23.25" customHeight="1"/>
    <row r="87" ht="23.25" customHeight="1"/>
    <row r="88" ht="23.25" customHeight="1"/>
    <row r="89" ht="23.25" customHeight="1"/>
    <row r="90" ht="23.25" customHeight="1"/>
  </sheetData>
  <sheetProtection/>
  <mergeCells count="49">
    <mergeCell ref="A8:A12"/>
    <mergeCell ref="B8:B12"/>
    <mergeCell ref="N10:N12"/>
    <mergeCell ref="P10:P12"/>
    <mergeCell ref="H8:J9"/>
    <mergeCell ref="V55:V73"/>
    <mergeCell ref="V1:V23"/>
    <mergeCell ref="V24:V32"/>
    <mergeCell ref="V33:V45"/>
    <mergeCell ref="V46:V54"/>
    <mergeCell ref="J72:K72"/>
    <mergeCell ref="K8:K12"/>
    <mergeCell ref="Q1:U1"/>
    <mergeCell ref="I1:K1"/>
    <mergeCell ref="I2:K2"/>
    <mergeCell ref="I3:K3"/>
    <mergeCell ref="Q2:U2"/>
    <mergeCell ref="Q3:U3"/>
    <mergeCell ref="H4:J4"/>
    <mergeCell ref="C80:F81"/>
    <mergeCell ref="J73:K73"/>
    <mergeCell ref="G10:G12"/>
    <mergeCell ref="I10:I12"/>
    <mergeCell ref="A74:C74"/>
    <mergeCell ref="A75:B75"/>
    <mergeCell ref="J10:J12"/>
    <mergeCell ref="C8:C12"/>
    <mergeCell ref="D8:D12"/>
    <mergeCell ref="A72:G72"/>
    <mergeCell ref="E10:E12"/>
    <mergeCell ref="Q10:Q12"/>
    <mergeCell ref="E8:G9"/>
    <mergeCell ref="R10:R12"/>
    <mergeCell ref="H10:H12"/>
    <mergeCell ref="O8:U8"/>
    <mergeCell ref="R4:T4"/>
    <mergeCell ref="F10:F12"/>
    <mergeCell ref="U9:U12"/>
    <mergeCell ref="S10:S12"/>
    <mergeCell ref="R73:T73"/>
    <mergeCell ref="T10:T12"/>
    <mergeCell ref="L4:N4"/>
    <mergeCell ref="L10:L12"/>
    <mergeCell ref="M10:M12"/>
    <mergeCell ref="O9:Q9"/>
    <mergeCell ref="R9:T9"/>
    <mergeCell ref="O10:O12"/>
    <mergeCell ref="L8:N9"/>
    <mergeCell ref="A5:U5"/>
  </mergeCells>
  <printOptions horizontalCentered="1"/>
  <pageMargins left="0.1968503937007874" right="0.1968503937007874" top="1.1811023622047245" bottom="0.3937007874015748" header="0.5118110236220472" footer="0.2362204724409449"/>
  <pageSetup fitToHeight="5" horizontalDpi="600" verticalDpi="600" orientation="landscape" paperSize="9" scale="37" r:id="rId1"/>
  <headerFooter alignWithMargins="0">
    <oddHeader>&amp;R&amp;22Продовження додатку  9</oddHeader>
    <oddFooter>&amp;R&amp;12
</oddFooter>
  </headerFooter>
  <rowBreaks count="1" manualBreakCount="1">
    <brk id="3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2018-03-21T12:04:56Z</cp:lastPrinted>
  <dcterms:created xsi:type="dcterms:W3CDTF">2014-01-17T10:52:16Z</dcterms:created>
  <dcterms:modified xsi:type="dcterms:W3CDTF">2018-03-30T09:01:05Z</dcterms:modified>
  <cp:category/>
  <cp:version/>
  <cp:contentType/>
  <cp:contentStatus/>
</cp:coreProperties>
</file>