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25" windowWidth="12390" windowHeight="9315" tabRatio="177" activeTab="0"/>
  </bookViews>
  <sheets>
    <sheet name="дод. 2" sheetId="1" r:id="rId1"/>
    <sheet name="дод. 3" sheetId="2" r:id="rId2"/>
  </sheets>
  <definedNames>
    <definedName name="_xlfn.AGGREGATE" hidden="1">#NAME?</definedName>
    <definedName name="_xlnm.Print_Titles" localSheetId="0">'дод. 2'!$9:$12</definedName>
    <definedName name="_xlnm.Print_Titles" localSheetId="1">'дод. 3'!$9:$12</definedName>
    <definedName name="_xlnm.Print_Area" localSheetId="0">'дод. 2'!$A$1:$X$236</definedName>
    <definedName name="_xlnm.Print_Area" localSheetId="1">'дод. 3'!$A$1:$W$192</definedName>
  </definedNames>
  <calcPr fullCalcOnLoad="1"/>
</workbook>
</file>

<file path=xl/sharedStrings.xml><?xml version="1.0" encoding="utf-8"?>
<sst xmlns="http://schemas.openxmlformats.org/spreadsheetml/2006/main" count="749" uniqueCount="612">
  <si>
    <t>1410160</t>
  </si>
  <si>
    <t>Проектування, реставрація та охорона пам'яток архітектури</t>
  </si>
  <si>
    <t>Транспорт та транспортна інфраструктура, дорожнє господарство</t>
  </si>
  <si>
    <t>7640</t>
  </si>
  <si>
    <t>Забезпечення надання послуг з перевезення пасажирів автомобільним транспортом</t>
  </si>
  <si>
    <t>7412</t>
  </si>
  <si>
    <t>7422</t>
  </si>
  <si>
    <t>7420</t>
  </si>
  <si>
    <t>Забезпечення надання послуг з перевезення пасажирів електротранспортом</t>
  </si>
  <si>
    <t>7426</t>
  </si>
  <si>
    <t>Інші програми та заходи, пов'язані з економічною діяльністю</t>
  </si>
  <si>
    <t>7610</t>
  </si>
  <si>
    <t>7670</t>
  </si>
  <si>
    <t>7690</t>
  </si>
  <si>
    <t>8300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</si>
  <si>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</si>
  <si>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</si>
  <si>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8110</t>
  </si>
  <si>
    <t>Заходи з організації рятування на водах</t>
  </si>
  <si>
    <t xml:space="preserve">Охорона навколишнього природного середовища </t>
  </si>
  <si>
    <t>8320</t>
  </si>
  <si>
    <t>8340</t>
  </si>
  <si>
    <t>Природоохоронні заходи за рахунок цільових фондів</t>
  </si>
  <si>
    <t>Обслуговування місцевого боргу</t>
  </si>
  <si>
    <t>8700</t>
  </si>
  <si>
    <t>9000</t>
  </si>
  <si>
    <t>9700</t>
  </si>
  <si>
    <t>Субвенції з місцевого бюджету іншим місцевим бюджетам на здійснення програм та заходів за рахунок коштів  місцевих бюджетів</t>
  </si>
  <si>
    <t>9770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</si>
  <si>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</si>
  <si>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</si>
  <si>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4080</t>
  </si>
  <si>
    <t>Проведення навчально-тренувальних зборів і змагань з неолімпійських видів спорту</t>
  </si>
  <si>
    <t>Інші заходи у сфері електротранспорту</t>
  </si>
  <si>
    <t>Інші заходи, пов'язані з економічною діяльністю</t>
  </si>
  <si>
    <t>Збереження природно-заповідного фонду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</si>
  <si>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</si>
  <si>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</si>
  <si>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Резервний фонд</t>
  </si>
  <si>
    <t>Всього видатків</t>
  </si>
  <si>
    <t>Здійснення соціальної роботи з вразливими категоріями населення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</si>
  <si>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</si>
  <si>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</si>
  <si>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</si>
  <si>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</si>
  <si>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</si>
  <si>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</si>
  <si>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</si>
  <si>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</si>
  <si>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Надання загальної середньої освіти вечiрнiми (змінними) школами</t>
  </si>
  <si>
    <t>1000000</t>
  </si>
  <si>
    <t xml:space="preserve">Відділ охорони здоров’я Сумської міської ради  </t>
  </si>
  <si>
    <t>1400000</t>
  </si>
  <si>
    <t>Багатопрофільна стаціонарна медична допомога населенню</t>
  </si>
  <si>
    <t>1500000</t>
  </si>
  <si>
    <t>1510000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</si>
  <si>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</si>
  <si>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</si>
  <si>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Соціальний захист ветеранів війни та праці</t>
  </si>
  <si>
    <t>Служба у справах дітей Сумської міської ради</t>
  </si>
  <si>
    <t>Заходи державної політики з питань дітей та їх соціального захисту</t>
  </si>
  <si>
    <t>Відділ культури та туризму Сумської міської ради</t>
  </si>
  <si>
    <t>Заклади і заходи з питань дітей та їх соціального захисту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</si>
  <si>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</si>
  <si>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</si>
  <si>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</si>
  <si>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</si>
  <si>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</si>
  <si>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</si>
  <si>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</si>
  <si>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</si>
  <si>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</si>
  <si>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</si>
  <si>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</si>
  <si>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Компенсаційні виплати на пільговий проїзд автомобільним транспортом окремим категоріям громадян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</si>
  <si>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</si>
  <si>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</si>
  <si>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</si>
  <si>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</si>
  <si>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</si>
  <si>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Код функціональної класифікації видатків та кредитування бюджету</t>
  </si>
  <si>
    <t>1000</t>
  </si>
  <si>
    <t>Освіта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</si>
  <si>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</si>
  <si>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</si>
  <si>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</si>
  <si>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</si>
  <si>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</si>
  <si>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</si>
  <si>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</si>
  <si>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</si>
  <si>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</si>
  <si>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</si>
  <si>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1100</t>
  </si>
  <si>
    <t>0930</t>
  </si>
  <si>
    <t>0990</t>
  </si>
  <si>
    <t>2000</t>
  </si>
  <si>
    <t xml:space="preserve">Охорона здоров’я </t>
  </si>
  <si>
    <t>2010</t>
  </si>
  <si>
    <t>0731</t>
  </si>
  <si>
    <t>0733</t>
  </si>
  <si>
    <t>0721</t>
  </si>
  <si>
    <t>0722</t>
  </si>
  <si>
    <t>0763</t>
  </si>
  <si>
    <t>3000</t>
  </si>
  <si>
    <t>Соціальний захист та соціальне забезпечення</t>
  </si>
  <si>
    <t>6000</t>
  </si>
  <si>
    <t>Житлово-комунальне господарство</t>
  </si>
  <si>
    <t>6010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</si>
  <si>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</si>
  <si>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</si>
  <si>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</si>
  <si>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</si>
  <si>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</si>
  <si>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</si>
  <si>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</si>
  <si>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</si>
  <si>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</si>
  <si>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</si>
  <si>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</si>
  <si>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Фізична культура і спорт</t>
  </si>
  <si>
    <t>5010</t>
  </si>
  <si>
    <t>5011</t>
  </si>
  <si>
    <t>0810</t>
  </si>
  <si>
    <t>5012</t>
  </si>
  <si>
    <t>5060</t>
  </si>
  <si>
    <t>0490</t>
  </si>
  <si>
    <t>0421</t>
  </si>
  <si>
    <t>0451</t>
  </si>
  <si>
    <t>0453</t>
  </si>
  <si>
    <t>7400</t>
  </si>
  <si>
    <t>7410</t>
  </si>
  <si>
    <t>0470</t>
  </si>
  <si>
    <t>0411</t>
  </si>
  <si>
    <t>7600</t>
  </si>
  <si>
    <t>0520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</si>
  <si>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</si>
  <si>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</si>
  <si>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</si>
  <si>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</si>
  <si>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</si>
  <si>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</si>
  <si>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</si>
  <si>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</si>
  <si>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</si>
  <si>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3030</t>
  </si>
  <si>
    <t>3031</t>
  </si>
  <si>
    <t>3033</t>
  </si>
  <si>
    <t>1040</t>
  </si>
  <si>
    <t>3050</t>
  </si>
  <si>
    <t>3100</t>
  </si>
  <si>
    <t>3104</t>
  </si>
  <si>
    <t>3112</t>
  </si>
  <si>
    <t>3180</t>
  </si>
  <si>
    <t>3190</t>
  </si>
  <si>
    <t>3200</t>
  </si>
  <si>
    <t>1050</t>
  </si>
  <si>
    <t>3130</t>
  </si>
  <si>
    <t>3131</t>
  </si>
  <si>
    <t>3140</t>
  </si>
  <si>
    <t>3160</t>
  </si>
  <si>
    <t>3110</t>
  </si>
  <si>
    <t>Реверсна дотація</t>
  </si>
  <si>
    <t>Код програмної класифікації видатків та кредитування місцевих бюджетів</t>
  </si>
  <si>
    <t>Міжбюджетні трансферти</t>
  </si>
  <si>
    <t>Код типової програмної класифікації видатків та кредитування місцевих бюджетів (КТПКВКМБ)</t>
  </si>
  <si>
    <t>0443</t>
  </si>
  <si>
    <t>Програми і централізовані заходи у галузі охорони здоров’я</t>
  </si>
  <si>
    <t>Реалізація державної політики у молодіжній сфері</t>
  </si>
  <si>
    <t>Інші заходи з розвитку фізичної культури та спорту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</si>
  <si>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</si>
  <si>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</si>
  <si>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</si>
  <si>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</si>
  <si>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5030</t>
  </si>
  <si>
    <t>5031</t>
  </si>
  <si>
    <t>5032</t>
  </si>
  <si>
    <t>Розвиток дитячо-юнацького та резервного спорту</t>
  </si>
  <si>
    <t>Найменування головного розпорядника, відповідального виконавця, бюджетної програми або напряму видатків згідно з типовою відомчою / типовою програмною класифікацією видатків та кредитування місцевого бюджету (ТПКВКМБ)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</si>
  <si>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</si>
  <si>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</si>
  <si>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</si>
  <si>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</si>
  <si>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Підготовка кадрів професійно-технічними закладами та іншими закладами освіти</t>
  </si>
  <si>
    <t>1150</t>
  </si>
  <si>
    <t>2030</t>
  </si>
  <si>
    <t>Лікарсько-акушерська допомога вагітним, породіллям та новонародженим</t>
  </si>
  <si>
    <t>2080</t>
  </si>
  <si>
    <t>2100</t>
  </si>
  <si>
    <t>Стоматологічна допомога населенню</t>
  </si>
  <si>
    <t>2110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</si>
  <si>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</si>
  <si>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</si>
  <si>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</si>
  <si>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2150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</si>
  <si>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</si>
  <si>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</si>
  <si>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</si>
  <si>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3032</t>
  </si>
  <si>
    <t>3036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</si>
  <si>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</si>
  <si>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</si>
  <si>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</si>
  <si>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</si>
  <si>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Утримання та ефективна експлуатація об’єктів житлово-комунального господарства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</si>
  <si>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</si>
  <si>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</si>
  <si>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</si>
  <si>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</si>
  <si>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</si>
  <si>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</si>
  <si>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</si>
  <si>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</si>
  <si>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</si>
  <si>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</si>
  <si>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Економічна діяльність</t>
  </si>
  <si>
    <t>7130</t>
  </si>
  <si>
    <t>Здійснення  заходів із землеустрою</t>
  </si>
  <si>
    <t>Будівництво та регіональний розвиток</t>
  </si>
  <si>
    <t>7340</t>
  </si>
  <si>
    <t>1010160</t>
  </si>
  <si>
    <t>1510160</t>
  </si>
  <si>
    <t>Надання дошкільної освіти</t>
  </si>
  <si>
    <t xml:space="preserve">Надання позашкільної освіти позашкільними закладами освіти, заходи із позашкільної роботи з дітьми </t>
  </si>
  <si>
    <t>Здійснення заходів та реалізація проектів на виконання Державної цільової соціальної програми «Молодь України»</t>
  </si>
  <si>
    <t xml:space="preserve">Забезпечення обробки інформації з нарахування та виплати допомог і компенсацій </t>
  </si>
  <si>
    <t>6080</t>
  </si>
  <si>
    <t xml:space="preserve">Реалізація державних та місцевих житлових програм 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</si>
  <si>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</si>
  <si>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</si>
  <si>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</si>
  <si>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</si>
  <si>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Регулювання цін на послуги місцевого наземного електротранспорту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</si>
  <si>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</si>
  <si>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</si>
  <si>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</si>
  <si>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</si>
  <si>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</si>
  <si>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</si>
  <si>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</si>
  <si>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0213030</t>
  </si>
  <si>
    <t>0213036</t>
  </si>
  <si>
    <t>0213120</t>
  </si>
  <si>
    <t>0213121</t>
  </si>
  <si>
    <t>0213130</t>
  </si>
  <si>
    <t>0213131</t>
  </si>
  <si>
    <t>0213140</t>
  </si>
  <si>
    <t>0214080</t>
  </si>
  <si>
    <t>0215010</t>
  </si>
  <si>
    <t>0215011</t>
  </si>
  <si>
    <t>0215012</t>
  </si>
  <si>
    <t>0215030</t>
  </si>
  <si>
    <t>0215031</t>
  </si>
  <si>
    <t>0215032</t>
  </si>
  <si>
    <t>0215060</t>
  </si>
  <si>
    <t>0215061</t>
  </si>
  <si>
    <t>0215062</t>
  </si>
  <si>
    <t>0217410</t>
  </si>
  <si>
    <t>0217412</t>
  </si>
  <si>
    <t>0217420</t>
  </si>
  <si>
    <t>0217422</t>
  </si>
  <si>
    <t>0217610</t>
  </si>
  <si>
    <t>0217670</t>
  </si>
  <si>
    <t>0217690</t>
  </si>
  <si>
    <t>0218110</t>
  </si>
  <si>
    <t>0218340</t>
  </si>
  <si>
    <t>0600000</t>
  </si>
  <si>
    <t>0610000</t>
  </si>
  <si>
    <t>0610160</t>
  </si>
  <si>
    <t>0611010</t>
  </si>
  <si>
    <t>0611020</t>
  </si>
  <si>
    <t>0611150</t>
  </si>
  <si>
    <t>0613140</t>
  </si>
  <si>
    <t>0615030</t>
  </si>
  <si>
    <t>0615031</t>
  </si>
  <si>
    <t>0617640</t>
  </si>
  <si>
    <t>0618340</t>
  </si>
  <si>
    <t>0700000</t>
  </si>
  <si>
    <t>0710000</t>
  </si>
  <si>
    <t>0710160</t>
  </si>
  <si>
    <t>0712010</t>
  </si>
  <si>
    <t>0717640</t>
  </si>
  <si>
    <t>0712150</t>
  </si>
  <si>
    <t>0712144</t>
  </si>
  <si>
    <t>0712140</t>
  </si>
  <si>
    <t>0712111</t>
  </si>
  <si>
    <t>0712110</t>
  </si>
  <si>
    <t>0712100</t>
  </si>
  <si>
    <t>0712080</t>
  </si>
  <si>
    <t>0712030</t>
  </si>
  <si>
    <t>0800000</t>
  </si>
  <si>
    <t>0810000</t>
  </si>
  <si>
    <t>0810160</t>
  </si>
  <si>
    <t>0813030</t>
  </si>
  <si>
    <t>0813031</t>
  </si>
  <si>
    <t>0813032</t>
  </si>
  <si>
    <t>0813033</t>
  </si>
  <si>
    <t>0813036</t>
  </si>
  <si>
    <t>0813050</t>
  </si>
  <si>
    <t>0813100</t>
  </si>
  <si>
    <t>0813104</t>
  </si>
  <si>
    <t>0813160</t>
  </si>
  <si>
    <t>0813180</t>
  </si>
  <si>
    <t>0813200</t>
  </si>
  <si>
    <t>0817640</t>
  </si>
  <si>
    <t>0900000</t>
  </si>
  <si>
    <t>0910000</t>
  </si>
  <si>
    <t>0910160</t>
  </si>
  <si>
    <t>0913110</t>
  </si>
  <si>
    <t>0913112</t>
  </si>
  <si>
    <t>1010000</t>
  </si>
  <si>
    <t>1014030</t>
  </si>
  <si>
    <t>1014080</t>
  </si>
  <si>
    <t>1200000</t>
  </si>
  <si>
    <t>1210000</t>
  </si>
  <si>
    <t>1210160</t>
  </si>
  <si>
    <t>1216010</t>
  </si>
  <si>
    <t>1216011</t>
  </si>
  <si>
    <t>1216013</t>
  </si>
  <si>
    <t>1216020</t>
  </si>
  <si>
    <t>1216030</t>
  </si>
  <si>
    <t>1217340</t>
  </si>
  <si>
    <t>1217640</t>
  </si>
  <si>
    <t>1217690</t>
  </si>
  <si>
    <t>1218320</t>
  </si>
  <si>
    <t>1218340</t>
  </si>
  <si>
    <t>1219770</t>
  </si>
  <si>
    <t>1516030</t>
  </si>
  <si>
    <t>1516080</t>
  </si>
  <si>
    <t>1516084</t>
  </si>
  <si>
    <t>1600000</t>
  </si>
  <si>
    <t>1610000</t>
  </si>
  <si>
    <t>1610160</t>
  </si>
  <si>
    <t>1617690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</si>
  <si>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</si>
  <si>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</si>
  <si>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</si>
  <si>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</si>
  <si>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</si>
  <si>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</si>
  <si>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</si>
  <si>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</si>
  <si>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</si>
  <si>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</si>
  <si>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</si>
  <si>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</si>
  <si>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</si>
  <si>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3600000</t>
  </si>
  <si>
    <t>3610000</t>
  </si>
  <si>
    <t>3610160</t>
  </si>
  <si>
    <t>Департамент містобудування та земельних відносин Сумської міської ради</t>
  </si>
  <si>
    <t>1011100</t>
  </si>
  <si>
    <t>1110</t>
  </si>
  <si>
    <t>0611110</t>
  </si>
  <si>
    <t>0611070</t>
  </si>
  <si>
    <t>0611090</t>
  </si>
  <si>
    <t>Інші програми, заклади та заходи у сфері освіти</t>
  </si>
  <si>
    <t>0611160</t>
  </si>
  <si>
    <t>1160</t>
  </si>
  <si>
    <t>Інші програми, заклади та заходи у сфері охорони здоров’я</t>
  </si>
  <si>
    <t>0218120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</si>
  <si>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</si>
  <si>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</si>
  <si>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</si>
  <si>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</si>
  <si>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</si>
  <si>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</si>
  <si>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</si>
  <si>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3718700</t>
  </si>
  <si>
    <t>3719110</t>
  </si>
  <si>
    <t>0217426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</si>
  <si>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</si>
  <si>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</si>
  <si>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</si>
  <si>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</si>
  <si>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</si>
  <si>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</si>
  <si>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</si>
  <si>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</si>
  <si>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</si>
  <si>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</si>
  <si>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</si>
  <si>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</si>
  <si>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</si>
  <si>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</si>
  <si>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</si>
  <si>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</si>
  <si>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</si>
  <si>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</si>
  <si>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</si>
  <si>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</si>
  <si>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</si>
  <si>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</si>
  <si>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</si>
  <si>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</si>
  <si>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</si>
  <si>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0217640</t>
  </si>
  <si>
    <t>3717640</t>
  </si>
  <si>
    <t>1416090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</si>
  <si>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</si>
  <si>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</si>
  <si>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</si>
  <si>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</si>
  <si>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</si>
  <si>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 xml:space="preserve">Інша діяльність, пов’язана з експлуатацією об’єктів житлово-комунального господарства </t>
  </si>
  <si>
    <t>3117690</t>
  </si>
  <si>
    <t>3117693</t>
  </si>
  <si>
    <t>Інша економічна діяльність</t>
  </si>
  <si>
    <t>0819770</t>
  </si>
  <si>
    <t xml:space="preserve">Інші субвенції з місцевого бюджету 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</si>
  <si>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</si>
  <si>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</si>
  <si>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</si>
  <si>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</si>
  <si>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</si>
  <si>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</si>
  <si>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0611030</t>
  </si>
  <si>
    <t>1217310</t>
  </si>
  <si>
    <t>7310</t>
  </si>
  <si>
    <t>1217330</t>
  </si>
  <si>
    <t>7330</t>
  </si>
  <si>
    <t>1517310</t>
  </si>
  <si>
    <t>1517320</t>
  </si>
  <si>
    <t>7320</t>
  </si>
  <si>
    <t>1517321</t>
  </si>
  <si>
    <t>7321</t>
  </si>
  <si>
    <t>1517322</t>
  </si>
  <si>
    <t>7322</t>
  </si>
  <si>
    <t>1517325</t>
  </si>
  <si>
    <t>7325</t>
  </si>
  <si>
    <t>1517330</t>
  </si>
  <si>
    <t>Будівництво об'єктів житлово-комунального господарства</t>
  </si>
  <si>
    <t>Будівництво інших об'єктів соціальної та виробничої інфраструктури комунальної власності</t>
  </si>
  <si>
    <t>Будівництво об'єктів соціально-культурного призначення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</si>
  <si>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</si>
  <si>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</si>
  <si>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Будівництво медичних установ та закладів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</si>
  <si>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</si>
  <si>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</si>
  <si>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</si>
  <si>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</si>
  <si>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</si>
  <si>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</si>
  <si>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</si>
  <si>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</si>
  <si>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</si>
  <si>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</si>
  <si>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</si>
  <si>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</si>
  <si>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</si>
  <si>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3240</t>
  </si>
  <si>
    <t>Інші заклади та заходи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</si>
  <si>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</si>
  <si>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</si>
  <si>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</si>
  <si>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</si>
  <si>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</si>
  <si>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</si>
  <si>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</si>
  <si>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</si>
  <si>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</si>
  <si>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</si>
  <si>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</si>
  <si>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</si>
  <si>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</si>
  <si>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</si>
  <si>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</si>
  <si>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</si>
  <si>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</si>
  <si>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</si>
  <si>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</si>
  <si>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</si>
  <si>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0213240</t>
  </si>
  <si>
    <t>0611161</t>
  </si>
  <si>
    <t>0611162</t>
  </si>
  <si>
    <t>0813241</t>
  </si>
  <si>
    <t>0813240</t>
  </si>
  <si>
    <t>0813242</t>
  </si>
  <si>
    <t>0212151</t>
  </si>
  <si>
    <t>0212152</t>
  </si>
  <si>
    <t>0813190</t>
  </si>
  <si>
    <t>0813191</t>
  </si>
  <si>
    <t>0813192</t>
  </si>
  <si>
    <t>0813210</t>
  </si>
  <si>
    <t>1616090</t>
  </si>
  <si>
    <t>0640</t>
  </si>
  <si>
    <t>0217450</t>
  </si>
  <si>
    <t>7450</t>
  </si>
  <si>
    <t>0456</t>
  </si>
  <si>
    <t xml:space="preserve">Інша діяльність у сфері транспорту </t>
  </si>
  <si>
    <t>Амбулаторно-поліклінічна допомога населенню, крім первинної медичної допомоги</t>
  </si>
  <si>
    <t>Первинна медична допомога населенню</t>
  </si>
  <si>
    <t>0726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</si>
  <si>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</si>
  <si>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</si>
  <si>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3719770</t>
  </si>
  <si>
    <t>0813090</t>
  </si>
  <si>
    <t>3090</t>
  </si>
  <si>
    <t>Видатки на поховання учасників бойових дій та осіб з інвалідністю внаслідок війни</t>
  </si>
  <si>
    <t>3170</t>
  </si>
  <si>
    <t>3171</t>
  </si>
  <si>
    <t>3172</t>
  </si>
  <si>
    <t>Забезпечення реалізації окремих програм для осіб з інвалідністю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</si>
  <si>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</si>
  <si>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Встановлення телефонів особам з інвалідністю I і II груп</t>
  </si>
  <si>
    <t>0813170</t>
  </si>
  <si>
    <t>0813171</t>
  </si>
  <si>
    <t>0813172</t>
  </si>
  <si>
    <t>Відшкодування вартості лікарських засобів для лікування окремих захворювань</t>
  </si>
  <si>
    <t>0712146</t>
  </si>
  <si>
    <t>3010</t>
  </si>
  <si>
    <t>3011</t>
  </si>
  <si>
    <t>3012</t>
  </si>
  <si>
    <t>3020</t>
  </si>
  <si>
    <t>3021</t>
  </si>
  <si>
    <t>3022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</si>
  <si>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</si>
  <si>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 xml:space="preserve">Надання пільг на оплату житлово-комунальних послуг окремим категоріям громадян відповідно до законодавства 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</si>
  <si>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</si>
  <si>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</si>
  <si>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</si>
  <si>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</si>
  <si>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0813010</t>
  </si>
  <si>
    <t>0813011</t>
  </si>
  <si>
    <t>0813012</t>
  </si>
  <si>
    <t>0813020</t>
  </si>
  <si>
    <t>0813021</t>
  </si>
  <si>
    <t>0813022</t>
  </si>
  <si>
    <t>3040</t>
  </si>
  <si>
    <t>3041</t>
  </si>
  <si>
    <t>3042</t>
  </si>
  <si>
    <t>3043</t>
  </si>
  <si>
    <t>3044</t>
  </si>
  <si>
    <t>3045</t>
  </si>
  <si>
    <t>3046</t>
  </si>
  <si>
    <t>3047</t>
  </si>
  <si>
    <t>Надання допомоги сім'ям з дітьми, малозабезпеченим сім’ям, тимчасової допомоги дітям</t>
  </si>
  <si>
    <t>Надання допомоги у зв'язку з вагітністю і пологами</t>
  </si>
  <si>
    <t>Надання допомоги при усиновленні дитини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</si>
  <si>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</si>
  <si>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</si>
  <si>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</si>
  <si>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</si>
  <si>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сім’ям</t>
  </si>
  <si>
    <t>0813040</t>
  </si>
  <si>
    <t>0813041</t>
  </si>
  <si>
    <t>0813042</t>
  </si>
  <si>
    <t>0813043</t>
  </si>
  <si>
    <t>0813044</t>
  </si>
  <si>
    <t>0813045</t>
  </si>
  <si>
    <t>0813046</t>
  </si>
  <si>
    <t>0813047</t>
  </si>
  <si>
    <t>3080</t>
  </si>
  <si>
    <t>3081</t>
  </si>
  <si>
    <t>3082</t>
  </si>
  <si>
    <t>3083</t>
  </si>
  <si>
    <t>3084</t>
  </si>
  <si>
    <t>3085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</si>
  <si>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</si>
  <si>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</si>
  <si>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</si>
  <si>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</si>
  <si>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</si>
  <si>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</si>
  <si>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</si>
  <si>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</si>
  <si>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0813080</t>
  </si>
  <si>
    <t>0813081</t>
  </si>
  <si>
    <t>0813082</t>
  </si>
  <si>
    <t>0813083</t>
  </si>
  <si>
    <t>0813084</t>
  </si>
  <si>
    <t>0813085</t>
  </si>
  <si>
    <t>0813230</t>
  </si>
  <si>
    <t>0613240</t>
  </si>
  <si>
    <t>0613242</t>
  </si>
  <si>
    <t>1517420</t>
  </si>
  <si>
    <t>1517426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</si>
  <si>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</si>
  <si>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Методичне забезпечення діяльності навчальних закладів  </t>
  </si>
  <si>
    <t>Первинна медична допомога населенню, що надається амбулаторно-поліклінічними закладами (відділеннями)</t>
  </si>
  <si>
    <t>0712113</t>
  </si>
  <si>
    <t>2113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</si>
  <si>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</si>
  <si>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</si>
  <si>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</si>
  <si>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</si>
  <si>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</si>
  <si>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0818110</t>
  </si>
  <si>
    <t>7360</t>
  </si>
  <si>
    <t>7361</t>
  </si>
  <si>
    <t>Виконання інвестиційних проектів</t>
  </si>
  <si>
    <t>Співфінансування інвестиційних проектів, що реалізуються за рахунок коштів державного фонду регіонального розвитку</t>
  </si>
  <si>
    <t>1217360</t>
  </si>
  <si>
    <t>1217361</t>
  </si>
  <si>
    <t xml:space="preserve">                Додаток  2</t>
  </si>
  <si>
    <t>до рішення виконавчого комітету</t>
  </si>
  <si>
    <t xml:space="preserve">                Додаток  3</t>
  </si>
  <si>
    <t xml:space="preserve">Звіт про виконання видаткової частини міського бюджету міста Суми   </t>
  </si>
  <si>
    <t>за І квартал 2018 року за  за типовою програмною класифікацією видатків та кредитування місцевих бюджетів</t>
  </si>
  <si>
    <t xml:space="preserve">Звіт про виконання видаткової частини міського бюджету міста Суми  </t>
  </si>
  <si>
    <t>Директор департаменту фінансів, економіки та інвестицій</t>
  </si>
  <si>
    <t>С.А. Липова</t>
  </si>
  <si>
    <t>за І квартал 2018 року за головними розпорядниками коштів</t>
  </si>
  <si>
    <t>ЗАГАЛЬНИЙ ФОНД</t>
  </si>
  <si>
    <t>Затверджено по бюджету з урахуванням змін (відповідно до казначейської звітності)</t>
  </si>
  <si>
    <t>Касові видатки</t>
  </si>
  <si>
    <t>% виконання до затвердженого по бюджету</t>
  </si>
  <si>
    <t>СПЕЦІАЛЬНИЙ ФОНД</t>
  </si>
  <si>
    <t>різ між додатками</t>
  </si>
  <si>
    <t>з казнач звіту</t>
  </si>
  <si>
    <t>різниця</t>
  </si>
  <si>
    <t xml:space="preserve">від 15.05.2018 № 238 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</si>
</sst>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[$-FC19]d\ mmmm\ yyyy\ \г\."/>
    <numFmt numFmtId="219" formatCode="#,##0.00000"/>
    <numFmt numFmtId="220" formatCode="#,##0.000000"/>
  </numFmts>
  <fonts count="5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62"/>
      <name val="Times New Roman"/>
      <family val="1"/>
    </font>
    <font>
      <sz val="10"/>
      <color indexed="16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5"/>
      <name val="Times New Roman"/>
      <family val="0"/>
    </font>
    <font>
      <b/>
      <sz val="24"/>
      <name val="Times New Roman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9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9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40" fillId="13" borderId="0" applyNumberFormat="0" applyBorder="0" applyAlignment="0" applyProtection="0"/>
    <xf numFmtId="0" fontId="19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91">
    <xf numFmtId="0" fontId="0" fillId="0" borderId="0" xfId="0" applyAlignment="1">
      <alignment/>
    </xf>
    <xf numFmtId="0" fontId="24" fillId="0" borderId="0" xfId="0" applyNumberFormat="1" applyFont="1" applyFill="1" applyAlignment="1" applyProtection="1">
      <alignment/>
      <protection/>
    </xf>
    <xf numFmtId="0" fontId="24" fillId="0" borderId="0" xfId="0" applyFont="1" applyFill="1" applyAlignment="1">
      <alignment/>
    </xf>
    <xf numFmtId="0" fontId="26" fillId="0" borderId="0" xfId="0" applyFont="1" applyFill="1" applyAlignment="1">
      <alignment vertical="center"/>
    </xf>
    <xf numFmtId="49" fontId="24" fillId="0" borderId="12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 applyProtection="1">
      <alignment/>
      <protection/>
    </xf>
    <xf numFmtId="49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/>
    </xf>
    <xf numFmtId="49" fontId="32" fillId="0" borderId="12" xfId="0" applyNumberFormat="1" applyFont="1" applyFill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left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vertical="center"/>
    </xf>
    <xf numFmtId="0" fontId="24" fillId="0" borderId="0" xfId="0" applyFont="1" applyFill="1" applyBorder="1" applyAlignment="1">
      <alignment/>
    </xf>
    <xf numFmtId="49" fontId="24" fillId="0" borderId="0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49" fontId="31" fillId="0" borderId="12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4" fillId="0" borderId="12" xfId="0" applyNumberFormat="1" applyFont="1" applyFill="1" applyBorder="1" applyAlignment="1" applyProtection="1">
      <alignment horizontal="center" vertical="center"/>
      <protection/>
    </xf>
    <xf numFmtId="0" fontId="32" fillId="0" borderId="12" xfId="0" applyNumberFormat="1" applyFont="1" applyFill="1" applyBorder="1" applyAlignment="1" applyProtection="1">
      <alignment horizontal="center" vertical="center"/>
      <protection/>
    </xf>
    <xf numFmtId="49" fontId="24" fillId="0" borderId="12" xfId="0" applyNumberFormat="1" applyFont="1" applyFill="1" applyBorder="1" applyAlignment="1" applyProtection="1">
      <alignment horizontal="center" vertical="center"/>
      <protection/>
    </xf>
    <xf numFmtId="49" fontId="32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3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2" xfId="0" applyNumberFormat="1" applyFont="1" applyFill="1" applyBorder="1" applyAlignment="1" applyProtection="1">
      <alignment horizontal="center" vertical="center"/>
      <protection/>
    </xf>
    <xf numFmtId="49" fontId="34" fillId="0" borderId="12" xfId="0" applyNumberFormat="1" applyFont="1" applyFill="1" applyBorder="1" applyAlignment="1" applyProtection="1">
      <alignment horizontal="center" vertical="center"/>
      <protection/>
    </xf>
    <xf numFmtId="0" fontId="31" fillId="0" borderId="12" xfId="0" applyFont="1" applyFill="1" applyBorder="1" applyAlignment="1">
      <alignment vertical="center" wrapText="1"/>
    </xf>
    <xf numFmtId="0" fontId="32" fillId="0" borderId="12" xfId="0" applyFont="1" applyFill="1" applyBorder="1" applyAlignment="1">
      <alignment vertical="center" wrapText="1"/>
    </xf>
    <xf numFmtId="0" fontId="24" fillId="0" borderId="0" xfId="0" applyNumberFormat="1" applyFont="1" applyFill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4" fillId="0" borderId="0" xfId="0" applyFont="1" applyFill="1" applyBorder="1" applyAlignment="1">
      <alignment horizontal="center" wrapText="1"/>
    </xf>
    <xf numFmtId="4" fontId="27" fillId="0" borderId="12" xfId="0" applyNumberFormat="1" applyFont="1" applyFill="1" applyBorder="1" applyAlignment="1">
      <alignment vertical="center"/>
    </xf>
    <xf numFmtId="4" fontId="24" fillId="0" borderId="12" xfId="0" applyNumberFormat="1" applyFont="1" applyFill="1" applyBorder="1" applyAlignment="1">
      <alignment/>
    </xf>
    <xf numFmtId="4" fontId="31" fillId="0" borderId="12" xfId="0" applyNumberFormat="1" applyFont="1" applyFill="1" applyBorder="1" applyAlignment="1">
      <alignment/>
    </xf>
    <xf numFmtId="4" fontId="32" fillId="0" borderId="12" xfId="0" applyNumberFormat="1" applyFont="1" applyFill="1" applyBorder="1" applyAlignment="1">
      <alignment/>
    </xf>
    <xf numFmtId="4" fontId="24" fillId="0" borderId="12" xfId="0" applyNumberFormat="1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vertical="center"/>
    </xf>
    <xf numFmtId="49" fontId="24" fillId="0" borderId="12" xfId="0" applyNumberFormat="1" applyFont="1" applyFill="1" applyBorder="1" applyAlignment="1" applyProtection="1">
      <alignment horizontal="left" vertical="center" wrapText="1"/>
      <protection/>
    </xf>
    <xf numFmtId="49" fontId="31" fillId="0" borderId="12" xfId="0" applyNumberFormat="1" applyFont="1" applyFill="1" applyBorder="1" applyAlignment="1">
      <alignment horizontal="left" vertical="center"/>
    </xf>
    <xf numFmtId="4" fontId="31" fillId="0" borderId="12" xfId="0" applyNumberFormat="1" applyFont="1" applyFill="1" applyBorder="1" applyAlignment="1">
      <alignment vertical="center"/>
    </xf>
    <xf numFmtId="4" fontId="24" fillId="0" borderId="0" xfId="0" applyNumberFormat="1" applyFont="1" applyFill="1" applyBorder="1" applyAlignment="1">
      <alignment/>
    </xf>
    <xf numFmtId="4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wrapText="1"/>
    </xf>
    <xf numFmtId="49" fontId="26" fillId="0" borderId="0" xfId="0" applyNumberFormat="1" applyFont="1" applyFill="1" applyAlignment="1" applyProtection="1">
      <alignment horizontal="center"/>
      <protection/>
    </xf>
    <xf numFmtId="0" fontId="26" fillId="0" borderId="0" xfId="0" applyNumberFormat="1" applyFont="1" applyFill="1" applyAlignment="1" applyProtection="1">
      <alignment horizontal="center"/>
      <protection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>
      <alignment horizontal="left" vertical="center" wrapText="1"/>
    </xf>
    <xf numFmtId="49" fontId="26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4" fontId="26" fillId="0" borderId="0" xfId="0" applyNumberFormat="1" applyFont="1" applyFill="1" applyBorder="1" applyAlignment="1">
      <alignment/>
    </xf>
    <xf numFmtId="49" fontId="26" fillId="0" borderId="0" xfId="0" applyNumberFormat="1" applyFont="1" applyFill="1" applyAlignment="1" applyProtection="1">
      <alignment horizontal="center"/>
      <protection/>
    </xf>
    <xf numFmtId="0" fontId="26" fillId="0" borderId="0" xfId="0" applyNumberFormat="1" applyFont="1" applyFill="1" applyAlignment="1" applyProtection="1">
      <alignment horizontal="center"/>
      <protection/>
    </xf>
    <xf numFmtId="49" fontId="26" fillId="0" borderId="0" xfId="0" applyNumberFormat="1" applyFont="1" applyFill="1" applyBorder="1" applyAlignment="1">
      <alignment vertical="center" wrapText="1"/>
    </xf>
    <xf numFmtId="49" fontId="26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 applyProtection="1">
      <alignment/>
      <protection/>
    </xf>
    <xf numFmtId="49" fontId="31" fillId="0" borderId="12" xfId="0" applyNumberFormat="1" applyFont="1" applyFill="1" applyBorder="1" applyAlignment="1">
      <alignment horizontal="left" vertical="center" wrapText="1"/>
    </xf>
    <xf numFmtId="49" fontId="26" fillId="0" borderId="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wrapText="1"/>
    </xf>
    <xf numFmtId="4" fontId="29" fillId="0" borderId="12" xfId="0" applyNumberFormat="1" applyFont="1" applyFill="1" applyBorder="1" applyAlignment="1">
      <alignment vertical="center"/>
    </xf>
    <xf numFmtId="49" fontId="26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>
      <alignment horizontal="left" vertical="center" wrapText="1"/>
    </xf>
    <xf numFmtId="4" fontId="26" fillId="0" borderId="12" xfId="0" applyNumberFormat="1" applyFont="1" applyFill="1" applyBorder="1" applyAlignment="1">
      <alignment vertical="center"/>
    </xf>
    <xf numFmtId="49" fontId="28" fillId="0" borderId="12" xfId="0" applyNumberFormat="1" applyFont="1" applyFill="1" applyBorder="1" applyAlignment="1" applyProtection="1">
      <alignment horizontal="center" vertical="center"/>
      <protection/>
    </xf>
    <xf numFmtId="0" fontId="28" fillId="0" borderId="12" xfId="0" applyFont="1" applyFill="1" applyBorder="1" applyAlignment="1">
      <alignment horizontal="left" vertical="center" wrapText="1"/>
    </xf>
    <xf numFmtId="4" fontId="28" fillId="0" borderId="12" xfId="0" applyNumberFormat="1" applyFont="1" applyFill="1" applyBorder="1" applyAlignment="1">
      <alignment vertical="center"/>
    </xf>
    <xf numFmtId="49" fontId="26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>
      <alignment horizontal="left" vertical="center" wrapText="1"/>
    </xf>
    <xf numFmtId="4" fontId="26" fillId="0" borderId="12" xfId="0" applyNumberFormat="1" applyFont="1" applyFill="1" applyBorder="1" applyAlignment="1">
      <alignment vertical="center"/>
    </xf>
    <xf numFmtId="49" fontId="26" fillId="0" borderId="12" xfId="0" applyNumberFormat="1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horizontal="center" vertical="center"/>
    </xf>
    <xf numFmtId="0" fontId="26" fillId="0" borderId="12" xfId="0" applyNumberFormat="1" applyFont="1" applyFill="1" applyBorder="1" applyAlignment="1" applyProtection="1">
      <alignment horizontal="center" vertical="center"/>
      <protection/>
    </xf>
    <xf numFmtId="0" fontId="28" fillId="0" borderId="12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>
      <alignment horizontal="left" vertical="center" wrapText="1"/>
    </xf>
    <xf numFmtId="4" fontId="27" fillId="0" borderId="0" xfId="0" applyNumberFormat="1" applyFont="1" applyFill="1" applyBorder="1" applyAlignment="1">
      <alignment vertical="center"/>
    </xf>
    <xf numFmtId="49" fontId="34" fillId="0" borderId="0" xfId="0" applyNumberFormat="1" applyFont="1" applyFill="1" applyBorder="1" applyAlignment="1" applyProtection="1">
      <alignment horizontal="center" vertical="center"/>
      <protection/>
    </xf>
    <xf numFmtId="49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 wrapText="1"/>
    </xf>
    <xf numFmtId="4" fontId="31" fillId="0" borderId="0" xfId="0" applyNumberFormat="1" applyFont="1" applyFill="1" applyBorder="1" applyAlignment="1">
      <alignment/>
    </xf>
    <xf numFmtId="49" fontId="26" fillId="0" borderId="0" xfId="0" applyNumberFormat="1" applyFont="1" applyFill="1" applyBorder="1" applyAlignment="1" applyProtection="1">
      <alignment horizontal="center"/>
      <protection/>
    </xf>
    <xf numFmtId="49" fontId="26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8" fillId="0" borderId="12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wrapText="1"/>
    </xf>
    <xf numFmtId="0" fontId="26" fillId="0" borderId="0" xfId="0" applyNumberFormat="1" applyFont="1" applyFill="1" applyBorder="1" applyAlignment="1" applyProtection="1">
      <alignment horizontal="right" wrapText="1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4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Alignment="1" applyProtection="1">
      <alignment wrapText="1"/>
      <protection/>
    </xf>
    <xf numFmtId="49" fontId="28" fillId="0" borderId="12" xfId="0" applyNumberFormat="1" applyFont="1" applyFill="1" applyBorder="1" applyAlignment="1" applyProtection="1">
      <alignment horizontal="left" vertical="center" wrapText="1"/>
      <protection/>
    </xf>
    <xf numFmtId="49" fontId="26" fillId="0" borderId="12" xfId="0" applyNumberFormat="1" applyFont="1" applyFill="1" applyBorder="1" applyAlignment="1" applyProtection="1">
      <alignment horizontal="left" vertical="center" wrapText="1"/>
      <protection/>
    </xf>
    <xf numFmtId="49" fontId="26" fillId="0" borderId="12" xfId="0" applyNumberFormat="1" applyFont="1" applyFill="1" applyBorder="1" applyAlignment="1">
      <alignment horizontal="left" vertical="center" wrapText="1"/>
    </xf>
    <xf numFmtId="49" fontId="26" fillId="0" borderId="12" xfId="0" applyNumberFormat="1" applyFont="1" applyFill="1" applyBorder="1" applyAlignment="1" applyProtection="1">
      <alignment horizontal="left" vertical="center" wrapText="1"/>
      <protection/>
    </xf>
    <xf numFmtId="49" fontId="26" fillId="0" borderId="12" xfId="0" applyNumberFormat="1" applyFont="1" applyFill="1" applyBorder="1" applyAlignment="1" applyProtection="1">
      <alignment horizontal="left" vertical="center"/>
      <protection/>
    </xf>
    <xf numFmtId="49" fontId="26" fillId="0" borderId="12" xfId="0" applyNumberFormat="1" applyFont="1" applyFill="1" applyBorder="1" applyAlignment="1">
      <alignment horizontal="left" vertical="center" wrapText="1"/>
    </xf>
    <xf numFmtId="49" fontId="26" fillId="0" borderId="12" xfId="0" applyNumberFormat="1" applyFont="1" applyFill="1" applyBorder="1" applyAlignment="1" applyProtection="1">
      <alignment horizontal="left" vertical="center"/>
      <protection/>
    </xf>
    <xf numFmtId="49" fontId="27" fillId="0" borderId="12" xfId="0" applyNumberFormat="1" applyFont="1" applyFill="1" applyBorder="1" applyAlignment="1" applyProtection="1">
      <alignment horizontal="center" vertical="center"/>
      <protection/>
    </xf>
    <xf numFmtId="0" fontId="27" fillId="0" borderId="12" xfId="0" applyFont="1" applyFill="1" applyBorder="1" applyAlignment="1">
      <alignment vertical="center" wrapText="1"/>
    </xf>
    <xf numFmtId="0" fontId="27" fillId="0" borderId="0" xfId="0" applyFont="1" applyFill="1" applyAlignment="1">
      <alignment vertical="center"/>
    </xf>
    <xf numFmtId="49" fontId="29" fillId="0" borderId="12" xfId="0" applyNumberFormat="1" applyFont="1" applyFill="1" applyBorder="1" applyAlignment="1" applyProtection="1">
      <alignment horizontal="center" vertical="center"/>
      <protection/>
    </xf>
    <xf numFmtId="0" fontId="29" fillId="0" borderId="12" xfId="0" applyFont="1" applyFill="1" applyBorder="1" applyAlignment="1">
      <alignment vertical="center" wrapText="1"/>
    </xf>
    <xf numFmtId="0" fontId="29" fillId="0" borderId="0" xfId="0" applyFont="1" applyFill="1" applyAlignment="1">
      <alignment vertical="center"/>
    </xf>
    <xf numFmtId="49" fontId="28" fillId="0" borderId="12" xfId="0" applyNumberFormat="1" applyFont="1" applyFill="1" applyBorder="1" applyAlignment="1" applyProtection="1">
      <alignment horizontal="left" vertical="center"/>
      <protection/>
    </xf>
    <xf numFmtId="0" fontId="28" fillId="0" borderId="0" xfId="0" applyFont="1" applyFill="1" applyAlignment="1">
      <alignment vertical="center"/>
    </xf>
    <xf numFmtId="49" fontId="28" fillId="0" borderId="12" xfId="0" applyNumberFormat="1" applyFont="1" applyFill="1" applyBorder="1" applyAlignment="1">
      <alignment horizontal="center" vertical="center"/>
    </xf>
    <xf numFmtId="49" fontId="28" fillId="0" borderId="12" xfId="0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/>
    </xf>
    <xf numFmtId="49" fontId="28" fillId="0" borderId="12" xfId="0" applyNumberFormat="1" applyFont="1" applyFill="1" applyBorder="1" applyAlignment="1">
      <alignment horizontal="left" vertical="center"/>
    </xf>
    <xf numFmtId="49" fontId="27" fillId="0" borderId="12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49" fontId="29" fillId="0" borderId="12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9" fontId="26" fillId="0" borderId="12" xfId="0" applyNumberFormat="1" applyFont="1" applyFill="1" applyBorder="1" applyAlignment="1" applyProtection="1">
      <alignment vertical="center" wrapText="1"/>
      <protection/>
    </xf>
    <xf numFmtId="49" fontId="26" fillId="0" borderId="12" xfId="0" applyNumberFormat="1" applyFont="1" applyFill="1" applyBorder="1" applyAlignment="1">
      <alignment horizontal="left" vertical="center"/>
    </xf>
    <xf numFmtId="49" fontId="28" fillId="0" borderId="12" xfId="0" applyNumberFormat="1" applyFont="1" applyFill="1" applyBorder="1" applyAlignment="1" applyProtection="1">
      <alignment vertical="center" wrapText="1"/>
      <protection/>
    </xf>
    <xf numFmtId="0" fontId="29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26" fillId="0" borderId="0" xfId="0" applyNumberFormat="1" applyFont="1" applyFill="1" applyBorder="1" applyAlignment="1" applyProtection="1">
      <alignment wrapText="1"/>
      <protection/>
    </xf>
    <xf numFmtId="0" fontId="26" fillId="0" borderId="0" xfId="0" applyFont="1" applyFill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top" wrapText="1"/>
      <protection/>
    </xf>
    <xf numFmtId="49" fontId="26" fillId="0" borderId="12" xfId="0" applyNumberFormat="1" applyFont="1" applyFill="1" applyBorder="1" applyAlignment="1" applyProtection="1">
      <alignment horizontal="center" vertical="center" wrapText="1"/>
      <protection/>
    </xf>
    <xf numFmtId="49" fontId="28" fillId="0" borderId="12" xfId="0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/>
    </xf>
    <xf numFmtId="0" fontId="26" fillId="0" borderId="12" xfId="0" applyNumberFormat="1" applyFont="1" applyFill="1" applyBorder="1" applyAlignment="1" applyProtection="1">
      <alignment horizontal="left" vertical="center" wrapText="1" shrinkToFit="1"/>
      <protection/>
    </xf>
    <xf numFmtId="0" fontId="28" fillId="0" borderId="12" xfId="0" applyNumberFormat="1" applyFont="1" applyFill="1" applyBorder="1" applyAlignment="1" applyProtection="1">
      <alignment horizontal="left" vertical="center" wrapText="1" shrinkToFit="1"/>
      <protection/>
    </xf>
    <xf numFmtId="49" fontId="28" fillId="0" borderId="12" xfId="0" applyNumberFormat="1" applyFont="1" applyFill="1" applyBorder="1" applyAlignment="1" applyProtection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3" fontId="30" fillId="0" borderId="0" xfId="0" applyNumberFormat="1" applyFont="1" applyFill="1" applyBorder="1" applyAlignment="1">
      <alignment horizontal="center" vertical="center" wrapText="1"/>
    </xf>
    <xf numFmtId="4" fontId="41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 vertical="center"/>
    </xf>
    <xf numFmtId="4" fontId="42" fillId="0" borderId="0" xfId="0" applyNumberFormat="1" applyFont="1" applyFill="1" applyBorder="1" applyAlignment="1">
      <alignment vertical="center"/>
    </xf>
    <xf numFmtId="4" fontId="24" fillId="0" borderId="0" xfId="0" applyNumberFormat="1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/>
    </xf>
    <xf numFmtId="4" fontId="42" fillId="0" borderId="0" xfId="0" applyNumberFormat="1" applyFont="1" applyFill="1" applyBorder="1" applyAlignment="1">
      <alignment/>
    </xf>
    <xf numFmtId="4" fontId="24" fillId="0" borderId="0" xfId="0" applyNumberFormat="1" applyFont="1" applyFill="1" applyBorder="1" applyAlignment="1">
      <alignment/>
    </xf>
    <xf numFmtId="4" fontId="32" fillId="0" borderId="0" xfId="0" applyNumberFormat="1" applyFont="1" applyFill="1" applyBorder="1" applyAlignment="1">
      <alignment/>
    </xf>
    <xf numFmtId="4" fontId="41" fillId="0" borderId="0" xfId="0" applyNumberFormat="1" applyFont="1" applyFill="1" applyBorder="1" applyAlignment="1">
      <alignment/>
    </xf>
    <xf numFmtId="4" fontId="41" fillId="0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 wrapText="1"/>
    </xf>
    <xf numFmtId="10" fontId="44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9" fontId="43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3" fontId="30" fillId="0" borderId="0" xfId="0" applyNumberFormat="1" applyFont="1" applyFill="1" applyAlignment="1">
      <alignment horizontal="center" vertical="center" textRotation="180"/>
    </xf>
    <xf numFmtId="3" fontId="30" fillId="0" borderId="0" xfId="0" applyNumberFormat="1" applyFont="1" applyFill="1" applyBorder="1" applyAlignment="1">
      <alignment horizontal="center" vertical="center" textRotation="180"/>
    </xf>
    <xf numFmtId="3" fontId="45" fillId="0" borderId="0" xfId="0" applyNumberFormat="1" applyFont="1" applyFill="1" applyBorder="1" applyAlignment="1">
      <alignment horizontal="center" vertical="center" textRotation="180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left" vertical="center" wrapText="1"/>
    </xf>
    <xf numFmtId="0" fontId="30" fillId="0" borderId="0" xfId="0" applyFont="1" applyFill="1" applyAlignment="1">
      <alignment vertical="center" wrapText="1"/>
    </xf>
    <xf numFmtId="49" fontId="46" fillId="0" borderId="0" xfId="0" applyNumberFormat="1" applyFont="1" applyFill="1" applyBorder="1" applyAlignment="1">
      <alignment horizontal="left" vertical="center" wrapText="1"/>
    </xf>
    <xf numFmtId="3" fontId="46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/>
    </xf>
    <xf numFmtId="4" fontId="46" fillId="0" borderId="0" xfId="0" applyNumberFormat="1" applyFont="1" applyFill="1" applyAlignment="1" applyProtection="1">
      <alignment/>
      <protection/>
    </xf>
    <xf numFmtId="4" fontId="47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Border="1" applyAlignment="1">
      <alignment/>
    </xf>
    <xf numFmtId="0" fontId="46" fillId="0" borderId="0" xfId="0" applyNumberFormat="1" applyFont="1" applyFill="1" applyBorder="1" applyAlignment="1" applyProtection="1">
      <alignment/>
      <protection/>
    </xf>
    <xf numFmtId="4" fontId="31" fillId="0" borderId="0" xfId="0" applyNumberFormat="1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 applyProtection="1">
      <alignment horizontal="left" vertical="center" wrapText="1" shrinkToFit="1"/>
      <protection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left" vertical="center"/>
    </xf>
    <xf numFmtId="3" fontId="30" fillId="0" borderId="0" xfId="0" applyNumberFormat="1" applyFont="1" applyFill="1" applyBorder="1" applyAlignment="1">
      <alignment vertical="center" textRotation="180"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>
      <alignment vertical="center"/>
    </xf>
    <xf numFmtId="0" fontId="26" fillId="0" borderId="12" xfId="0" applyFont="1" applyFill="1" applyBorder="1" applyAlignment="1">
      <alignment vertical="center"/>
    </xf>
    <xf numFmtId="0" fontId="28" fillId="0" borderId="12" xfId="0" applyFont="1" applyFill="1" applyBorder="1" applyAlignment="1">
      <alignment vertical="center"/>
    </xf>
    <xf numFmtId="0" fontId="26" fillId="0" borderId="12" xfId="0" applyFont="1" applyFill="1" applyBorder="1" applyAlignment="1">
      <alignment vertical="center"/>
    </xf>
    <xf numFmtId="0" fontId="29" fillId="0" borderId="12" xfId="0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3" fontId="30" fillId="0" borderId="0" xfId="0" applyNumberFormat="1" applyFont="1" applyFill="1" applyBorder="1" applyAlignment="1">
      <alignment vertical="center" textRotation="180"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10" fontId="43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/>
    </xf>
    <xf numFmtId="49" fontId="26" fillId="0" borderId="12" xfId="0" applyNumberFormat="1" applyFont="1" applyFill="1" applyBorder="1" applyAlignment="1">
      <alignment horizontal="left" vertical="center"/>
    </xf>
    <xf numFmtId="0" fontId="26" fillId="0" borderId="12" xfId="0" applyNumberFormat="1" applyFont="1" applyFill="1" applyBorder="1" applyAlignment="1" applyProtection="1">
      <alignment horizontal="left" vertical="center" wrapText="1"/>
      <protection/>
    </xf>
    <xf numFmtId="49" fontId="26" fillId="0" borderId="12" xfId="0" applyNumberFormat="1" applyFont="1" applyFill="1" applyBorder="1" applyAlignment="1" applyProtection="1">
      <alignment horizontal="center" vertical="center" wrapText="1"/>
      <protection/>
    </xf>
    <xf numFmtId="4" fontId="26" fillId="0" borderId="12" xfId="0" applyNumberFormat="1" applyFont="1" applyFill="1" applyBorder="1" applyAlignment="1">
      <alignment horizontal="center" vertical="center"/>
    </xf>
    <xf numFmtId="4" fontId="26" fillId="0" borderId="12" xfId="0" applyNumberFormat="1" applyFont="1" applyFill="1" applyBorder="1" applyAlignment="1">
      <alignment vertical="center"/>
    </xf>
    <xf numFmtId="4" fontId="28" fillId="0" borderId="12" xfId="0" applyNumberFormat="1" applyFont="1" applyFill="1" applyBorder="1" applyAlignment="1">
      <alignment vertical="center"/>
    </xf>
    <xf numFmtId="4" fontId="26" fillId="0" borderId="12" xfId="0" applyNumberFormat="1" applyFont="1" applyFill="1" applyBorder="1" applyAlignment="1">
      <alignment vertical="center"/>
    </xf>
    <xf numFmtId="4" fontId="27" fillId="0" borderId="0" xfId="0" applyNumberFormat="1" applyFont="1" applyFill="1" applyBorder="1" applyAlignment="1">
      <alignment horizontal="center" vertical="center"/>
    </xf>
    <xf numFmtId="4" fontId="34" fillId="0" borderId="0" xfId="0" applyNumberFormat="1" applyFont="1" applyFill="1" applyBorder="1" applyAlignment="1" applyProtection="1">
      <alignment horizontal="center" vertical="center"/>
      <protection/>
    </xf>
    <xf numFmtId="4" fontId="27" fillId="0" borderId="0" xfId="0" applyNumberFormat="1" applyFont="1" applyFill="1" applyBorder="1" applyAlignment="1" applyProtection="1">
      <alignment horizontal="center" vertical="center"/>
      <protection/>
    </xf>
    <xf numFmtId="4" fontId="27" fillId="0" borderId="0" xfId="0" applyNumberFormat="1" applyFont="1" applyFill="1" applyBorder="1" applyAlignment="1">
      <alignment horizontal="center" vertical="center" wrapText="1"/>
    </xf>
    <xf numFmtId="4" fontId="26" fillId="0" borderId="13" xfId="0" applyNumberFormat="1" applyFont="1" applyFill="1" applyBorder="1" applyAlignment="1">
      <alignment horizontal="center" vertical="center"/>
    </xf>
    <xf numFmtId="4" fontId="26" fillId="0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Alignment="1">
      <alignment horizontal="center"/>
    </xf>
    <xf numFmtId="4" fontId="27" fillId="0" borderId="0" xfId="0" applyNumberFormat="1" applyFont="1" applyFill="1" applyAlignment="1" applyProtection="1">
      <alignment horizontal="center"/>
      <protection/>
    </xf>
    <xf numFmtId="4" fontId="27" fillId="0" borderId="0" xfId="0" applyNumberFormat="1" applyFont="1" applyFill="1" applyBorder="1" applyAlignment="1">
      <alignment horizontal="center"/>
    </xf>
    <xf numFmtId="4" fontId="27" fillId="0" borderId="0" xfId="0" applyNumberFormat="1" applyFont="1" applyFill="1" applyAlignment="1">
      <alignment horizontal="center" vertical="center"/>
    </xf>
    <xf numFmtId="4" fontId="26" fillId="0" borderId="0" xfId="0" applyNumberFormat="1" applyFont="1" applyFill="1" applyBorder="1" applyAlignment="1" applyProtection="1">
      <alignment horizontal="center"/>
      <protection/>
    </xf>
    <xf numFmtId="4" fontId="26" fillId="0" borderId="0" xfId="0" applyNumberFormat="1" applyFont="1" applyFill="1" applyAlignment="1">
      <alignment horizontal="center" vertical="center"/>
    </xf>
    <xf numFmtId="200" fontId="26" fillId="0" borderId="0" xfId="0" applyNumberFormat="1" applyFont="1" applyFill="1" applyBorder="1" applyAlignment="1">
      <alignment/>
    </xf>
    <xf numFmtId="200" fontId="27" fillId="0" borderId="12" xfId="0" applyNumberFormat="1" applyFont="1" applyFill="1" applyBorder="1" applyAlignment="1">
      <alignment vertical="center"/>
    </xf>
    <xf numFmtId="200" fontId="29" fillId="0" borderId="12" xfId="0" applyNumberFormat="1" applyFont="1" applyFill="1" applyBorder="1" applyAlignment="1">
      <alignment vertical="center"/>
    </xf>
    <xf numFmtId="200" fontId="26" fillId="0" borderId="12" xfId="0" applyNumberFormat="1" applyFont="1" applyFill="1" applyBorder="1" applyAlignment="1">
      <alignment vertical="center"/>
    </xf>
    <xf numFmtId="200" fontId="28" fillId="0" borderId="12" xfId="0" applyNumberFormat="1" applyFont="1" applyFill="1" applyBorder="1" applyAlignment="1">
      <alignment vertical="center"/>
    </xf>
    <xf numFmtId="200" fontId="26" fillId="0" borderId="0" xfId="0" applyNumberFormat="1" applyFont="1" applyFill="1" applyBorder="1" applyAlignment="1">
      <alignment vertical="center"/>
    </xf>
    <xf numFmtId="200" fontId="46" fillId="0" borderId="0" xfId="0" applyNumberFormat="1" applyFont="1" applyFill="1" applyBorder="1" applyAlignment="1">
      <alignment horizontal="left" vertical="center" wrapText="1"/>
    </xf>
    <xf numFmtId="200" fontId="27" fillId="0" borderId="0" xfId="0" applyNumberFormat="1" applyFont="1" applyFill="1" applyBorder="1" applyAlignment="1">
      <alignment horizontal="center" vertical="center" wrapText="1"/>
    </xf>
    <xf numFmtId="200" fontId="26" fillId="0" borderId="0" xfId="0" applyNumberFormat="1" applyFont="1" applyFill="1" applyBorder="1" applyAlignment="1">
      <alignment horizontal="center" vertical="center"/>
    </xf>
    <xf numFmtId="200" fontId="27" fillId="0" borderId="0" xfId="0" applyNumberFormat="1" applyFont="1" applyFill="1" applyBorder="1" applyAlignment="1">
      <alignment horizontal="center" vertical="center"/>
    </xf>
    <xf numFmtId="200" fontId="0" fillId="0" borderId="0" xfId="0" applyNumberFormat="1" applyFont="1" applyFill="1" applyAlignment="1">
      <alignment/>
    </xf>
    <xf numFmtId="200" fontId="24" fillId="0" borderId="0" xfId="0" applyNumberFormat="1" applyFont="1" applyFill="1" applyAlignment="1">
      <alignment/>
    </xf>
    <xf numFmtId="200" fontId="27" fillId="0" borderId="0" xfId="0" applyNumberFormat="1" applyFont="1" applyFill="1" applyBorder="1" applyAlignment="1">
      <alignment vertical="center"/>
    </xf>
    <xf numFmtId="200" fontId="26" fillId="0" borderId="0" xfId="0" applyNumberFormat="1" applyFont="1" applyFill="1" applyAlignment="1">
      <alignment horizontal="center" vertical="center"/>
    </xf>
    <xf numFmtId="200" fontId="26" fillId="0" borderId="0" xfId="0" applyNumberFormat="1" applyFont="1" applyFill="1" applyAlignment="1">
      <alignment vertical="center"/>
    </xf>
    <xf numFmtId="200" fontId="0" fillId="0" borderId="0" xfId="0" applyNumberFormat="1" applyFont="1" applyFill="1" applyBorder="1" applyAlignment="1">
      <alignment/>
    </xf>
    <xf numFmtId="200" fontId="0" fillId="0" borderId="0" xfId="0" applyNumberFormat="1" applyFont="1" applyFill="1" applyAlignment="1">
      <alignment/>
    </xf>
    <xf numFmtId="200" fontId="24" fillId="0" borderId="0" xfId="0" applyNumberFormat="1" applyFont="1" applyFill="1" applyBorder="1" applyAlignment="1">
      <alignment/>
    </xf>
    <xf numFmtId="200" fontId="31" fillId="0" borderId="12" xfId="0" applyNumberFormat="1" applyFont="1" applyFill="1" applyBorder="1" applyAlignment="1">
      <alignment vertical="center"/>
    </xf>
    <xf numFmtId="200" fontId="24" fillId="0" borderId="12" xfId="0" applyNumberFormat="1" applyFont="1" applyFill="1" applyBorder="1" applyAlignment="1">
      <alignment vertical="center"/>
    </xf>
    <xf numFmtId="200" fontId="32" fillId="0" borderId="12" xfId="0" applyNumberFormat="1" applyFont="1" applyFill="1" applyBorder="1" applyAlignment="1">
      <alignment vertical="center"/>
    </xf>
    <xf numFmtId="200" fontId="31" fillId="0" borderId="0" xfId="0" applyNumberFormat="1" applyFont="1" applyFill="1" applyBorder="1" applyAlignment="1">
      <alignment/>
    </xf>
    <xf numFmtId="200" fontId="46" fillId="0" borderId="0" xfId="0" applyNumberFormat="1" applyFont="1" applyFill="1" applyBorder="1" applyAlignment="1">
      <alignment horizontal="center" vertical="center" wrapText="1"/>
    </xf>
    <xf numFmtId="200" fontId="30" fillId="0" borderId="0" xfId="0" applyNumberFormat="1" applyFont="1" applyFill="1" applyBorder="1" applyAlignment="1">
      <alignment horizontal="center" vertical="center" wrapText="1"/>
    </xf>
    <xf numFmtId="200" fontId="47" fillId="0" borderId="0" xfId="0" applyNumberFormat="1" applyFont="1" applyFill="1" applyBorder="1" applyAlignment="1">
      <alignment horizontal="center" vertical="center"/>
    </xf>
    <xf numFmtId="200" fontId="31" fillId="0" borderId="0" xfId="0" applyNumberFormat="1" applyFont="1" applyFill="1" applyBorder="1" applyAlignment="1">
      <alignment horizontal="center" vertical="center"/>
    </xf>
    <xf numFmtId="200" fontId="44" fillId="0" borderId="0" xfId="0" applyNumberFormat="1" applyFont="1" applyFill="1" applyBorder="1" applyAlignment="1">
      <alignment vertical="center" wrapText="1"/>
    </xf>
    <xf numFmtId="200" fontId="41" fillId="0" borderId="0" xfId="0" applyNumberFormat="1" applyFont="1" applyFill="1" applyBorder="1" applyAlignment="1">
      <alignment/>
    </xf>
    <xf numFmtId="2" fontId="28" fillId="0" borderId="12" xfId="0" applyNumberFormat="1" applyFont="1" applyFill="1" applyBorder="1" applyAlignment="1">
      <alignment vertical="center"/>
    </xf>
    <xf numFmtId="0" fontId="30" fillId="0" borderId="0" xfId="0" applyFont="1" applyFill="1" applyAlignment="1">
      <alignment horizontal="center" vertical="center" textRotation="180"/>
    </xf>
    <xf numFmtId="4" fontId="45" fillId="0" borderId="0" xfId="0" applyNumberFormat="1" applyFont="1" applyFill="1" applyAlignment="1">
      <alignment horizontal="center" vertical="center" textRotation="180"/>
    </xf>
    <xf numFmtId="4" fontId="30" fillId="0" borderId="0" xfId="0" applyNumberFormat="1" applyFont="1" applyFill="1" applyAlignment="1">
      <alignment horizontal="center" vertical="center" textRotation="180"/>
    </xf>
    <xf numFmtId="4" fontId="45" fillId="0" borderId="0" xfId="0" applyNumberFormat="1" applyFont="1" applyFill="1" applyBorder="1" applyAlignment="1">
      <alignment horizontal="center" vertical="center" textRotation="180"/>
    </xf>
    <xf numFmtId="0" fontId="30" fillId="0" borderId="0" xfId="0" applyFont="1" applyFill="1" applyBorder="1" applyAlignment="1">
      <alignment horizontal="center" vertical="center" textRotation="180"/>
    </xf>
    <xf numFmtId="1" fontId="30" fillId="0" borderId="0" xfId="0" applyNumberFormat="1" applyFont="1" applyFill="1" applyBorder="1" applyAlignment="1">
      <alignment horizontal="center" vertical="center" textRotation="178"/>
    </xf>
    <xf numFmtId="1" fontId="30" fillId="0" borderId="0" xfId="0" applyNumberFormat="1" applyFont="1" applyFill="1" applyBorder="1" applyAlignment="1">
      <alignment horizontal="center" vertical="center" textRotation="178"/>
    </xf>
    <xf numFmtId="49" fontId="46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200" fontId="26" fillId="0" borderId="12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textRotation="180"/>
    </xf>
    <xf numFmtId="0" fontId="30" fillId="0" borderId="0" xfId="0" applyFont="1" applyFill="1" applyAlignment="1">
      <alignment horizontal="center" vertical="center" textRotation="180"/>
    </xf>
    <xf numFmtId="0" fontId="49" fillId="0" borderId="0" xfId="0" applyNumberFormat="1" applyFont="1" applyFill="1" applyBorder="1" applyAlignment="1" applyProtection="1">
      <alignment horizontal="center" vertical="top" wrapText="1"/>
      <protection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28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NumberFormat="1" applyFont="1" applyFill="1" applyBorder="1" applyAlignment="1" applyProtection="1">
      <alignment horizontal="center" vertical="center"/>
      <protection/>
    </xf>
    <xf numFmtId="0" fontId="28" fillId="0" borderId="12" xfId="0" applyNumberFormat="1" applyFont="1" applyFill="1" applyBorder="1" applyAlignment="1" applyProtection="1">
      <alignment horizontal="center" vertical="center" wrapText="1"/>
      <protection/>
    </xf>
    <xf numFmtId="200" fontId="26" fillId="0" borderId="12" xfId="0" applyNumberFormat="1" applyFont="1" applyFill="1" applyBorder="1" applyAlignment="1">
      <alignment horizontal="center" vertical="center" wrapText="1"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7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left" vertical="center" wrapText="1"/>
    </xf>
    <xf numFmtId="200" fontId="26" fillId="0" borderId="12" xfId="0" applyNumberFormat="1" applyFont="1" applyFill="1" applyBorder="1" applyAlignment="1">
      <alignment horizontal="center" vertical="center" wrapText="1"/>
    </xf>
    <xf numFmtId="49" fontId="46" fillId="0" borderId="0" xfId="0" applyNumberFormat="1" applyFont="1" applyFill="1" applyBorder="1" applyAlignment="1">
      <alignment horizontal="left" vertical="center" wrapText="1"/>
    </xf>
    <xf numFmtId="3" fontId="46" fillId="0" borderId="0" xfId="0" applyNumberFormat="1" applyFont="1" applyFill="1" applyBorder="1" applyAlignment="1">
      <alignment horizontal="center" vertical="center" wrapText="1"/>
    </xf>
    <xf numFmtId="49" fontId="26" fillId="0" borderId="15" xfId="0" applyNumberFormat="1" applyFont="1" applyFill="1" applyBorder="1" applyAlignment="1" applyProtection="1">
      <alignment horizontal="center" vertical="center" wrapText="1"/>
      <protection/>
    </xf>
    <xf numFmtId="49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1" fontId="30" fillId="0" borderId="0" xfId="0" applyNumberFormat="1" applyFont="1" applyFill="1" applyBorder="1" applyAlignment="1">
      <alignment horizontal="center" vertical="center" textRotation="178"/>
    </xf>
    <xf numFmtId="1" fontId="30" fillId="0" borderId="14" xfId="0" applyNumberFormat="1" applyFont="1" applyFill="1" applyBorder="1" applyAlignment="1">
      <alignment horizontal="center" vertical="center" textRotation="178"/>
    </xf>
    <xf numFmtId="0" fontId="32" fillId="0" borderId="12" xfId="0" applyNumberFormat="1" applyFont="1" applyFill="1" applyBorder="1" applyAlignment="1" applyProtection="1">
      <alignment horizontal="center" vertical="center" wrapText="1"/>
      <protection/>
    </xf>
    <xf numFmtId="0" fontId="32" fillId="0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NumberFormat="1" applyFont="1" applyFill="1" applyBorder="1" applyAlignment="1" applyProtection="1">
      <alignment horizontal="center" vertical="top" wrapText="1"/>
      <protection/>
    </xf>
    <xf numFmtId="0" fontId="48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left" vertical="center" wrapText="1"/>
    </xf>
    <xf numFmtId="0" fontId="31" fillId="0" borderId="12" xfId="0" applyNumberFormat="1" applyFont="1" applyFill="1" applyBorder="1" applyAlignment="1" applyProtection="1">
      <alignment horizontal="center" vertical="center"/>
      <protection/>
    </xf>
    <xf numFmtId="200" fontId="24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Fill="1" applyBorder="1" applyAlignment="1">
      <alignment horizontal="center" vertical="center"/>
    </xf>
    <xf numFmtId="200" fontId="24" fillId="0" borderId="12" xfId="0" applyNumberFormat="1" applyFont="1" applyFill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5"/>
  <sheetViews>
    <sheetView showGridLines="0" showZeros="0" tabSelected="1" view="pageBreakPreview" zoomScale="25" zoomScaleNormal="40" zoomScaleSheetLayoutView="25" zoomScalePageLayoutView="0" workbookViewId="0" topLeftCell="A1">
      <selection activeCell="Q5" sqref="Q5"/>
    </sheetView>
  </sheetViews>
  <sheetFormatPr defaultColWidth="9.16015625" defaultRowHeight="12.75"/>
  <cols>
    <col min="1" max="1" width="13.83203125" style="63" customWidth="1"/>
    <col min="2" max="2" width="17" style="64" customWidth="1"/>
    <col min="3" max="3" width="16.16015625" style="64" customWidth="1"/>
    <col min="4" max="4" width="57.33203125" style="100" customWidth="1"/>
    <col min="5" max="5" width="24.16015625" style="60" customWidth="1"/>
    <col min="6" max="6" width="19.33203125" style="60" customWidth="1"/>
    <col min="7" max="7" width="19.16015625" style="60" customWidth="1"/>
    <col min="8" max="8" width="18.5" style="60" customWidth="1"/>
    <col min="9" max="9" width="19.33203125" style="60" customWidth="1"/>
    <col min="10" max="10" width="19.16015625" style="60" customWidth="1"/>
    <col min="11" max="11" width="12.5" style="219" customWidth="1"/>
    <col min="12" max="12" width="18.33203125" style="60" customWidth="1"/>
    <col min="13" max="13" width="17.83203125" style="60" customWidth="1"/>
    <col min="14" max="14" width="15.83203125" style="60" customWidth="1"/>
    <col min="15" max="15" width="16.5" style="60" customWidth="1"/>
    <col min="16" max="16" width="17.83203125" style="60" customWidth="1"/>
    <col min="17" max="17" width="18.16015625" style="169" customWidth="1"/>
    <col min="18" max="18" width="20.66015625" style="132" customWidth="1"/>
    <col min="19" max="19" width="15.5" style="132" customWidth="1"/>
    <col min="20" max="20" width="18.83203125" style="132" customWidth="1"/>
    <col min="21" max="21" width="15.83203125" style="18" customWidth="1"/>
    <col min="22" max="22" width="11.66015625" style="229" customWidth="1"/>
    <col min="23" max="23" width="18.83203125" style="18" customWidth="1"/>
    <col min="24" max="24" width="7.33203125" style="248" customWidth="1"/>
    <col min="25" max="25" width="9.16015625" style="18" customWidth="1"/>
    <col min="26" max="16384" width="9.16015625" style="18" customWidth="1"/>
  </cols>
  <sheetData>
    <row r="1" spans="1:24" ht="26.25" customHeight="1">
      <c r="A1" s="52"/>
      <c r="B1" s="53"/>
      <c r="C1" s="53"/>
      <c r="D1" s="134"/>
      <c r="E1" s="135"/>
      <c r="F1" s="54"/>
      <c r="G1" s="54"/>
      <c r="H1" s="54"/>
      <c r="I1" s="54"/>
      <c r="J1" s="54"/>
      <c r="L1" s="54"/>
      <c r="M1" s="135"/>
      <c r="N1" s="171"/>
      <c r="O1" s="171"/>
      <c r="P1" s="171"/>
      <c r="Q1" s="168"/>
      <c r="X1" s="259">
        <v>11</v>
      </c>
    </row>
    <row r="2" spans="1:24" ht="26.25" customHeight="1">
      <c r="A2" s="52"/>
      <c r="B2" s="53"/>
      <c r="C2" s="53"/>
      <c r="D2" s="134"/>
      <c r="E2" s="135"/>
      <c r="F2" s="54"/>
      <c r="G2" s="54"/>
      <c r="H2" s="54"/>
      <c r="I2" s="54"/>
      <c r="J2" s="54"/>
      <c r="L2" s="54"/>
      <c r="M2" s="135"/>
      <c r="Q2" s="186" t="s">
        <v>594</v>
      </c>
      <c r="R2" s="60"/>
      <c r="S2" s="186"/>
      <c r="T2" s="186"/>
      <c r="U2" s="186"/>
      <c r="X2" s="259"/>
    </row>
    <row r="3" spans="1:24" s="2" customFormat="1" ht="29.25" customHeight="1">
      <c r="A3" s="52"/>
      <c r="B3" s="53"/>
      <c r="C3" s="53"/>
      <c r="D3" s="136"/>
      <c r="E3" s="55"/>
      <c r="F3" s="55"/>
      <c r="G3" s="54"/>
      <c r="H3" s="54"/>
      <c r="I3" s="54"/>
      <c r="J3" s="54"/>
      <c r="K3" s="219"/>
      <c r="L3" s="54"/>
      <c r="M3" s="54"/>
      <c r="Q3" s="186" t="s">
        <v>595</v>
      </c>
      <c r="R3" s="186"/>
      <c r="S3" s="186"/>
      <c r="T3" s="186"/>
      <c r="U3" s="15"/>
      <c r="V3" s="230"/>
      <c r="X3" s="259"/>
    </row>
    <row r="4" spans="1:24" s="2" customFormat="1" ht="29.25" customHeight="1">
      <c r="A4" s="52"/>
      <c r="B4" s="53"/>
      <c r="C4" s="53"/>
      <c r="D4" s="136"/>
      <c r="E4" s="55"/>
      <c r="F4" s="55"/>
      <c r="G4" s="54"/>
      <c r="H4" s="54"/>
      <c r="I4" s="54"/>
      <c r="J4" s="54"/>
      <c r="K4" s="219"/>
      <c r="L4" s="54"/>
      <c r="M4" s="54"/>
      <c r="Q4" s="269" t="s">
        <v>611</v>
      </c>
      <c r="R4" s="269"/>
      <c r="S4" s="269"/>
      <c r="T4" s="269"/>
      <c r="U4" s="269"/>
      <c r="V4" s="230"/>
      <c r="X4" s="259"/>
    </row>
    <row r="5" spans="1:24" s="2" customFormat="1" ht="29.25" customHeight="1">
      <c r="A5" s="52"/>
      <c r="B5" s="53"/>
      <c r="C5" s="53"/>
      <c r="D5" s="136"/>
      <c r="E5" s="55"/>
      <c r="F5" s="55"/>
      <c r="G5" s="54"/>
      <c r="H5" s="54"/>
      <c r="I5" s="54"/>
      <c r="J5" s="54"/>
      <c r="K5" s="219"/>
      <c r="L5" s="54"/>
      <c r="M5" s="54"/>
      <c r="N5" s="172"/>
      <c r="O5" s="172"/>
      <c r="P5" s="172"/>
      <c r="Q5" s="173"/>
      <c r="R5" s="15"/>
      <c r="S5" s="15"/>
      <c r="T5" s="15"/>
      <c r="V5" s="230"/>
      <c r="X5" s="259"/>
    </row>
    <row r="6" spans="1:24" s="2" customFormat="1" ht="29.25" customHeight="1">
      <c r="A6" s="260" t="s">
        <v>599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X6" s="259"/>
    </row>
    <row r="7" spans="1:24" ht="39.75" customHeight="1">
      <c r="A7" s="260" t="s">
        <v>602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X7" s="259"/>
    </row>
    <row r="8" spans="1:24" ht="21" customHeight="1">
      <c r="A8" s="52"/>
      <c r="B8" s="53"/>
      <c r="C8" s="53"/>
      <c r="D8" s="96"/>
      <c r="E8" s="54"/>
      <c r="F8" s="54"/>
      <c r="G8" s="54"/>
      <c r="H8" s="54"/>
      <c r="I8" s="54"/>
      <c r="J8" s="54"/>
      <c r="L8" s="54"/>
      <c r="M8" s="54"/>
      <c r="N8" s="54"/>
      <c r="O8" s="54"/>
      <c r="P8" s="54"/>
      <c r="Q8" s="187"/>
      <c r="R8" s="167"/>
      <c r="S8" s="167"/>
      <c r="T8" s="167"/>
      <c r="X8" s="259"/>
    </row>
    <row r="9" spans="1:24" s="195" customFormat="1" ht="21.75" customHeight="1">
      <c r="A9" s="273" t="s">
        <v>163</v>
      </c>
      <c r="B9" s="266" t="s">
        <v>165</v>
      </c>
      <c r="C9" s="266" t="s">
        <v>80</v>
      </c>
      <c r="D9" s="275" t="s">
        <v>178</v>
      </c>
      <c r="E9" s="263" t="s">
        <v>603</v>
      </c>
      <c r="F9" s="263"/>
      <c r="G9" s="263"/>
      <c r="H9" s="263"/>
      <c r="I9" s="263"/>
      <c r="J9" s="263"/>
      <c r="K9" s="265" t="s">
        <v>606</v>
      </c>
      <c r="L9" s="263" t="s">
        <v>607</v>
      </c>
      <c r="M9" s="263"/>
      <c r="N9" s="263"/>
      <c r="O9" s="263"/>
      <c r="P9" s="263"/>
      <c r="Q9" s="263"/>
      <c r="R9" s="263"/>
      <c r="S9" s="263"/>
      <c r="T9" s="263"/>
      <c r="U9" s="263"/>
      <c r="V9" s="270" t="s">
        <v>606</v>
      </c>
      <c r="W9" s="261" t="s">
        <v>361</v>
      </c>
      <c r="X9" s="259"/>
    </row>
    <row r="10" spans="1:24" s="195" customFormat="1" ht="32.25" customHeight="1">
      <c r="A10" s="274"/>
      <c r="B10" s="267"/>
      <c r="C10" s="267"/>
      <c r="D10" s="261"/>
      <c r="E10" s="261" t="s">
        <v>604</v>
      </c>
      <c r="F10" s="261"/>
      <c r="G10" s="261"/>
      <c r="H10" s="261" t="s">
        <v>605</v>
      </c>
      <c r="I10" s="261"/>
      <c r="J10" s="261"/>
      <c r="K10" s="265"/>
      <c r="L10" s="261" t="s">
        <v>604</v>
      </c>
      <c r="M10" s="261"/>
      <c r="N10" s="261"/>
      <c r="O10" s="261"/>
      <c r="P10" s="261"/>
      <c r="Q10" s="261" t="s">
        <v>605</v>
      </c>
      <c r="R10" s="261"/>
      <c r="S10" s="261"/>
      <c r="T10" s="261"/>
      <c r="U10" s="261"/>
      <c r="V10" s="257"/>
      <c r="W10" s="261"/>
      <c r="X10" s="259"/>
    </row>
    <row r="11" spans="1:24" s="195" customFormat="1" ht="15.75" customHeight="1">
      <c r="A11" s="274"/>
      <c r="B11" s="267"/>
      <c r="C11" s="267"/>
      <c r="D11" s="261"/>
      <c r="E11" s="261" t="s">
        <v>362</v>
      </c>
      <c r="F11" s="261" t="s">
        <v>364</v>
      </c>
      <c r="G11" s="261"/>
      <c r="H11" s="261" t="s">
        <v>362</v>
      </c>
      <c r="I11" s="261" t="s">
        <v>364</v>
      </c>
      <c r="J11" s="261"/>
      <c r="K11" s="265"/>
      <c r="L11" s="261" t="s">
        <v>362</v>
      </c>
      <c r="M11" s="262" t="s">
        <v>363</v>
      </c>
      <c r="N11" s="261" t="s">
        <v>364</v>
      </c>
      <c r="O11" s="261"/>
      <c r="P11" s="262" t="s">
        <v>365</v>
      </c>
      <c r="Q11" s="276" t="s">
        <v>362</v>
      </c>
      <c r="R11" s="264" t="s">
        <v>363</v>
      </c>
      <c r="S11" s="261" t="s">
        <v>364</v>
      </c>
      <c r="T11" s="261"/>
      <c r="U11" s="264" t="s">
        <v>365</v>
      </c>
      <c r="V11" s="257"/>
      <c r="W11" s="261"/>
      <c r="X11" s="259"/>
    </row>
    <row r="12" spans="1:24" s="195" customFormat="1" ht="48.75" customHeight="1">
      <c r="A12" s="274"/>
      <c r="B12" s="268"/>
      <c r="C12" s="268"/>
      <c r="D12" s="261"/>
      <c r="E12" s="261"/>
      <c r="F12" s="188" t="s">
        <v>366</v>
      </c>
      <c r="G12" s="188" t="s">
        <v>367</v>
      </c>
      <c r="H12" s="261"/>
      <c r="I12" s="188" t="s">
        <v>366</v>
      </c>
      <c r="J12" s="188" t="s">
        <v>367</v>
      </c>
      <c r="K12" s="265"/>
      <c r="L12" s="261"/>
      <c r="M12" s="262"/>
      <c r="N12" s="188" t="s">
        <v>366</v>
      </c>
      <c r="O12" s="188" t="s">
        <v>367</v>
      </c>
      <c r="P12" s="262"/>
      <c r="Q12" s="261"/>
      <c r="R12" s="262"/>
      <c r="S12" s="189" t="s">
        <v>366</v>
      </c>
      <c r="T12" s="189" t="s">
        <v>367</v>
      </c>
      <c r="U12" s="262"/>
      <c r="V12" s="257"/>
      <c r="W12" s="261"/>
      <c r="X12" s="259"/>
    </row>
    <row r="13" spans="1:24" s="110" customFormat="1" ht="19.5" customHeight="1">
      <c r="A13" s="108" t="s">
        <v>237</v>
      </c>
      <c r="B13" s="108"/>
      <c r="C13" s="108"/>
      <c r="D13" s="109" t="s">
        <v>67</v>
      </c>
      <c r="E13" s="40">
        <f>E14</f>
        <v>141720645</v>
      </c>
      <c r="F13" s="40">
        <f aca="true" t="shared" si="0" ref="F13:U13">F14</f>
        <v>64749499</v>
      </c>
      <c r="G13" s="40">
        <f t="shared" si="0"/>
        <v>3718476</v>
      </c>
      <c r="H13" s="40">
        <f t="shared" si="0"/>
        <v>26904600.459999997</v>
      </c>
      <c r="I13" s="40">
        <f t="shared" si="0"/>
        <v>14881822.74</v>
      </c>
      <c r="J13" s="40">
        <f t="shared" si="0"/>
        <v>1248155.7000000002</v>
      </c>
      <c r="K13" s="220">
        <f>H13/E13*100</f>
        <v>18.984249232001446</v>
      </c>
      <c r="L13" s="40">
        <f t="shared" si="0"/>
        <v>38537194</v>
      </c>
      <c r="M13" s="40">
        <f t="shared" si="0"/>
        <v>418694</v>
      </c>
      <c r="N13" s="40">
        <f t="shared" si="0"/>
        <v>141022</v>
      </c>
      <c r="O13" s="40">
        <f t="shared" si="0"/>
        <v>54604</v>
      </c>
      <c r="P13" s="40">
        <f t="shared" si="0"/>
        <v>38118500</v>
      </c>
      <c r="Q13" s="40">
        <f t="shared" si="0"/>
        <v>716907.4600000001</v>
      </c>
      <c r="R13" s="40">
        <f t="shared" si="0"/>
        <v>129135.06000000001</v>
      </c>
      <c r="S13" s="40">
        <f t="shared" si="0"/>
        <v>22626.15</v>
      </c>
      <c r="T13" s="40">
        <f t="shared" si="0"/>
        <v>13630.94</v>
      </c>
      <c r="U13" s="40">
        <f t="shared" si="0"/>
        <v>587772.4</v>
      </c>
      <c r="V13" s="220">
        <f>Q13/L13*100</f>
        <v>1.8603001038425375</v>
      </c>
      <c r="W13" s="40">
        <f>W14</f>
        <v>27621507.919999994</v>
      </c>
      <c r="X13" s="259"/>
    </row>
    <row r="14" spans="1:24" s="113" customFormat="1" ht="19.5" customHeight="1">
      <c r="A14" s="111" t="s">
        <v>238</v>
      </c>
      <c r="B14" s="111"/>
      <c r="C14" s="111"/>
      <c r="D14" s="112" t="s">
        <v>67</v>
      </c>
      <c r="E14" s="71">
        <f>E15+E16+E17+E20+E22+E24+E25+E28+E29+E32+E35+E38+E41+E43+E46+E47+E48+E49+E50+E51+E52+E55+E56+E57+E58+E59</f>
        <v>141720645</v>
      </c>
      <c r="F14" s="71">
        <f aca="true" t="shared" si="1" ref="F14:W14">F15+F16+F17+F20+F22+F24+F25+F28+F29+F32+F35+F38+F41+F43+F46+F47+F48+F49+F50+F51+F52+F55+F56+F57+F58+F59</f>
        <v>64749499</v>
      </c>
      <c r="G14" s="71">
        <f t="shared" si="1"/>
        <v>3718476</v>
      </c>
      <c r="H14" s="71">
        <f t="shared" si="1"/>
        <v>26904600.459999997</v>
      </c>
      <c r="I14" s="71">
        <f t="shared" si="1"/>
        <v>14881822.74</v>
      </c>
      <c r="J14" s="71">
        <f t="shared" si="1"/>
        <v>1248155.7000000002</v>
      </c>
      <c r="K14" s="221">
        <f aca="true" t="shared" si="2" ref="K14:K77">H14/E14*100</f>
        <v>18.984249232001446</v>
      </c>
      <c r="L14" s="71">
        <f t="shared" si="1"/>
        <v>38537194</v>
      </c>
      <c r="M14" s="71">
        <f t="shared" si="1"/>
        <v>418694</v>
      </c>
      <c r="N14" s="71">
        <f t="shared" si="1"/>
        <v>141022</v>
      </c>
      <c r="O14" s="71">
        <f t="shared" si="1"/>
        <v>54604</v>
      </c>
      <c r="P14" s="71">
        <f t="shared" si="1"/>
        <v>38118500</v>
      </c>
      <c r="Q14" s="71">
        <f t="shared" si="1"/>
        <v>716907.4600000001</v>
      </c>
      <c r="R14" s="71">
        <f t="shared" si="1"/>
        <v>129135.06000000001</v>
      </c>
      <c r="S14" s="71">
        <f t="shared" si="1"/>
        <v>22626.15</v>
      </c>
      <c r="T14" s="71">
        <f t="shared" si="1"/>
        <v>13630.94</v>
      </c>
      <c r="U14" s="71">
        <f t="shared" si="1"/>
        <v>587772.4</v>
      </c>
      <c r="V14" s="221">
        <f aca="true" t="shared" si="3" ref="V14:V77">Q14/L14*100</f>
        <v>1.8603001038425375</v>
      </c>
      <c r="W14" s="71">
        <f t="shared" si="1"/>
        <v>27621507.919999994</v>
      </c>
      <c r="X14" s="259"/>
    </row>
    <row r="15" spans="1:24" s="3" customFormat="1" ht="46.5" customHeight="1">
      <c r="A15" s="72" t="s">
        <v>239</v>
      </c>
      <c r="B15" s="72" t="str">
        <f>'дод. 3'!A14</f>
        <v>0160</v>
      </c>
      <c r="C15" s="72" t="str">
        <f>'дод. 3'!B14</f>
        <v>0111</v>
      </c>
      <c r="D15" s="73" t="str">
        <f>'дод. 3'!C14</f>
        <v>Керівництво і управління у відповідній сфері у містах (місті Києві), селищах, селах, об’єднаних територіальних громадах</v>
      </c>
      <c r="E15" s="74">
        <v>72031300</v>
      </c>
      <c r="F15" s="74">
        <v>52010600</v>
      </c>
      <c r="G15" s="74">
        <v>2150738</v>
      </c>
      <c r="H15" s="74">
        <v>16341912.74</v>
      </c>
      <c r="I15" s="74">
        <v>11917536.52</v>
      </c>
      <c r="J15" s="74">
        <v>682282.93</v>
      </c>
      <c r="K15" s="222">
        <f t="shared" si="2"/>
        <v>22.687238381092666</v>
      </c>
      <c r="L15" s="74">
        <v>2705000</v>
      </c>
      <c r="M15" s="74"/>
      <c r="N15" s="74"/>
      <c r="O15" s="74"/>
      <c r="P15" s="74">
        <v>2705000</v>
      </c>
      <c r="Q15" s="40">
        <f aca="true" t="shared" si="4" ref="Q15:Q77">R15+U15</f>
        <v>513198.36000000004</v>
      </c>
      <c r="R15" s="204">
        <v>425.96</v>
      </c>
      <c r="S15" s="204"/>
      <c r="T15" s="204"/>
      <c r="U15" s="191">
        <v>512772.4</v>
      </c>
      <c r="V15" s="222">
        <f t="shared" si="3"/>
        <v>18.97221293900185</v>
      </c>
      <c r="W15" s="40">
        <f>H15+Q15</f>
        <v>16855111.1</v>
      </c>
      <c r="X15" s="259"/>
    </row>
    <row r="16" spans="1:24" s="3" customFormat="1" ht="27" customHeight="1">
      <c r="A16" s="72" t="s">
        <v>379</v>
      </c>
      <c r="B16" s="72" t="str">
        <f>'дод. 3'!A15</f>
        <v>0180</v>
      </c>
      <c r="C16" s="72" t="str">
        <f>'дод. 3'!B15</f>
        <v>0133</v>
      </c>
      <c r="D16" s="104" t="str">
        <f>'дод. 3'!C15</f>
        <v>Інша діяльність у сфері державного управління</v>
      </c>
      <c r="E16" s="74">
        <v>100000</v>
      </c>
      <c r="F16" s="74"/>
      <c r="G16" s="74"/>
      <c r="H16" s="74">
        <v>17273.9</v>
      </c>
      <c r="I16" s="74"/>
      <c r="J16" s="74"/>
      <c r="K16" s="222">
        <f t="shared" si="2"/>
        <v>17.2739</v>
      </c>
      <c r="L16" s="74">
        <v>0</v>
      </c>
      <c r="M16" s="74"/>
      <c r="N16" s="74"/>
      <c r="O16" s="74"/>
      <c r="P16" s="74"/>
      <c r="Q16" s="40">
        <f t="shared" si="4"/>
        <v>0</v>
      </c>
      <c r="R16" s="204"/>
      <c r="S16" s="204"/>
      <c r="T16" s="204"/>
      <c r="U16" s="191"/>
      <c r="V16" s="222"/>
      <c r="W16" s="40">
        <f aca="true" t="shared" si="5" ref="W16:W77">H16+Q16</f>
        <v>17273.9</v>
      </c>
      <c r="X16" s="259"/>
    </row>
    <row r="17" spans="1:24" s="3" customFormat="1" ht="68.25" customHeight="1">
      <c r="A17" s="72" t="s">
        <v>240</v>
      </c>
      <c r="B17" s="72" t="str">
        <f>'дод. 3'!A49</f>
        <v>3030</v>
      </c>
      <c r="C17" s="72">
        <f>'дод. 3'!B49</f>
        <v>0</v>
      </c>
      <c r="D17" s="104" t="str">
        <f>'дод. 3'!C49</f>
        <v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v>
      </c>
      <c r="E17" s="74">
        <f>E18+E19</f>
        <v>90000</v>
      </c>
      <c r="F17" s="74">
        <f aca="true" t="shared" si="6" ref="F17:W17">F18+F19</f>
        <v>0</v>
      </c>
      <c r="G17" s="74">
        <f t="shared" si="6"/>
        <v>0</v>
      </c>
      <c r="H17" s="74">
        <f t="shared" si="6"/>
        <v>0</v>
      </c>
      <c r="I17" s="74">
        <f t="shared" si="6"/>
        <v>0</v>
      </c>
      <c r="J17" s="74">
        <f t="shared" si="6"/>
        <v>0</v>
      </c>
      <c r="K17" s="222">
        <f t="shared" si="2"/>
        <v>0</v>
      </c>
      <c r="L17" s="74">
        <f t="shared" si="6"/>
        <v>0</v>
      </c>
      <c r="M17" s="74">
        <f t="shared" si="6"/>
        <v>0</v>
      </c>
      <c r="N17" s="74">
        <f t="shared" si="6"/>
        <v>0</v>
      </c>
      <c r="O17" s="74">
        <f t="shared" si="6"/>
        <v>0</v>
      </c>
      <c r="P17" s="74">
        <f t="shared" si="6"/>
        <v>0</v>
      </c>
      <c r="Q17" s="74">
        <f t="shared" si="6"/>
        <v>0</v>
      </c>
      <c r="R17" s="74">
        <f t="shared" si="6"/>
        <v>0</v>
      </c>
      <c r="S17" s="74">
        <f t="shared" si="6"/>
        <v>0</v>
      </c>
      <c r="T17" s="74">
        <f t="shared" si="6"/>
        <v>0</v>
      </c>
      <c r="U17" s="74">
        <f t="shared" si="6"/>
        <v>0</v>
      </c>
      <c r="V17" s="222"/>
      <c r="W17" s="74">
        <f t="shared" si="6"/>
        <v>0</v>
      </c>
      <c r="X17" s="259"/>
    </row>
    <row r="18" spans="1:24" s="115" customFormat="1" ht="51.75" customHeight="1">
      <c r="A18" s="75" t="s">
        <v>395</v>
      </c>
      <c r="B18" s="75" t="str">
        <f>'дод. 3'!A52</f>
        <v>3033</v>
      </c>
      <c r="C18" s="75" t="str">
        <f>'дод. 3'!B52</f>
        <v>1070</v>
      </c>
      <c r="D18" s="101" t="str">
        <f>'дод. 3'!C52</f>
        <v>Компенсаційні виплати на пільговий проїзд автомобільним транспортом окремим категоріям громадян</v>
      </c>
      <c r="E18" s="77">
        <v>25000</v>
      </c>
      <c r="F18" s="77"/>
      <c r="G18" s="77"/>
      <c r="H18" s="77"/>
      <c r="I18" s="77"/>
      <c r="J18" s="77"/>
      <c r="K18" s="223">
        <f t="shared" si="2"/>
        <v>0</v>
      </c>
      <c r="L18" s="77">
        <v>0</v>
      </c>
      <c r="M18" s="77"/>
      <c r="N18" s="77"/>
      <c r="O18" s="77"/>
      <c r="P18" s="77"/>
      <c r="Q18" s="71">
        <f t="shared" si="4"/>
        <v>0</v>
      </c>
      <c r="R18" s="205"/>
      <c r="S18" s="205"/>
      <c r="T18" s="205"/>
      <c r="U18" s="192"/>
      <c r="V18" s="223"/>
      <c r="W18" s="71">
        <f t="shared" si="5"/>
        <v>0</v>
      </c>
      <c r="X18" s="259"/>
    </row>
    <row r="19" spans="1:24" s="115" customFormat="1" ht="48.75" customHeight="1">
      <c r="A19" s="75" t="s">
        <v>241</v>
      </c>
      <c r="B19" s="75" t="str">
        <f>'дод. 3'!A53</f>
        <v>3036</v>
      </c>
      <c r="C19" s="75" t="str">
        <f>'дод. 3'!B53</f>
        <v>1070</v>
      </c>
      <c r="D19" s="101" t="str">
        <f>'дод. 3'!C53</f>
        <v>Компенсаційні виплати на пільговий проїзд електротранспортом окремим категоріям громадян</v>
      </c>
      <c r="E19" s="77">
        <v>65000</v>
      </c>
      <c r="F19" s="77"/>
      <c r="G19" s="77"/>
      <c r="H19" s="77"/>
      <c r="I19" s="77"/>
      <c r="J19" s="77"/>
      <c r="K19" s="223">
        <f t="shared" si="2"/>
        <v>0</v>
      </c>
      <c r="L19" s="77">
        <v>0</v>
      </c>
      <c r="M19" s="77"/>
      <c r="N19" s="77"/>
      <c r="O19" s="77"/>
      <c r="P19" s="77"/>
      <c r="Q19" s="71">
        <f t="shared" si="4"/>
        <v>0</v>
      </c>
      <c r="R19" s="205"/>
      <c r="S19" s="205"/>
      <c r="T19" s="205"/>
      <c r="U19" s="192"/>
      <c r="V19" s="223"/>
      <c r="W19" s="71">
        <f t="shared" si="5"/>
        <v>0</v>
      </c>
      <c r="X19" s="259"/>
    </row>
    <row r="20" spans="1:24" s="3" customFormat="1" ht="32.25" customHeight="1">
      <c r="A20" s="78" t="s">
        <v>242</v>
      </c>
      <c r="B20" s="78" t="str">
        <f>'дод. 3'!A74</f>
        <v>3120</v>
      </c>
      <c r="C20" s="78">
        <f>'дод. 3'!B74</f>
        <v>0</v>
      </c>
      <c r="D20" s="102" t="str">
        <f>'дод. 3'!C74</f>
        <v>Здійснення соціальної роботи з вразливими категоріями населення</v>
      </c>
      <c r="E20" s="80">
        <f>E21</f>
        <v>1661740</v>
      </c>
      <c r="F20" s="80">
        <f aca="true" t="shared" si="7" ref="F20:W20">F21</f>
        <v>1247850</v>
      </c>
      <c r="G20" s="80">
        <f t="shared" si="7"/>
        <v>56450</v>
      </c>
      <c r="H20" s="80">
        <f t="shared" si="7"/>
        <v>378891.04</v>
      </c>
      <c r="I20" s="80">
        <f t="shared" si="7"/>
        <v>293063.47</v>
      </c>
      <c r="J20" s="80">
        <f t="shared" si="7"/>
        <v>13932.26</v>
      </c>
      <c r="K20" s="222">
        <f t="shared" si="2"/>
        <v>22.80086174732509</v>
      </c>
      <c r="L20" s="80">
        <f t="shared" si="7"/>
        <v>20500</v>
      </c>
      <c r="M20" s="80">
        <f t="shared" si="7"/>
        <v>0</v>
      </c>
      <c r="N20" s="80">
        <f t="shared" si="7"/>
        <v>0</v>
      </c>
      <c r="O20" s="80">
        <f t="shared" si="7"/>
        <v>0</v>
      </c>
      <c r="P20" s="80">
        <f t="shared" si="7"/>
        <v>20500</v>
      </c>
      <c r="Q20" s="80">
        <f t="shared" si="7"/>
        <v>0</v>
      </c>
      <c r="R20" s="80">
        <f t="shared" si="7"/>
        <v>0</v>
      </c>
      <c r="S20" s="80">
        <f t="shared" si="7"/>
        <v>0</v>
      </c>
      <c r="T20" s="80">
        <f t="shared" si="7"/>
        <v>0</v>
      </c>
      <c r="U20" s="80">
        <f t="shared" si="7"/>
        <v>0</v>
      </c>
      <c r="V20" s="222">
        <f t="shared" si="3"/>
        <v>0</v>
      </c>
      <c r="W20" s="80">
        <f t="shared" si="7"/>
        <v>378891.04</v>
      </c>
      <c r="X20" s="259"/>
    </row>
    <row r="21" spans="1:24" s="115" customFormat="1" ht="33.75" customHeight="1">
      <c r="A21" s="75" t="s">
        <v>243</v>
      </c>
      <c r="B21" s="75" t="str">
        <f>'дод. 3'!A75</f>
        <v>3121</v>
      </c>
      <c r="C21" s="75" t="str">
        <f>'дод. 3'!B75</f>
        <v>1040</v>
      </c>
      <c r="D21" s="101" t="str">
        <f>'дод. 3'!C75</f>
        <v>Утримання та забезпечення діяльності центрів соціальних служб для сім’ї, дітей та молоді</v>
      </c>
      <c r="E21" s="77">
        <v>1661740</v>
      </c>
      <c r="F21" s="77">
        <v>1247850</v>
      </c>
      <c r="G21" s="77">
        <v>56450</v>
      </c>
      <c r="H21" s="77">
        <v>378891.04</v>
      </c>
      <c r="I21" s="77">
        <v>293063.47</v>
      </c>
      <c r="J21" s="77">
        <v>13932.26</v>
      </c>
      <c r="K21" s="223">
        <f t="shared" si="2"/>
        <v>22.80086174732509</v>
      </c>
      <c r="L21" s="77">
        <v>20500</v>
      </c>
      <c r="M21" s="77"/>
      <c r="N21" s="77"/>
      <c r="O21" s="77"/>
      <c r="P21" s="77">
        <v>20500</v>
      </c>
      <c r="Q21" s="71">
        <f t="shared" si="4"/>
        <v>0</v>
      </c>
      <c r="R21" s="205"/>
      <c r="S21" s="205"/>
      <c r="T21" s="205"/>
      <c r="U21" s="192"/>
      <c r="V21" s="223">
        <f t="shared" si="3"/>
        <v>0</v>
      </c>
      <c r="W21" s="71">
        <f t="shared" si="5"/>
        <v>378891.04</v>
      </c>
      <c r="X21" s="259"/>
    </row>
    <row r="22" spans="1:24" s="115" customFormat="1" ht="25.5" customHeight="1">
      <c r="A22" s="78" t="s">
        <v>244</v>
      </c>
      <c r="B22" s="78" t="str">
        <f>'дод. 3'!A76</f>
        <v>3130</v>
      </c>
      <c r="C22" s="78">
        <f>'дод. 3'!B76</f>
        <v>0</v>
      </c>
      <c r="D22" s="102" t="str">
        <f>'дод. 3'!C76</f>
        <v>Реалізація державної політики у молодіжній сфері</v>
      </c>
      <c r="E22" s="80">
        <f>E23</f>
        <v>750000</v>
      </c>
      <c r="F22" s="80">
        <f aca="true" t="shared" si="8" ref="F22:W22">F23</f>
        <v>0</v>
      </c>
      <c r="G22" s="80">
        <f t="shared" si="8"/>
        <v>0</v>
      </c>
      <c r="H22" s="80">
        <f t="shared" si="8"/>
        <v>26850.52</v>
      </c>
      <c r="I22" s="80">
        <f t="shared" si="8"/>
        <v>0</v>
      </c>
      <c r="J22" s="80">
        <f t="shared" si="8"/>
        <v>0</v>
      </c>
      <c r="K22" s="222">
        <f t="shared" si="2"/>
        <v>3.5800693333333333</v>
      </c>
      <c r="L22" s="80">
        <f t="shared" si="8"/>
        <v>0</v>
      </c>
      <c r="M22" s="80">
        <f t="shared" si="8"/>
        <v>0</v>
      </c>
      <c r="N22" s="80">
        <f t="shared" si="8"/>
        <v>0</v>
      </c>
      <c r="O22" s="80">
        <f t="shared" si="8"/>
        <v>0</v>
      </c>
      <c r="P22" s="80">
        <f t="shared" si="8"/>
        <v>0</v>
      </c>
      <c r="Q22" s="80">
        <f t="shared" si="8"/>
        <v>0</v>
      </c>
      <c r="R22" s="80">
        <f t="shared" si="8"/>
        <v>0</v>
      </c>
      <c r="S22" s="80">
        <f t="shared" si="8"/>
        <v>0</v>
      </c>
      <c r="T22" s="80">
        <f t="shared" si="8"/>
        <v>0</v>
      </c>
      <c r="U22" s="80">
        <f t="shared" si="8"/>
        <v>0</v>
      </c>
      <c r="V22" s="222"/>
      <c r="W22" s="80">
        <f t="shared" si="8"/>
        <v>26850.52</v>
      </c>
      <c r="X22" s="259"/>
    </row>
    <row r="23" spans="1:24" s="115" customFormat="1" ht="45">
      <c r="A23" s="75" t="s">
        <v>245</v>
      </c>
      <c r="B23" s="75" t="str">
        <f>'дод. 3'!A77</f>
        <v>3131</v>
      </c>
      <c r="C23" s="75" t="str">
        <f>'дод. 3'!B77</f>
        <v>1040</v>
      </c>
      <c r="D23" s="101" t="str">
        <f>'дод. 3'!C77</f>
        <v>Здійснення заходів та реалізація проектів на виконання Державної цільової соціальної програми «Молодь України»</v>
      </c>
      <c r="E23" s="77">
        <v>750000</v>
      </c>
      <c r="F23" s="77"/>
      <c r="G23" s="77"/>
      <c r="H23" s="77">
        <v>26850.52</v>
      </c>
      <c r="I23" s="77"/>
      <c r="J23" s="77"/>
      <c r="K23" s="223">
        <f t="shared" si="2"/>
        <v>3.5800693333333333</v>
      </c>
      <c r="L23" s="77">
        <v>0</v>
      </c>
      <c r="M23" s="77"/>
      <c r="N23" s="77"/>
      <c r="O23" s="77"/>
      <c r="P23" s="77"/>
      <c r="Q23" s="71">
        <f t="shared" si="4"/>
        <v>0</v>
      </c>
      <c r="R23" s="205"/>
      <c r="S23" s="205"/>
      <c r="T23" s="205"/>
      <c r="U23" s="192"/>
      <c r="V23" s="223"/>
      <c r="W23" s="71">
        <f t="shared" si="5"/>
        <v>26850.52</v>
      </c>
      <c r="X23" s="259"/>
    </row>
    <row r="24" spans="1:24" s="115" customFormat="1" ht="60" customHeight="1">
      <c r="A24" s="78" t="s">
        <v>246</v>
      </c>
      <c r="B24" s="78" t="str">
        <f>'дод. 3'!A78</f>
        <v>3140</v>
      </c>
      <c r="C24" s="78" t="str">
        <f>'дод. 3'!B78</f>
        <v>1040</v>
      </c>
      <c r="D24" s="102" t="str">
        <f>'дод. 3'!C78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24" s="80">
        <v>430000</v>
      </c>
      <c r="F24" s="80"/>
      <c r="G24" s="80"/>
      <c r="H24" s="80"/>
      <c r="I24" s="80"/>
      <c r="J24" s="80"/>
      <c r="K24" s="222">
        <f t="shared" si="2"/>
        <v>0</v>
      </c>
      <c r="L24" s="80">
        <v>0</v>
      </c>
      <c r="M24" s="80"/>
      <c r="N24" s="80"/>
      <c r="O24" s="80"/>
      <c r="P24" s="80"/>
      <c r="Q24" s="40">
        <f t="shared" si="4"/>
        <v>0</v>
      </c>
      <c r="R24" s="206"/>
      <c r="S24" s="206"/>
      <c r="T24" s="206"/>
      <c r="U24" s="192"/>
      <c r="V24" s="222"/>
      <c r="W24" s="40">
        <f t="shared" si="5"/>
        <v>0</v>
      </c>
      <c r="X24" s="259"/>
    </row>
    <row r="25" spans="1:24" s="115" customFormat="1" ht="21.75" customHeight="1">
      <c r="A25" s="78" t="s">
        <v>472</v>
      </c>
      <c r="B25" s="78" t="str">
        <f>'дод. 3'!A90</f>
        <v>3240</v>
      </c>
      <c r="C25" s="78">
        <f>'дод. 3'!B90</f>
        <v>0</v>
      </c>
      <c r="D25" s="102" t="str">
        <f>'дод. 3'!C90</f>
        <v>Інші заклади та заходи</v>
      </c>
      <c r="E25" s="80">
        <f>E26+E27</f>
        <v>1000272</v>
      </c>
      <c r="F25" s="80">
        <f aca="true" t="shared" si="9" ref="F25:W25">F26+F27</f>
        <v>555810</v>
      </c>
      <c r="G25" s="80">
        <f t="shared" si="9"/>
        <v>97477</v>
      </c>
      <c r="H25" s="80">
        <f t="shared" si="9"/>
        <v>240140.17</v>
      </c>
      <c r="I25" s="80">
        <f t="shared" si="9"/>
        <v>126855.43</v>
      </c>
      <c r="J25" s="80">
        <f t="shared" si="9"/>
        <v>35442.47</v>
      </c>
      <c r="K25" s="222">
        <f t="shared" si="2"/>
        <v>24.00748696354592</v>
      </c>
      <c r="L25" s="80">
        <f t="shared" si="9"/>
        <v>0</v>
      </c>
      <c r="M25" s="80">
        <f t="shared" si="9"/>
        <v>0</v>
      </c>
      <c r="N25" s="80">
        <f t="shared" si="9"/>
        <v>0</v>
      </c>
      <c r="O25" s="80">
        <f t="shared" si="9"/>
        <v>0</v>
      </c>
      <c r="P25" s="80">
        <f t="shared" si="9"/>
        <v>0</v>
      </c>
      <c r="Q25" s="80">
        <f t="shared" si="9"/>
        <v>0</v>
      </c>
      <c r="R25" s="80">
        <f t="shared" si="9"/>
        <v>0</v>
      </c>
      <c r="S25" s="80">
        <f t="shared" si="9"/>
        <v>0</v>
      </c>
      <c r="T25" s="80">
        <f t="shared" si="9"/>
        <v>0</v>
      </c>
      <c r="U25" s="80">
        <f t="shared" si="9"/>
        <v>0</v>
      </c>
      <c r="V25" s="222"/>
      <c r="W25" s="80">
        <f t="shared" si="9"/>
        <v>240140.17</v>
      </c>
      <c r="X25" s="259"/>
    </row>
    <row r="26" spans="1:24" s="115" customFormat="1" ht="31.5" customHeight="1">
      <c r="A26" s="75" t="s">
        <v>470</v>
      </c>
      <c r="B26" s="75" t="str">
        <f>'дод. 3'!A91</f>
        <v>3241</v>
      </c>
      <c r="C26" s="75" t="str">
        <f>'дод. 3'!B91</f>
        <v>1090</v>
      </c>
      <c r="D26" s="101" t="str">
        <f>'дод. 3'!C91</f>
        <v>Забезпечення діяльності інших закладів у сфері соціального захисту і соціального забезпечення</v>
      </c>
      <c r="E26" s="77">
        <v>818206</v>
      </c>
      <c r="F26" s="77">
        <v>555810</v>
      </c>
      <c r="G26" s="77">
        <v>97477</v>
      </c>
      <c r="H26" s="77">
        <v>199372.14</v>
      </c>
      <c r="I26" s="77">
        <v>126855.43</v>
      </c>
      <c r="J26" s="77">
        <v>35442.47</v>
      </c>
      <c r="K26" s="223">
        <f t="shared" si="2"/>
        <v>24.36698582019687</v>
      </c>
      <c r="L26" s="77"/>
      <c r="M26" s="77"/>
      <c r="N26" s="77"/>
      <c r="O26" s="77"/>
      <c r="P26" s="77"/>
      <c r="Q26" s="71">
        <f t="shared" si="4"/>
        <v>0</v>
      </c>
      <c r="R26" s="205"/>
      <c r="S26" s="205"/>
      <c r="T26" s="205"/>
      <c r="U26" s="192"/>
      <c r="V26" s="223"/>
      <c r="W26" s="71">
        <f t="shared" si="5"/>
        <v>199372.14</v>
      </c>
      <c r="X26" s="259"/>
    </row>
    <row r="27" spans="1:24" s="115" customFormat="1" ht="33.75" customHeight="1">
      <c r="A27" s="75" t="s">
        <v>471</v>
      </c>
      <c r="B27" s="75" t="str">
        <f>'дод. 3'!A92</f>
        <v>3242</v>
      </c>
      <c r="C27" s="75" t="str">
        <f>'дод. 3'!B92</f>
        <v>1090</v>
      </c>
      <c r="D27" s="101" t="str">
        <f>'дод. 3'!C92</f>
        <v>Інші заходи у сфері соціального захисту і соціального забезпечення</v>
      </c>
      <c r="E27" s="77">
        <v>182066</v>
      </c>
      <c r="F27" s="77"/>
      <c r="G27" s="77"/>
      <c r="H27" s="77">
        <v>40768.03</v>
      </c>
      <c r="I27" s="77"/>
      <c r="J27" s="77"/>
      <c r="K27" s="223">
        <f t="shared" si="2"/>
        <v>22.39189634528138</v>
      </c>
      <c r="L27" s="77"/>
      <c r="M27" s="77"/>
      <c r="N27" s="77"/>
      <c r="O27" s="77"/>
      <c r="P27" s="77"/>
      <c r="Q27" s="71">
        <f t="shared" si="4"/>
        <v>0</v>
      </c>
      <c r="R27" s="205"/>
      <c r="S27" s="205"/>
      <c r="T27" s="205"/>
      <c r="U27" s="192"/>
      <c r="V27" s="223"/>
      <c r="W27" s="71">
        <f t="shared" si="5"/>
        <v>40768.03</v>
      </c>
      <c r="X27" s="259"/>
    </row>
    <row r="28" spans="1:24" s="3" customFormat="1" ht="38.25" customHeight="1">
      <c r="A28" s="78" t="s">
        <v>583</v>
      </c>
      <c r="B28" s="78" t="str">
        <f>'дод. 3'!A95</f>
        <v>4060</v>
      </c>
      <c r="C28" s="78" t="str">
        <f>'дод. 3'!B95</f>
        <v>0828</v>
      </c>
      <c r="D28" s="102" t="str">
        <f>'дод. 3'!C95</f>
        <v>Забезпечення діяльності палаців i будинків культури, клубів, центрів дозвілля та iнших клубних закладів</v>
      </c>
      <c r="E28" s="80">
        <v>1938330</v>
      </c>
      <c r="F28" s="80">
        <v>783989</v>
      </c>
      <c r="G28" s="80">
        <v>37625</v>
      </c>
      <c r="H28" s="80">
        <v>255934.83</v>
      </c>
      <c r="I28" s="80">
        <v>182367.09</v>
      </c>
      <c r="J28" s="80">
        <v>7952.93</v>
      </c>
      <c r="K28" s="222">
        <f t="shared" si="2"/>
        <v>13.203883239696026</v>
      </c>
      <c r="L28" s="80">
        <v>28500</v>
      </c>
      <c r="M28" s="80"/>
      <c r="N28" s="80"/>
      <c r="O28" s="80"/>
      <c r="P28" s="80">
        <v>28500</v>
      </c>
      <c r="Q28" s="40">
        <f t="shared" si="4"/>
        <v>0</v>
      </c>
      <c r="R28" s="206"/>
      <c r="S28" s="206"/>
      <c r="T28" s="206"/>
      <c r="U28" s="193"/>
      <c r="V28" s="222">
        <f t="shared" si="3"/>
        <v>0</v>
      </c>
      <c r="W28" s="40">
        <f t="shared" si="5"/>
        <v>255934.83</v>
      </c>
      <c r="X28" s="259"/>
    </row>
    <row r="29" spans="1:24" s="3" customFormat="1" ht="28.5" customHeight="1">
      <c r="A29" s="78" t="s">
        <v>247</v>
      </c>
      <c r="B29" s="78" t="str">
        <f>'дод. 3'!A96</f>
        <v>4080</v>
      </c>
      <c r="C29" s="78">
        <f>'дод. 3'!B96</f>
        <v>0</v>
      </c>
      <c r="D29" s="102" t="str">
        <f>'дод. 3'!C96</f>
        <v>Інші заклади та заходи в галузі культури і мистецтва</v>
      </c>
      <c r="E29" s="80">
        <f>E30+E31</f>
        <v>2579200</v>
      </c>
      <c r="F29" s="80">
        <f aca="true" t="shared" si="10" ref="F29:W29">F30+F31</f>
        <v>998500</v>
      </c>
      <c r="G29" s="80">
        <f t="shared" si="10"/>
        <v>78540</v>
      </c>
      <c r="H29" s="80">
        <f t="shared" si="10"/>
        <v>369370.58</v>
      </c>
      <c r="I29" s="80">
        <f t="shared" si="10"/>
        <v>238487.57</v>
      </c>
      <c r="J29" s="80">
        <f t="shared" si="10"/>
        <v>27366.92</v>
      </c>
      <c r="K29" s="222">
        <f t="shared" si="2"/>
        <v>14.321129807692309</v>
      </c>
      <c r="L29" s="80">
        <f t="shared" si="10"/>
        <v>20500</v>
      </c>
      <c r="M29" s="80">
        <f t="shared" si="10"/>
        <v>0</v>
      </c>
      <c r="N29" s="80">
        <f t="shared" si="10"/>
        <v>0</v>
      </c>
      <c r="O29" s="80">
        <f t="shared" si="10"/>
        <v>0</v>
      </c>
      <c r="P29" s="80">
        <f t="shared" si="10"/>
        <v>20500</v>
      </c>
      <c r="Q29" s="80">
        <f t="shared" si="10"/>
        <v>0</v>
      </c>
      <c r="R29" s="80">
        <f t="shared" si="10"/>
        <v>0</v>
      </c>
      <c r="S29" s="80">
        <f t="shared" si="10"/>
        <v>0</v>
      </c>
      <c r="T29" s="80">
        <f t="shared" si="10"/>
        <v>0</v>
      </c>
      <c r="U29" s="80">
        <f t="shared" si="10"/>
        <v>0</v>
      </c>
      <c r="V29" s="222">
        <f t="shared" si="3"/>
        <v>0</v>
      </c>
      <c r="W29" s="80">
        <f t="shared" si="10"/>
        <v>369370.58</v>
      </c>
      <c r="X29" s="259"/>
    </row>
    <row r="30" spans="1:24" s="115" customFormat="1" ht="30.75" customHeight="1">
      <c r="A30" s="75" t="s">
        <v>468</v>
      </c>
      <c r="B30" s="75" t="str">
        <f>'дод. 3'!A97</f>
        <v>4081</v>
      </c>
      <c r="C30" s="75" t="str">
        <f>'дод. 3'!B97</f>
        <v>0829</v>
      </c>
      <c r="D30" s="101" t="str">
        <f>'дод. 3'!C97</f>
        <v>Забезпечення діяльності інших закладів в галузі культури і мистецтва </v>
      </c>
      <c r="E30" s="77">
        <v>2159000</v>
      </c>
      <c r="F30" s="77">
        <v>998500</v>
      </c>
      <c r="G30" s="77">
        <v>78540</v>
      </c>
      <c r="H30" s="77">
        <v>369370.58</v>
      </c>
      <c r="I30" s="77">
        <v>238487.57</v>
      </c>
      <c r="J30" s="77">
        <v>27366.92</v>
      </c>
      <c r="K30" s="223">
        <f t="shared" si="2"/>
        <v>17.10841037517369</v>
      </c>
      <c r="L30" s="77">
        <v>20500</v>
      </c>
      <c r="M30" s="77"/>
      <c r="N30" s="77"/>
      <c r="O30" s="77"/>
      <c r="P30" s="77">
        <v>20500</v>
      </c>
      <c r="Q30" s="71">
        <f t="shared" si="4"/>
        <v>0</v>
      </c>
      <c r="R30" s="205"/>
      <c r="S30" s="205"/>
      <c r="T30" s="205"/>
      <c r="U30" s="192"/>
      <c r="V30" s="223">
        <f t="shared" si="3"/>
        <v>0</v>
      </c>
      <c r="W30" s="71">
        <f t="shared" si="5"/>
        <v>369370.58</v>
      </c>
      <c r="X30" s="259"/>
    </row>
    <row r="31" spans="1:24" s="115" customFormat="1" ht="25.5" customHeight="1">
      <c r="A31" s="75" t="s">
        <v>469</v>
      </c>
      <c r="B31" s="75" t="str">
        <f>'дод. 3'!A98</f>
        <v>4082</v>
      </c>
      <c r="C31" s="75" t="str">
        <f>'дод. 3'!B98</f>
        <v>0829</v>
      </c>
      <c r="D31" s="101" t="str">
        <f>'дод. 3'!C98</f>
        <v>Інші заходи в галузі культури і мистецтва</v>
      </c>
      <c r="E31" s="77">
        <v>420200</v>
      </c>
      <c r="F31" s="77"/>
      <c r="G31" s="77"/>
      <c r="H31" s="77"/>
      <c r="I31" s="77"/>
      <c r="J31" s="77"/>
      <c r="K31" s="223">
        <f t="shared" si="2"/>
        <v>0</v>
      </c>
      <c r="L31" s="77">
        <v>0</v>
      </c>
      <c r="M31" s="77"/>
      <c r="N31" s="77"/>
      <c r="O31" s="77"/>
      <c r="P31" s="77"/>
      <c r="Q31" s="71">
        <f t="shared" si="4"/>
        <v>0</v>
      </c>
      <c r="R31" s="205"/>
      <c r="S31" s="205"/>
      <c r="T31" s="205"/>
      <c r="U31" s="192"/>
      <c r="V31" s="223"/>
      <c r="W31" s="71">
        <f t="shared" si="5"/>
        <v>0</v>
      </c>
      <c r="X31" s="259"/>
    </row>
    <row r="32" spans="1:24" s="3" customFormat="1" ht="21.75" customHeight="1">
      <c r="A32" s="81" t="s">
        <v>248</v>
      </c>
      <c r="B32" s="81" t="str">
        <f>'дод. 3'!A100</f>
        <v>5010</v>
      </c>
      <c r="C32" s="81">
        <f>'дод. 3'!B100</f>
        <v>0</v>
      </c>
      <c r="D32" s="106" t="str">
        <f>'дод. 3'!C100</f>
        <v>Проведення спортивної роботи в регіоні</v>
      </c>
      <c r="E32" s="80">
        <f>E33+E34</f>
        <v>1511070</v>
      </c>
      <c r="F32" s="80">
        <f aca="true" t="shared" si="11" ref="F32:W32">F33+F34</f>
        <v>0</v>
      </c>
      <c r="G32" s="80">
        <f t="shared" si="11"/>
        <v>0</v>
      </c>
      <c r="H32" s="80">
        <f t="shared" si="11"/>
        <v>163697.22999999998</v>
      </c>
      <c r="I32" s="80">
        <f t="shared" si="11"/>
        <v>0</v>
      </c>
      <c r="J32" s="80">
        <f t="shared" si="11"/>
        <v>0</v>
      </c>
      <c r="K32" s="222">
        <f t="shared" si="2"/>
        <v>10.833199653225858</v>
      </c>
      <c r="L32" s="80">
        <f t="shared" si="11"/>
        <v>177000</v>
      </c>
      <c r="M32" s="80">
        <f t="shared" si="11"/>
        <v>0</v>
      </c>
      <c r="N32" s="80">
        <f t="shared" si="11"/>
        <v>0</v>
      </c>
      <c r="O32" s="80">
        <f t="shared" si="11"/>
        <v>0</v>
      </c>
      <c r="P32" s="80">
        <f t="shared" si="11"/>
        <v>177000</v>
      </c>
      <c r="Q32" s="80">
        <f t="shared" si="11"/>
        <v>75000</v>
      </c>
      <c r="R32" s="80">
        <f t="shared" si="11"/>
        <v>0</v>
      </c>
      <c r="S32" s="80">
        <f t="shared" si="11"/>
        <v>0</v>
      </c>
      <c r="T32" s="80">
        <f t="shared" si="11"/>
        <v>0</v>
      </c>
      <c r="U32" s="80">
        <f t="shared" si="11"/>
        <v>75000</v>
      </c>
      <c r="V32" s="222">
        <f t="shared" si="3"/>
        <v>42.3728813559322</v>
      </c>
      <c r="W32" s="80">
        <f t="shared" si="11"/>
        <v>238697.22999999998</v>
      </c>
      <c r="X32" s="259"/>
    </row>
    <row r="33" spans="1:24" s="115" customFormat="1" ht="36.75" customHeight="1">
      <c r="A33" s="116" t="s">
        <v>249</v>
      </c>
      <c r="B33" s="116" t="str">
        <f>'дод. 3'!A101</f>
        <v>5011</v>
      </c>
      <c r="C33" s="116" t="str">
        <f>'дод. 3'!B101</f>
        <v>0810</v>
      </c>
      <c r="D33" s="117" t="str">
        <f>'дод. 3'!C101</f>
        <v>Проведення навчально-тренувальних зборів і змагань з олімпійських видів спорту</v>
      </c>
      <c r="E33" s="77">
        <v>811070</v>
      </c>
      <c r="F33" s="77"/>
      <c r="G33" s="77"/>
      <c r="H33" s="77">
        <v>92307.84</v>
      </c>
      <c r="I33" s="77"/>
      <c r="J33" s="77"/>
      <c r="K33" s="223">
        <f t="shared" si="2"/>
        <v>11.380995475113123</v>
      </c>
      <c r="L33" s="77">
        <v>177000</v>
      </c>
      <c r="M33" s="77"/>
      <c r="N33" s="77"/>
      <c r="O33" s="77"/>
      <c r="P33" s="77">
        <v>177000</v>
      </c>
      <c r="Q33" s="71">
        <f t="shared" si="4"/>
        <v>75000</v>
      </c>
      <c r="R33" s="205"/>
      <c r="S33" s="205"/>
      <c r="T33" s="205"/>
      <c r="U33" s="192">
        <v>75000</v>
      </c>
      <c r="V33" s="223">
        <f t="shared" si="3"/>
        <v>42.3728813559322</v>
      </c>
      <c r="W33" s="71">
        <f t="shared" si="5"/>
        <v>167307.84</v>
      </c>
      <c r="X33" s="259"/>
    </row>
    <row r="34" spans="1:24" s="115" customFormat="1" ht="34.5" customHeight="1">
      <c r="A34" s="116" t="s">
        <v>250</v>
      </c>
      <c r="B34" s="116" t="str">
        <f>'дод. 3'!A102</f>
        <v>5012</v>
      </c>
      <c r="C34" s="116" t="str">
        <f>'дод. 3'!B102</f>
        <v>0810</v>
      </c>
      <c r="D34" s="117" t="str">
        <f>'дод. 3'!C102</f>
        <v>Проведення навчально-тренувальних зборів і змагань з неолімпійських видів спорту</v>
      </c>
      <c r="E34" s="77">
        <v>700000</v>
      </c>
      <c r="F34" s="77"/>
      <c r="G34" s="77"/>
      <c r="H34" s="77">
        <v>71389.39</v>
      </c>
      <c r="I34" s="77"/>
      <c r="J34" s="77"/>
      <c r="K34" s="223">
        <f t="shared" si="2"/>
        <v>10.198484285714287</v>
      </c>
      <c r="L34" s="77">
        <v>0</v>
      </c>
      <c r="M34" s="77"/>
      <c r="N34" s="77"/>
      <c r="O34" s="77"/>
      <c r="P34" s="77"/>
      <c r="Q34" s="71">
        <f t="shared" si="4"/>
        <v>0</v>
      </c>
      <c r="R34" s="205"/>
      <c r="S34" s="205"/>
      <c r="T34" s="205"/>
      <c r="U34" s="192"/>
      <c r="V34" s="223"/>
      <c r="W34" s="71">
        <f t="shared" si="5"/>
        <v>71389.39</v>
      </c>
      <c r="X34" s="259"/>
    </row>
    <row r="35" spans="1:24" s="3" customFormat="1" ht="21" customHeight="1">
      <c r="A35" s="81" t="s">
        <v>251</v>
      </c>
      <c r="B35" s="81" t="str">
        <f>'дод. 3'!A103</f>
        <v>5030</v>
      </c>
      <c r="C35" s="81">
        <f>'дод. 3'!B103</f>
        <v>0</v>
      </c>
      <c r="D35" s="106" t="str">
        <f>'дод. 3'!C103</f>
        <v>Розвиток дитячо-юнацького та резервного спорту</v>
      </c>
      <c r="E35" s="80">
        <f>E36+E37</f>
        <v>17111700</v>
      </c>
      <c r="F35" s="80">
        <f aca="true" t="shared" si="12" ref="F35:W35">F36+F37</f>
        <v>6380000</v>
      </c>
      <c r="G35" s="80">
        <f t="shared" si="12"/>
        <v>586810</v>
      </c>
      <c r="H35" s="80">
        <f t="shared" si="12"/>
        <v>3796822.17</v>
      </c>
      <c r="I35" s="80">
        <f t="shared" si="12"/>
        <v>1459403.96</v>
      </c>
      <c r="J35" s="80">
        <f t="shared" si="12"/>
        <v>201972.53</v>
      </c>
      <c r="K35" s="222">
        <f t="shared" si="2"/>
        <v>22.188456845316363</v>
      </c>
      <c r="L35" s="80">
        <f t="shared" si="12"/>
        <v>200000</v>
      </c>
      <c r="M35" s="80">
        <f t="shared" si="12"/>
        <v>0</v>
      </c>
      <c r="N35" s="80">
        <f t="shared" si="12"/>
        <v>0</v>
      </c>
      <c r="O35" s="80">
        <f t="shared" si="12"/>
        <v>0</v>
      </c>
      <c r="P35" s="80">
        <f t="shared" si="12"/>
        <v>200000</v>
      </c>
      <c r="Q35" s="80">
        <f t="shared" si="12"/>
        <v>0</v>
      </c>
      <c r="R35" s="80">
        <f t="shared" si="12"/>
        <v>0</v>
      </c>
      <c r="S35" s="80">
        <f t="shared" si="12"/>
        <v>0</v>
      </c>
      <c r="T35" s="80">
        <f t="shared" si="12"/>
        <v>0</v>
      </c>
      <c r="U35" s="80">
        <f t="shared" si="12"/>
        <v>0</v>
      </c>
      <c r="V35" s="222">
        <f t="shared" si="3"/>
        <v>0</v>
      </c>
      <c r="W35" s="80">
        <f t="shared" si="12"/>
        <v>3796822.17</v>
      </c>
      <c r="X35" s="259"/>
    </row>
    <row r="36" spans="1:24" s="115" customFormat="1" ht="30" customHeight="1">
      <c r="A36" s="116" t="s">
        <v>252</v>
      </c>
      <c r="B36" s="116" t="str">
        <f>'дод. 3'!A104</f>
        <v>5031</v>
      </c>
      <c r="C36" s="116" t="str">
        <f>'дод. 3'!B104</f>
        <v>0810</v>
      </c>
      <c r="D36" s="117" t="str">
        <f>'дод. 3'!C104</f>
        <v>Утримання та навчально-тренувальна робота комунальних дитячо-юнацьких спортивних шкіл</v>
      </c>
      <c r="E36" s="77">
        <v>9394900</v>
      </c>
      <c r="F36" s="77">
        <v>6380000</v>
      </c>
      <c r="G36" s="77">
        <v>586810</v>
      </c>
      <c r="H36" s="77">
        <v>2030077.34</v>
      </c>
      <c r="I36" s="77">
        <v>1459403.96</v>
      </c>
      <c r="J36" s="77">
        <v>201972.53</v>
      </c>
      <c r="K36" s="223">
        <f t="shared" si="2"/>
        <v>21.60829109410425</v>
      </c>
      <c r="L36" s="77">
        <v>200000</v>
      </c>
      <c r="M36" s="77"/>
      <c r="N36" s="77"/>
      <c r="O36" s="77"/>
      <c r="P36" s="77">
        <v>200000</v>
      </c>
      <c r="Q36" s="71">
        <f t="shared" si="4"/>
        <v>0</v>
      </c>
      <c r="R36" s="205"/>
      <c r="S36" s="205"/>
      <c r="T36" s="205"/>
      <c r="U36" s="192"/>
      <c r="V36" s="223">
        <f t="shared" si="3"/>
        <v>0</v>
      </c>
      <c r="W36" s="71">
        <f t="shared" si="5"/>
        <v>2030077.34</v>
      </c>
      <c r="X36" s="259"/>
    </row>
    <row r="37" spans="1:24" s="115" customFormat="1" ht="45">
      <c r="A37" s="116" t="s">
        <v>253</v>
      </c>
      <c r="B37" s="116" t="str">
        <f>'дод. 3'!A105</f>
        <v>5032</v>
      </c>
      <c r="C37" s="116" t="str">
        <f>'дод. 3'!B105</f>
        <v>0810</v>
      </c>
      <c r="D37" s="117" t="str">
        <f>'дод. 3'!C105</f>
        <v>Фінансова підтримка дитячо-юнацьких спортивних шкіл фізкультурно-спортивних товариств</v>
      </c>
      <c r="E37" s="77">
        <v>7716800</v>
      </c>
      <c r="F37" s="77"/>
      <c r="G37" s="77"/>
      <c r="H37" s="77">
        <v>1766744.83</v>
      </c>
      <c r="I37" s="77"/>
      <c r="J37" s="77"/>
      <c r="K37" s="223">
        <f t="shared" si="2"/>
        <v>22.894785792038153</v>
      </c>
      <c r="L37" s="77">
        <v>0</v>
      </c>
      <c r="M37" s="77"/>
      <c r="N37" s="77"/>
      <c r="O37" s="77"/>
      <c r="P37" s="77"/>
      <c r="Q37" s="71">
        <f t="shared" si="4"/>
        <v>0</v>
      </c>
      <c r="R37" s="205"/>
      <c r="S37" s="205"/>
      <c r="T37" s="205"/>
      <c r="U37" s="192"/>
      <c r="V37" s="223"/>
      <c r="W37" s="71">
        <f t="shared" si="5"/>
        <v>1766744.83</v>
      </c>
      <c r="X37" s="259"/>
    </row>
    <row r="38" spans="1:24" s="115" customFormat="1" ht="21" customHeight="1">
      <c r="A38" s="81" t="s">
        <v>254</v>
      </c>
      <c r="B38" s="81" t="str">
        <f>'дод. 3'!A106</f>
        <v>5060</v>
      </c>
      <c r="C38" s="81">
        <f>'дод. 3'!B106</f>
        <v>0</v>
      </c>
      <c r="D38" s="106" t="str">
        <f>'дод. 3'!C106</f>
        <v>Інші заходи з розвитку фізичної культури та спорту</v>
      </c>
      <c r="E38" s="80">
        <f>E39+E40</f>
        <v>8540000</v>
      </c>
      <c r="F38" s="80">
        <f aca="true" t="shared" si="13" ref="F38:W38">F39+F40</f>
        <v>1685000</v>
      </c>
      <c r="G38" s="80">
        <f t="shared" si="13"/>
        <v>407210</v>
      </c>
      <c r="H38" s="80">
        <f t="shared" si="13"/>
        <v>2098795.3499999996</v>
      </c>
      <c r="I38" s="80">
        <f t="shared" si="13"/>
        <v>403447.63</v>
      </c>
      <c r="J38" s="80">
        <f t="shared" si="13"/>
        <v>176175.93</v>
      </c>
      <c r="K38" s="222">
        <f t="shared" si="2"/>
        <v>24.57605796252927</v>
      </c>
      <c r="L38" s="80">
        <f t="shared" si="13"/>
        <v>246687</v>
      </c>
      <c r="M38" s="80">
        <f t="shared" si="13"/>
        <v>226687</v>
      </c>
      <c r="N38" s="80">
        <f t="shared" si="13"/>
        <v>141022</v>
      </c>
      <c r="O38" s="80">
        <f t="shared" si="13"/>
        <v>53404</v>
      </c>
      <c r="P38" s="80">
        <f t="shared" si="13"/>
        <v>20000</v>
      </c>
      <c r="Q38" s="80">
        <f t="shared" si="13"/>
        <v>72869.1</v>
      </c>
      <c r="R38" s="80">
        <f t="shared" si="13"/>
        <v>72869.1</v>
      </c>
      <c r="S38" s="80">
        <f t="shared" si="13"/>
        <v>22626.15</v>
      </c>
      <c r="T38" s="80">
        <f t="shared" si="13"/>
        <v>13630.94</v>
      </c>
      <c r="U38" s="80">
        <f t="shared" si="13"/>
        <v>0</v>
      </c>
      <c r="V38" s="222">
        <f t="shared" si="3"/>
        <v>29.539092047817682</v>
      </c>
      <c r="W38" s="80">
        <f t="shared" si="13"/>
        <v>2171664.4499999997</v>
      </c>
      <c r="X38" s="259"/>
    </row>
    <row r="39" spans="1:24" s="115" customFormat="1" ht="54.75" customHeight="1">
      <c r="A39" s="116" t="s">
        <v>255</v>
      </c>
      <c r="B39" s="116" t="str">
        <f>'дод. 3'!A107</f>
        <v>5061</v>
      </c>
      <c r="C39" s="116" t="str">
        <f>'дод. 3'!B107</f>
        <v>0810</v>
      </c>
      <c r="D39" s="117" t="str">
        <f>'дод. 3'!C107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39" s="77">
        <v>3246540</v>
      </c>
      <c r="F39" s="77">
        <v>1685000</v>
      </c>
      <c r="G39" s="77">
        <v>407210</v>
      </c>
      <c r="H39" s="77">
        <v>693622.7</v>
      </c>
      <c r="I39" s="77">
        <v>403447.63</v>
      </c>
      <c r="J39" s="77">
        <v>176175.93</v>
      </c>
      <c r="K39" s="223">
        <f t="shared" si="2"/>
        <v>21.36498241204482</v>
      </c>
      <c r="L39" s="77">
        <v>246687</v>
      </c>
      <c r="M39" s="77">
        <v>226687</v>
      </c>
      <c r="N39" s="77">
        <v>141022</v>
      </c>
      <c r="O39" s="77">
        <v>53404</v>
      </c>
      <c r="P39" s="77">
        <v>20000</v>
      </c>
      <c r="Q39" s="71">
        <f t="shared" si="4"/>
        <v>72869.1</v>
      </c>
      <c r="R39" s="205">
        <v>72869.1</v>
      </c>
      <c r="S39" s="205">
        <v>22626.15</v>
      </c>
      <c r="T39" s="205">
        <v>13630.94</v>
      </c>
      <c r="U39" s="192"/>
      <c r="V39" s="223">
        <f t="shared" si="3"/>
        <v>29.539092047817682</v>
      </c>
      <c r="W39" s="71">
        <f t="shared" si="5"/>
        <v>766491.7999999999</v>
      </c>
      <c r="X39" s="259"/>
    </row>
    <row r="40" spans="1:24" s="115" customFormat="1" ht="45">
      <c r="A40" s="116" t="s">
        <v>256</v>
      </c>
      <c r="B40" s="116" t="str">
        <f>'дод. 3'!A108</f>
        <v>5062</v>
      </c>
      <c r="C40" s="116" t="str">
        <f>'дод. 3'!B108</f>
        <v>0810</v>
      </c>
      <c r="D40" s="117" t="str">
        <f>'дод. 3'!C108</f>
        <v>Підтримка спорту вищих досягнень та організацій, які здійснюють фізкультурно-спортивну діяльність в регіоні</v>
      </c>
      <c r="E40" s="77">
        <v>5293460</v>
      </c>
      <c r="F40" s="77"/>
      <c r="G40" s="77"/>
      <c r="H40" s="77">
        <v>1405172.65</v>
      </c>
      <c r="I40" s="77"/>
      <c r="J40" s="77"/>
      <c r="K40" s="223">
        <f t="shared" si="2"/>
        <v>26.545447590045075</v>
      </c>
      <c r="L40" s="77">
        <v>0</v>
      </c>
      <c r="M40" s="77"/>
      <c r="N40" s="77"/>
      <c r="O40" s="77"/>
      <c r="P40" s="77"/>
      <c r="Q40" s="71">
        <f t="shared" si="4"/>
        <v>0</v>
      </c>
      <c r="R40" s="205"/>
      <c r="S40" s="205"/>
      <c r="T40" s="205"/>
      <c r="U40" s="192"/>
      <c r="V40" s="223"/>
      <c r="W40" s="71">
        <f t="shared" si="5"/>
        <v>1405172.65</v>
      </c>
      <c r="X40" s="259"/>
    </row>
    <row r="41" spans="1:24" s="3" customFormat="1" ht="34.5" customHeight="1">
      <c r="A41" s="81" t="s">
        <v>257</v>
      </c>
      <c r="B41" s="81" t="str">
        <f>'дод. 3'!A134</f>
        <v>7410</v>
      </c>
      <c r="C41" s="81">
        <f>'дод. 3'!B134</f>
        <v>0</v>
      </c>
      <c r="D41" s="106" t="str">
        <f>'дод. 3'!C134</f>
        <v>Забезпечення надання послуг з перевезення пасажирів автомобільним транспортом</v>
      </c>
      <c r="E41" s="80">
        <f>E42</f>
        <v>3000000</v>
      </c>
      <c r="F41" s="80">
        <f aca="true" t="shared" si="14" ref="F41:W41">F42</f>
        <v>0</v>
      </c>
      <c r="G41" s="80">
        <f t="shared" si="14"/>
        <v>0</v>
      </c>
      <c r="H41" s="80">
        <f t="shared" si="14"/>
        <v>860000</v>
      </c>
      <c r="I41" s="80">
        <f t="shared" si="14"/>
        <v>0</v>
      </c>
      <c r="J41" s="80">
        <f t="shared" si="14"/>
        <v>0</v>
      </c>
      <c r="K41" s="222">
        <f t="shared" si="2"/>
        <v>28.666666666666668</v>
      </c>
      <c r="L41" s="80">
        <f t="shared" si="14"/>
        <v>0</v>
      </c>
      <c r="M41" s="80">
        <f t="shared" si="14"/>
        <v>0</v>
      </c>
      <c r="N41" s="80">
        <f t="shared" si="14"/>
        <v>0</v>
      </c>
      <c r="O41" s="80">
        <f t="shared" si="14"/>
        <v>0</v>
      </c>
      <c r="P41" s="80">
        <f t="shared" si="14"/>
        <v>0</v>
      </c>
      <c r="Q41" s="80">
        <f t="shared" si="14"/>
        <v>0</v>
      </c>
      <c r="R41" s="80">
        <f t="shared" si="14"/>
        <v>0</v>
      </c>
      <c r="S41" s="80">
        <f t="shared" si="14"/>
        <v>0</v>
      </c>
      <c r="T41" s="80">
        <f t="shared" si="14"/>
        <v>0</v>
      </c>
      <c r="U41" s="80">
        <f t="shared" si="14"/>
        <v>0</v>
      </c>
      <c r="V41" s="222"/>
      <c r="W41" s="80">
        <f t="shared" si="14"/>
        <v>860000</v>
      </c>
      <c r="X41" s="259"/>
    </row>
    <row r="42" spans="1:24" s="115" customFormat="1" ht="30">
      <c r="A42" s="116" t="s">
        <v>258</v>
      </c>
      <c r="B42" s="116" t="str">
        <f>'дод. 3'!A135</f>
        <v>7412</v>
      </c>
      <c r="C42" s="116" t="str">
        <f>'дод. 3'!B135</f>
        <v>0451</v>
      </c>
      <c r="D42" s="117" t="str">
        <f>'дод. 3'!C135</f>
        <v>Регулювання цін на послуги місцевого автотранспорту</v>
      </c>
      <c r="E42" s="77">
        <v>3000000</v>
      </c>
      <c r="F42" s="77"/>
      <c r="G42" s="77"/>
      <c r="H42" s="77">
        <v>860000</v>
      </c>
      <c r="I42" s="77"/>
      <c r="J42" s="77"/>
      <c r="K42" s="223">
        <f t="shared" si="2"/>
        <v>28.666666666666668</v>
      </c>
      <c r="L42" s="77">
        <v>0</v>
      </c>
      <c r="M42" s="77"/>
      <c r="N42" s="77"/>
      <c r="O42" s="77"/>
      <c r="P42" s="77"/>
      <c r="Q42" s="71">
        <f t="shared" si="4"/>
        <v>0</v>
      </c>
      <c r="R42" s="205"/>
      <c r="S42" s="205"/>
      <c r="T42" s="205"/>
      <c r="U42" s="192"/>
      <c r="V42" s="223"/>
      <c r="W42" s="71">
        <f t="shared" si="5"/>
        <v>860000</v>
      </c>
      <c r="X42" s="259"/>
    </row>
    <row r="43" spans="1:24" s="3" customFormat="1" ht="30">
      <c r="A43" s="82" t="s">
        <v>259</v>
      </c>
      <c r="B43" s="82" t="str">
        <f>'дод. 3'!A136</f>
        <v>7420</v>
      </c>
      <c r="C43" s="82">
        <f>'дод. 3'!B136</f>
        <v>0</v>
      </c>
      <c r="D43" s="103" t="str">
        <f>'дод. 3'!C136</f>
        <v>Забезпечення надання послуг з перевезення пасажирів електротранспортом</v>
      </c>
      <c r="E43" s="74">
        <f>E44+E45</f>
        <v>18544636</v>
      </c>
      <c r="F43" s="74">
        <f aca="true" t="shared" si="15" ref="F43:W43">F44+F45</f>
        <v>0</v>
      </c>
      <c r="G43" s="74">
        <f t="shared" si="15"/>
        <v>0</v>
      </c>
      <c r="H43" s="74">
        <f t="shared" si="15"/>
        <v>1603300</v>
      </c>
      <c r="I43" s="74">
        <f t="shared" si="15"/>
        <v>0</v>
      </c>
      <c r="J43" s="74">
        <f t="shared" si="15"/>
        <v>0</v>
      </c>
      <c r="K43" s="222">
        <f t="shared" si="2"/>
        <v>8.64562669226832</v>
      </c>
      <c r="L43" s="74">
        <f t="shared" si="15"/>
        <v>810000</v>
      </c>
      <c r="M43" s="74">
        <f t="shared" si="15"/>
        <v>0</v>
      </c>
      <c r="N43" s="74">
        <f t="shared" si="15"/>
        <v>0</v>
      </c>
      <c r="O43" s="74">
        <f t="shared" si="15"/>
        <v>0</v>
      </c>
      <c r="P43" s="74">
        <f t="shared" si="15"/>
        <v>810000</v>
      </c>
      <c r="Q43" s="74">
        <f t="shared" si="15"/>
        <v>0</v>
      </c>
      <c r="R43" s="74">
        <f t="shared" si="15"/>
        <v>0</v>
      </c>
      <c r="S43" s="74">
        <f t="shared" si="15"/>
        <v>0</v>
      </c>
      <c r="T43" s="74">
        <f t="shared" si="15"/>
        <v>0</v>
      </c>
      <c r="U43" s="74">
        <f t="shared" si="15"/>
        <v>0</v>
      </c>
      <c r="V43" s="222">
        <f t="shared" si="3"/>
        <v>0</v>
      </c>
      <c r="W43" s="74">
        <f t="shared" si="15"/>
        <v>1603300</v>
      </c>
      <c r="X43" s="259"/>
    </row>
    <row r="44" spans="1:24" s="115" customFormat="1" ht="30">
      <c r="A44" s="116" t="s">
        <v>260</v>
      </c>
      <c r="B44" s="116" t="str">
        <f>'дод. 3'!A137</f>
        <v>7422</v>
      </c>
      <c r="C44" s="116" t="str">
        <f>'дод. 3'!B137</f>
        <v>0453</v>
      </c>
      <c r="D44" s="117" t="str">
        <f>'дод. 3'!C137</f>
        <v>Регулювання цін на послуги місцевого наземного електротранспорту</v>
      </c>
      <c r="E44" s="77">
        <v>6000000</v>
      </c>
      <c r="F44" s="77"/>
      <c r="G44" s="77"/>
      <c r="H44" s="77">
        <v>1603300</v>
      </c>
      <c r="I44" s="77"/>
      <c r="J44" s="77"/>
      <c r="K44" s="223">
        <f t="shared" si="2"/>
        <v>26.721666666666664</v>
      </c>
      <c r="L44" s="77">
        <v>0</v>
      </c>
      <c r="M44" s="77"/>
      <c r="N44" s="77"/>
      <c r="O44" s="77"/>
      <c r="P44" s="77"/>
      <c r="Q44" s="71">
        <f t="shared" si="4"/>
        <v>0</v>
      </c>
      <c r="R44" s="205"/>
      <c r="S44" s="205"/>
      <c r="T44" s="205"/>
      <c r="U44" s="192"/>
      <c r="V44" s="223"/>
      <c r="W44" s="71">
        <f t="shared" si="5"/>
        <v>1603300</v>
      </c>
      <c r="X44" s="259"/>
    </row>
    <row r="45" spans="1:24" s="115" customFormat="1" ht="21.75" customHeight="1">
      <c r="A45" s="116" t="s">
        <v>370</v>
      </c>
      <c r="B45" s="116" t="str">
        <f>'дод. 3'!A138</f>
        <v>7426</v>
      </c>
      <c r="C45" s="116" t="str">
        <f>'дод. 3'!B138</f>
        <v>0453</v>
      </c>
      <c r="D45" s="117" t="str">
        <f>'дод. 3'!C138</f>
        <v>Інші заходи у сфері електротранспорту</v>
      </c>
      <c r="E45" s="77">
        <v>12544636</v>
      </c>
      <c r="F45" s="77"/>
      <c r="G45" s="77"/>
      <c r="H45" s="77"/>
      <c r="I45" s="77"/>
      <c r="J45" s="77"/>
      <c r="K45" s="223">
        <f t="shared" si="2"/>
        <v>0</v>
      </c>
      <c r="L45" s="77">
        <v>810000</v>
      </c>
      <c r="M45" s="77"/>
      <c r="N45" s="77"/>
      <c r="O45" s="77"/>
      <c r="P45" s="77">
        <v>810000</v>
      </c>
      <c r="Q45" s="71">
        <f t="shared" si="4"/>
        <v>0</v>
      </c>
      <c r="R45" s="205"/>
      <c r="S45" s="205"/>
      <c r="T45" s="205"/>
      <c r="U45" s="192"/>
      <c r="V45" s="223">
        <f t="shared" si="3"/>
        <v>0</v>
      </c>
      <c r="W45" s="71">
        <f t="shared" si="5"/>
        <v>0</v>
      </c>
      <c r="X45" s="259"/>
    </row>
    <row r="46" spans="1:24" s="3" customFormat="1" ht="21.75" customHeight="1">
      <c r="A46" s="81" t="s">
        <v>486</v>
      </c>
      <c r="B46" s="81" t="str">
        <f>'дод. 3'!A139</f>
        <v>7450</v>
      </c>
      <c r="C46" s="81" t="str">
        <f>'дод. 3'!B139</f>
        <v>0456</v>
      </c>
      <c r="D46" s="200" t="str">
        <f>'дод. 3'!C139</f>
        <v>Інша діяльність у сфері транспорту </v>
      </c>
      <c r="E46" s="80">
        <v>450000</v>
      </c>
      <c r="F46" s="80"/>
      <c r="G46" s="80"/>
      <c r="H46" s="80"/>
      <c r="I46" s="80"/>
      <c r="J46" s="80"/>
      <c r="K46" s="222">
        <f t="shared" si="2"/>
        <v>0</v>
      </c>
      <c r="L46" s="80">
        <v>0</v>
      </c>
      <c r="M46" s="80"/>
      <c r="N46" s="80"/>
      <c r="O46" s="80"/>
      <c r="P46" s="80"/>
      <c r="Q46" s="40">
        <f t="shared" si="4"/>
        <v>0</v>
      </c>
      <c r="R46" s="206"/>
      <c r="S46" s="206"/>
      <c r="T46" s="206"/>
      <c r="U46" s="193"/>
      <c r="V46" s="222"/>
      <c r="W46" s="40">
        <f t="shared" si="5"/>
        <v>0</v>
      </c>
      <c r="X46" s="259"/>
    </row>
    <row r="47" spans="1:24" s="118" customFormat="1" ht="30">
      <c r="A47" s="81" t="s">
        <v>371</v>
      </c>
      <c r="B47" s="81" t="str">
        <f>'дод. 3'!A141</f>
        <v>7530</v>
      </c>
      <c r="C47" s="81" t="str">
        <f>'дод. 3'!B141</f>
        <v>0460</v>
      </c>
      <c r="D47" s="106" t="str">
        <f>'дод. 3'!C141</f>
        <v>Інші заходи у сфері зв'язку, телекомунікації та інформатики</v>
      </c>
      <c r="E47" s="80">
        <v>7276490</v>
      </c>
      <c r="F47" s="80"/>
      <c r="G47" s="80"/>
      <c r="H47" s="80">
        <v>202410.09</v>
      </c>
      <c r="I47" s="80"/>
      <c r="J47" s="80"/>
      <c r="K47" s="222">
        <f t="shared" si="2"/>
        <v>2.7816995556923736</v>
      </c>
      <c r="L47" s="80">
        <v>4897000</v>
      </c>
      <c r="M47" s="80"/>
      <c r="N47" s="80"/>
      <c r="O47" s="80"/>
      <c r="P47" s="80">
        <v>4897000</v>
      </c>
      <c r="Q47" s="40">
        <f t="shared" si="4"/>
        <v>0</v>
      </c>
      <c r="R47" s="206"/>
      <c r="S47" s="206"/>
      <c r="T47" s="206"/>
      <c r="U47" s="193"/>
      <c r="V47" s="222">
        <f t="shared" si="3"/>
        <v>0</v>
      </c>
      <c r="W47" s="40">
        <f t="shared" si="5"/>
        <v>202410.09</v>
      </c>
      <c r="X47" s="258">
        <v>12</v>
      </c>
    </row>
    <row r="48" spans="1:24" s="115" customFormat="1" ht="30">
      <c r="A48" s="81" t="s">
        <v>261</v>
      </c>
      <c r="B48" s="81" t="str">
        <f>'дод. 3'!A143</f>
        <v>7610</v>
      </c>
      <c r="C48" s="81" t="str">
        <f>'дод. 3'!B143</f>
        <v>0411</v>
      </c>
      <c r="D48" s="106" t="str">
        <f>'дод. 3'!C143</f>
        <v>Сприяння розвитку малого та середнього підприємництва</v>
      </c>
      <c r="E48" s="80">
        <v>88000</v>
      </c>
      <c r="F48" s="80"/>
      <c r="G48" s="80"/>
      <c r="H48" s="80"/>
      <c r="I48" s="80"/>
      <c r="J48" s="80"/>
      <c r="K48" s="222">
        <f t="shared" si="2"/>
        <v>0</v>
      </c>
      <c r="L48" s="80">
        <v>0</v>
      </c>
      <c r="M48" s="80"/>
      <c r="N48" s="80"/>
      <c r="O48" s="80"/>
      <c r="P48" s="80"/>
      <c r="Q48" s="40">
        <f t="shared" si="4"/>
        <v>0</v>
      </c>
      <c r="R48" s="206"/>
      <c r="S48" s="206"/>
      <c r="T48" s="206"/>
      <c r="U48" s="192"/>
      <c r="V48" s="222"/>
      <c r="W48" s="40">
        <f t="shared" si="5"/>
        <v>0</v>
      </c>
      <c r="X48" s="258"/>
    </row>
    <row r="49" spans="1:24" s="115" customFormat="1" ht="18.75" customHeight="1">
      <c r="A49" s="81" t="s">
        <v>396</v>
      </c>
      <c r="B49" s="81" t="str">
        <f>'дод. 3'!A144</f>
        <v>7640</v>
      </c>
      <c r="C49" s="81" t="str">
        <f>'дод. 3'!B144</f>
        <v>0470</v>
      </c>
      <c r="D49" s="106" t="str">
        <f>'дод. 3'!C144</f>
        <v>Заходи з енергозбереження</v>
      </c>
      <c r="E49" s="80">
        <v>125175</v>
      </c>
      <c r="F49" s="80"/>
      <c r="G49" s="80"/>
      <c r="H49" s="80"/>
      <c r="I49" s="80"/>
      <c r="J49" s="80"/>
      <c r="K49" s="222">
        <f t="shared" si="2"/>
        <v>0</v>
      </c>
      <c r="L49" s="80">
        <v>0</v>
      </c>
      <c r="M49" s="80"/>
      <c r="N49" s="80"/>
      <c r="O49" s="80"/>
      <c r="P49" s="80"/>
      <c r="Q49" s="40">
        <f t="shared" si="4"/>
        <v>0</v>
      </c>
      <c r="R49" s="206"/>
      <c r="S49" s="206"/>
      <c r="T49" s="206"/>
      <c r="U49" s="192"/>
      <c r="V49" s="222"/>
      <c r="W49" s="40">
        <f t="shared" si="5"/>
        <v>0</v>
      </c>
      <c r="X49" s="258"/>
    </row>
    <row r="50" spans="1:24" s="115" customFormat="1" ht="30">
      <c r="A50" s="81" t="s">
        <v>262</v>
      </c>
      <c r="B50" s="81" t="str">
        <f>'дод. 3'!A147</f>
        <v>7670</v>
      </c>
      <c r="C50" s="81" t="str">
        <f>'дод. 3'!B147</f>
        <v>0490</v>
      </c>
      <c r="D50" s="106" t="str">
        <f>'дод. 3'!C147</f>
        <v>Внески до статутного капіталу суб’єктів господарювання</v>
      </c>
      <c r="E50" s="80">
        <v>0</v>
      </c>
      <c r="F50" s="80"/>
      <c r="G50" s="80"/>
      <c r="H50" s="80"/>
      <c r="I50" s="80"/>
      <c r="J50" s="80"/>
      <c r="K50" s="222"/>
      <c r="L50" s="80">
        <v>29240000</v>
      </c>
      <c r="M50" s="80"/>
      <c r="N50" s="80"/>
      <c r="O50" s="80"/>
      <c r="P50" s="80">
        <v>29240000</v>
      </c>
      <c r="Q50" s="40">
        <f t="shared" si="4"/>
        <v>0</v>
      </c>
      <c r="R50" s="206"/>
      <c r="S50" s="206"/>
      <c r="T50" s="206"/>
      <c r="U50" s="192"/>
      <c r="V50" s="222">
        <f t="shared" si="3"/>
        <v>0</v>
      </c>
      <c r="W50" s="40">
        <f t="shared" si="5"/>
        <v>0</v>
      </c>
      <c r="X50" s="258"/>
    </row>
    <row r="51" spans="1:24" s="115" customFormat="1" ht="30">
      <c r="A51" s="81" t="s">
        <v>385</v>
      </c>
      <c r="B51" s="81" t="str">
        <f>'дод. 3'!A148</f>
        <v>7680</v>
      </c>
      <c r="C51" s="81" t="str">
        <f>'дод. 3'!B148</f>
        <v>0490</v>
      </c>
      <c r="D51" s="106" t="str">
        <f>'дод. 3'!C148</f>
        <v>Членські внески до асоціацій органів місцевого самоврядування</v>
      </c>
      <c r="E51" s="80">
        <v>209333</v>
      </c>
      <c r="F51" s="80"/>
      <c r="G51" s="80"/>
      <c r="H51" s="80">
        <v>50000</v>
      </c>
      <c r="I51" s="80"/>
      <c r="J51" s="80"/>
      <c r="K51" s="222">
        <f t="shared" si="2"/>
        <v>23.885388352529226</v>
      </c>
      <c r="L51" s="80">
        <v>0</v>
      </c>
      <c r="M51" s="80"/>
      <c r="N51" s="80"/>
      <c r="O51" s="80"/>
      <c r="P51" s="80"/>
      <c r="Q51" s="40">
        <f t="shared" si="4"/>
        <v>0</v>
      </c>
      <c r="R51" s="206"/>
      <c r="S51" s="206"/>
      <c r="T51" s="206"/>
      <c r="U51" s="192"/>
      <c r="V51" s="222"/>
      <c r="W51" s="40">
        <f t="shared" si="5"/>
        <v>50000</v>
      </c>
      <c r="X51" s="258"/>
    </row>
    <row r="52" spans="1:24" s="115" customFormat="1" ht="19.5" customHeight="1">
      <c r="A52" s="81" t="s">
        <v>263</v>
      </c>
      <c r="B52" s="81" t="str">
        <f>'дод. 3'!A149</f>
        <v>7690</v>
      </c>
      <c r="C52" s="81">
        <f>'дод. 3'!B149</f>
        <v>0</v>
      </c>
      <c r="D52" s="106" t="str">
        <f>'дод. 3'!C149</f>
        <v>Інша економічна діяльність</v>
      </c>
      <c r="E52" s="80">
        <f>E53+E54</f>
        <v>1802059</v>
      </c>
      <c r="F52" s="80">
        <f aca="true" t="shared" si="16" ref="F52:W52">F53+F54</f>
        <v>0</v>
      </c>
      <c r="G52" s="80">
        <f t="shared" si="16"/>
        <v>0</v>
      </c>
      <c r="H52" s="80">
        <f t="shared" si="16"/>
        <v>23625.77</v>
      </c>
      <c r="I52" s="80">
        <f t="shared" si="16"/>
        <v>0</v>
      </c>
      <c r="J52" s="80">
        <f t="shared" si="16"/>
        <v>0</v>
      </c>
      <c r="K52" s="222">
        <f t="shared" si="2"/>
        <v>1.311043090154096</v>
      </c>
      <c r="L52" s="80">
        <f t="shared" si="16"/>
        <v>63407</v>
      </c>
      <c r="M52" s="80">
        <f t="shared" si="16"/>
        <v>63407</v>
      </c>
      <c r="N52" s="80">
        <f t="shared" si="16"/>
        <v>0</v>
      </c>
      <c r="O52" s="80">
        <f t="shared" si="16"/>
        <v>0</v>
      </c>
      <c r="P52" s="80">
        <f t="shared" si="16"/>
        <v>0</v>
      </c>
      <c r="Q52" s="80">
        <f t="shared" si="16"/>
        <v>6600</v>
      </c>
      <c r="R52" s="80">
        <f t="shared" si="16"/>
        <v>6600</v>
      </c>
      <c r="S52" s="80">
        <f t="shared" si="16"/>
        <v>0</v>
      </c>
      <c r="T52" s="80">
        <f t="shared" si="16"/>
        <v>0</v>
      </c>
      <c r="U52" s="80">
        <f t="shared" si="16"/>
        <v>0</v>
      </c>
      <c r="V52" s="222">
        <f t="shared" si="3"/>
        <v>10.40894538457899</v>
      </c>
      <c r="W52" s="80">
        <f t="shared" si="16"/>
        <v>30225.77</v>
      </c>
      <c r="X52" s="258"/>
    </row>
    <row r="53" spans="1:24" s="115" customFormat="1" ht="111.75" customHeight="1">
      <c r="A53" s="116" t="s">
        <v>466</v>
      </c>
      <c r="B53" s="116" t="str">
        <f>'дод. 3'!A150</f>
        <v>7691</v>
      </c>
      <c r="C53" s="116" t="str">
        <f>'дод. 3'!B150</f>
        <v>0490</v>
      </c>
      <c r="D53" s="76" t="s">
        <v>494</v>
      </c>
      <c r="E53" s="77">
        <v>0</v>
      </c>
      <c r="F53" s="77"/>
      <c r="G53" s="77"/>
      <c r="H53" s="77"/>
      <c r="I53" s="77"/>
      <c r="J53" s="77"/>
      <c r="K53" s="223"/>
      <c r="L53" s="77">
        <v>63407</v>
      </c>
      <c r="M53" s="77">
        <v>63407</v>
      </c>
      <c r="N53" s="77"/>
      <c r="O53" s="77"/>
      <c r="P53" s="77"/>
      <c r="Q53" s="71">
        <f t="shared" si="4"/>
        <v>6600</v>
      </c>
      <c r="R53" s="205">
        <v>6600</v>
      </c>
      <c r="S53" s="205"/>
      <c r="T53" s="205"/>
      <c r="U53" s="192"/>
      <c r="V53" s="223">
        <f t="shared" si="3"/>
        <v>10.40894538457899</v>
      </c>
      <c r="W53" s="71">
        <f t="shared" si="5"/>
        <v>6600</v>
      </c>
      <c r="X53" s="258"/>
    </row>
    <row r="54" spans="1:24" s="115" customFormat="1" ht="23.25" customHeight="1">
      <c r="A54" s="116" t="s">
        <v>378</v>
      </c>
      <c r="B54" s="116" t="str">
        <f>'дод. 3'!A151</f>
        <v>7693</v>
      </c>
      <c r="C54" s="116" t="str">
        <f>'дод. 3'!B151</f>
        <v>0490</v>
      </c>
      <c r="D54" s="119" t="str">
        <f>'дод. 3'!C151</f>
        <v>Інші заходи, пов'язані з економічною діяльністю</v>
      </c>
      <c r="E54" s="77">
        <v>1802059</v>
      </c>
      <c r="F54" s="77"/>
      <c r="G54" s="77"/>
      <c r="H54" s="77">
        <v>23625.77</v>
      </c>
      <c r="I54" s="77"/>
      <c r="J54" s="77"/>
      <c r="K54" s="223">
        <f t="shared" si="2"/>
        <v>1.311043090154096</v>
      </c>
      <c r="L54" s="77">
        <v>0</v>
      </c>
      <c r="M54" s="77"/>
      <c r="N54" s="77"/>
      <c r="O54" s="77"/>
      <c r="P54" s="77"/>
      <c r="Q54" s="71">
        <f t="shared" si="4"/>
        <v>0</v>
      </c>
      <c r="R54" s="205"/>
      <c r="S54" s="205"/>
      <c r="T54" s="205"/>
      <c r="U54" s="192"/>
      <c r="V54" s="223"/>
      <c r="W54" s="71">
        <f t="shared" si="5"/>
        <v>23625.77</v>
      </c>
      <c r="X54" s="258"/>
    </row>
    <row r="55" spans="1:24" s="115" customFormat="1" ht="34.5" customHeight="1">
      <c r="A55" s="81" t="s">
        <v>264</v>
      </c>
      <c r="B55" s="81" t="str">
        <f>'дод. 3'!A154</f>
        <v>8110</v>
      </c>
      <c r="C55" s="81" t="str">
        <f>'дод. 3'!B154</f>
        <v>0320</v>
      </c>
      <c r="D55" s="106" t="str">
        <f>'дод. 3'!C154</f>
        <v>Заходи із запобігання та ліквідації надзвичайних ситуацій та наслідків стихійного лиха</v>
      </c>
      <c r="E55" s="80">
        <v>408930</v>
      </c>
      <c r="F55" s="80"/>
      <c r="G55" s="80">
        <v>5070</v>
      </c>
      <c r="H55" s="80">
        <v>37400.88</v>
      </c>
      <c r="I55" s="80"/>
      <c r="J55" s="80">
        <v>469.86</v>
      </c>
      <c r="K55" s="222">
        <f t="shared" si="2"/>
        <v>9.146034773677645</v>
      </c>
      <c r="L55" s="80">
        <v>0</v>
      </c>
      <c r="M55" s="80"/>
      <c r="N55" s="80"/>
      <c r="O55" s="80"/>
      <c r="P55" s="80"/>
      <c r="Q55" s="40">
        <f t="shared" si="4"/>
        <v>0</v>
      </c>
      <c r="R55" s="206"/>
      <c r="S55" s="206"/>
      <c r="T55" s="206"/>
      <c r="U55" s="192"/>
      <c r="V55" s="222"/>
      <c r="W55" s="40">
        <f t="shared" si="5"/>
        <v>37400.88</v>
      </c>
      <c r="X55" s="258"/>
    </row>
    <row r="56" spans="1:24" s="115" customFormat="1" ht="19.5" customHeight="1">
      <c r="A56" s="81" t="s">
        <v>360</v>
      </c>
      <c r="B56" s="81" t="str">
        <f>'дод. 3'!A155</f>
        <v>8120</v>
      </c>
      <c r="C56" s="81" t="str">
        <f>'дод. 3'!B155</f>
        <v>0320</v>
      </c>
      <c r="D56" s="106" t="str">
        <f>'дод. 3'!C155</f>
        <v>Заходи з організації рятування на водах</v>
      </c>
      <c r="E56" s="80">
        <v>1517110</v>
      </c>
      <c r="F56" s="80">
        <v>1087750</v>
      </c>
      <c r="G56" s="80">
        <v>76315</v>
      </c>
      <c r="H56" s="80">
        <v>340704.11</v>
      </c>
      <c r="I56" s="80">
        <v>260661.07</v>
      </c>
      <c r="J56" s="80">
        <v>12282.69</v>
      </c>
      <c r="K56" s="222">
        <f t="shared" si="2"/>
        <v>22.457442769476174</v>
      </c>
      <c r="L56" s="80">
        <v>5100</v>
      </c>
      <c r="M56" s="80">
        <v>5100</v>
      </c>
      <c r="N56" s="80"/>
      <c r="O56" s="80">
        <v>1200</v>
      </c>
      <c r="P56" s="80"/>
      <c r="Q56" s="40">
        <f t="shared" si="4"/>
        <v>45</v>
      </c>
      <c r="R56" s="206">
        <v>45</v>
      </c>
      <c r="S56" s="206"/>
      <c r="T56" s="206"/>
      <c r="U56" s="192"/>
      <c r="V56" s="222">
        <f t="shared" si="3"/>
        <v>0.8823529411764706</v>
      </c>
      <c r="W56" s="40">
        <f t="shared" si="5"/>
        <v>340749.11</v>
      </c>
      <c r="X56" s="258"/>
    </row>
    <row r="57" spans="1:24" s="115" customFormat="1" ht="19.5" customHeight="1">
      <c r="A57" s="81" t="s">
        <v>381</v>
      </c>
      <c r="B57" s="81" t="str">
        <f>'дод. 3'!A157</f>
        <v>8230</v>
      </c>
      <c r="C57" s="81" t="str">
        <f>'дод. 3'!B157</f>
        <v>0380</v>
      </c>
      <c r="D57" s="106" t="str">
        <f>'дод. 3'!C157</f>
        <v>Інші заходи громадського порядку та безпеки</v>
      </c>
      <c r="E57" s="80">
        <v>391300</v>
      </c>
      <c r="F57" s="80"/>
      <c r="G57" s="80">
        <v>222241</v>
      </c>
      <c r="H57" s="80">
        <v>97471.08</v>
      </c>
      <c r="I57" s="80"/>
      <c r="J57" s="80">
        <v>90277.18</v>
      </c>
      <c r="K57" s="222">
        <f t="shared" si="2"/>
        <v>24.90955277280859</v>
      </c>
      <c r="L57" s="80">
        <v>0</v>
      </c>
      <c r="M57" s="80"/>
      <c r="N57" s="80"/>
      <c r="O57" s="80"/>
      <c r="P57" s="80"/>
      <c r="Q57" s="40">
        <f t="shared" si="4"/>
        <v>0</v>
      </c>
      <c r="R57" s="206"/>
      <c r="S57" s="206"/>
      <c r="T57" s="206"/>
      <c r="U57" s="192"/>
      <c r="V57" s="222"/>
      <c r="W57" s="40">
        <f t="shared" si="5"/>
        <v>97471.08</v>
      </c>
      <c r="X57" s="258"/>
    </row>
    <row r="58" spans="1:24" s="115" customFormat="1" ht="29.25" customHeight="1">
      <c r="A58" s="78" t="s">
        <v>265</v>
      </c>
      <c r="B58" s="78" t="str">
        <f>'дод. 3'!A160</f>
        <v>8340</v>
      </c>
      <c r="C58" s="78" t="str">
        <f>'дод. 3'!B160</f>
        <v>0540</v>
      </c>
      <c r="D58" s="102" t="str">
        <f>'дод. 3'!C160</f>
        <v>Природоохоронні заходи за рахунок цільових фондів</v>
      </c>
      <c r="E58" s="80">
        <v>0</v>
      </c>
      <c r="F58" s="80"/>
      <c r="G58" s="80"/>
      <c r="H58" s="80"/>
      <c r="I58" s="80"/>
      <c r="J58" s="80"/>
      <c r="K58" s="222"/>
      <c r="L58" s="80">
        <v>123500</v>
      </c>
      <c r="M58" s="80">
        <v>123500</v>
      </c>
      <c r="N58" s="80"/>
      <c r="O58" s="80"/>
      <c r="P58" s="80"/>
      <c r="Q58" s="40">
        <f t="shared" si="4"/>
        <v>49195</v>
      </c>
      <c r="R58" s="206">
        <v>49195</v>
      </c>
      <c r="S58" s="206"/>
      <c r="T58" s="206"/>
      <c r="U58" s="192"/>
      <c r="V58" s="222">
        <f t="shared" si="3"/>
        <v>39.83400809716599</v>
      </c>
      <c r="W58" s="40">
        <f t="shared" si="5"/>
        <v>49195</v>
      </c>
      <c r="X58" s="258"/>
    </row>
    <row r="59" spans="1:24" s="3" customFormat="1" ht="24" customHeight="1">
      <c r="A59" s="81" t="s">
        <v>392</v>
      </c>
      <c r="B59" s="81" t="str">
        <f>'дод. 3'!A162</f>
        <v>8420</v>
      </c>
      <c r="C59" s="81" t="str">
        <f>'дод. 3'!B162</f>
        <v>0830</v>
      </c>
      <c r="D59" s="106" t="str">
        <f>'дод. 3'!C162</f>
        <v>Інші заходи у сфері засобів масової інформації</v>
      </c>
      <c r="E59" s="80">
        <v>164000</v>
      </c>
      <c r="F59" s="80"/>
      <c r="G59" s="80"/>
      <c r="H59" s="80"/>
      <c r="I59" s="80"/>
      <c r="J59" s="80"/>
      <c r="K59" s="222">
        <f t="shared" si="2"/>
        <v>0</v>
      </c>
      <c r="L59" s="80">
        <v>0</v>
      </c>
      <c r="M59" s="80"/>
      <c r="N59" s="80"/>
      <c r="O59" s="80"/>
      <c r="P59" s="80"/>
      <c r="Q59" s="40">
        <f t="shared" si="4"/>
        <v>0</v>
      </c>
      <c r="R59" s="206"/>
      <c r="S59" s="206"/>
      <c r="T59" s="206"/>
      <c r="U59" s="193"/>
      <c r="V59" s="222"/>
      <c r="W59" s="40">
        <f t="shared" si="5"/>
        <v>0</v>
      </c>
      <c r="X59" s="258"/>
    </row>
    <row r="60" spans="1:24" s="110" customFormat="1" ht="24.75" customHeight="1">
      <c r="A60" s="120" t="s">
        <v>266</v>
      </c>
      <c r="B60" s="121"/>
      <c r="C60" s="121"/>
      <c r="D60" s="32" t="s">
        <v>48</v>
      </c>
      <c r="E60" s="40">
        <f>E61</f>
        <v>737634267</v>
      </c>
      <c r="F60" s="40">
        <f aca="true" t="shared" si="17" ref="F60:W60">F61</f>
        <v>472791902</v>
      </c>
      <c r="G60" s="40">
        <f t="shared" si="17"/>
        <v>69735910</v>
      </c>
      <c r="H60" s="40">
        <f t="shared" si="17"/>
        <v>180190320.01000005</v>
      </c>
      <c r="I60" s="40">
        <f t="shared" si="17"/>
        <v>110665297.75000001</v>
      </c>
      <c r="J60" s="40">
        <f t="shared" si="17"/>
        <v>29418850.029999997</v>
      </c>
      <c r="K60" s="220">
        <f t="shared" si="2"/>
        <v>24.42813845170781</v>
      </c>
      <c r="L60" s="40">
        <f t="shared" si="17"/>
        <v>73460953</v>
      </c>
      <c r="M60" s="40">
        <f t="shared" si="17"/>
        <v>48295548</v>
      </c>
      <c r="N60" s="40">
        <f t="shared" si="17"/>
        <v>2677494</v>
      </c>
      <c r="O60" s="40">
        <f t="shared" si="17"/>
        <v>2371330</v>
      </c>
      <c r="P60" s="40">
        <f t="shared" si="17"/>
        <v>25165405</v>
      </c>
      <c r="Q60" s="40">
        <f t="shared" si="17"/>
        <v>10561462.62</v>
      </c>
      <c r="R60" s="40">
        <f t="shared" si="17"/>
        <v>10159853.389999999</v>
      </c>
      <c r="S60" s="40">
        <f t="shared" si="17"/>
        <v>587876.64</v>
      </c>
      <c r="T60" s="40">
        <f t="shared" si="17"/>
        <v>643349.31</v>
      </c>
      <c r="U60" s="40">
        <f t="shared" si="17"/>
        <v>401609.23</v>
      </c>
      <c r="V60" s="220">
        <f t="shared" si="3"/>
        <v>14.376974690213995</v>
      </c>
      <c r="W60" s="40">
        <f t="shared" si="17"/>
        <v>190751782.63</v>
      </c>
      <c r="X60" s="258"/>
    </row>
    <row r="61" spans="1:24" s="113" customFormat="1" ht="18" customHeight="1">
      <c r="A61" s="122" t="s">
        <v>267</v>
      </c>
      <c r="B61" s="123"/>
      <c r="C61" s="123"/>
      <c r="D61" s="124" t="s">
        <v>48</v>
      </c>
      <c r="E61" s="71">
        <f>E62+E63+E64+E65+E66+E67+E68+E69+E70+E73+E74+E76+E78+E79</f>
        <v>737634267</v>
      </c>
      <c r="F61" s="71">
        <f aca="true" t="shared" si="18" ref="F61:W61">F62+F63+F64+F65+F66+F67+F68+F69+F70+F73+F74+F76+F78+F79</f>
        <v>472791902</v>
      </c>
      <c r="G61" s="71">
        <f t="shared" si="18"/>
        <v>69735910</v>
      </c>
      <c r="H61" s="71">
        <f t="shared" si="18"/>
        <v>180190320.01000005</v>
      </c>
      <c r="I61" s="71">
        <f t="shared" si="18"/>
        <v>110665297.75000001</v>
      </c>
      <c r="J61" s="71">
        <f t="shared" si="18"/>
        <v>29418850.029999997</v>
      </c>
      <c r="K61" s="221">
        <f t="shared" si="2"/>
        <v>24.42813845170781</v>
      </c>
      <c r="L61" s="71">
        <f t="shared" si="18"/>
        <v>73460953</v>
      </c>
      <c r="M61" s="71">
        <f t="shared" si="18"/>
        <v>48295548</v>
      </c>
      <c r="N61" s="71">
        <f t="shared" si="18"/>
        <v>2677494</v>
      </c>
      <c r="O61" s="71">
        <f t="shared" si="18"/>
        <v>2371330</v>
      </c>
      <c r="P61" s="71">
        <f t="shared" si="18"/>
        <v>25165405</v>
      </c>
      <c r="Q61" s="71">
        <f t="shared" si="18"/>
        <v>10561462.62</v>
      </c>
      <c r="R61" s="71">
        <f t="shared" si="18"/>
        <v>10159853.389999999</v>
      </c>
      <c r="S61" s="71">
        <f t="shared" si="18"/>
        <v>587876.64</v>
      </c>
      <c r="T61" s="71">
        <f t="shared" si="18"/>
        <v>643349.31</v>
      </c>
      <c r="U61" s="71">
        <f t="shared" si="18"/>
        <v>401609.23</v>
      </c>
      <c r="V61" s="221">
        <f t="shared" si="3"/>
        <v>14.376974690213995</v>
      </c>
      <c r="W61" s="71">
        <f t="shared" si="18"/>
        <v>190751782.63</v>
      </c>
      <c r="X61" s="258"/>
    </row>
    <row r="62" spans="1:24" s="3" customFormat="1" ht="45">
      <c r="A62" s="72" t="s">
        <v>268</v>
      </c>
      <c r="B62" s="72" t="str">
        <f>'дод. 3'!A14</f>
        <v>0160</v>
      </c>
      <c r="C62" s="72" t="str">
        <f>'дод. 3'!B14</f>
        <v>0111</v>
      </c>
      <c r="D62" s="73" t="str">
        <f>'дод. 3'!C14</f>
        <v>Керівництво і управління у відповідній сфері у містах (місті Києві), селищах, селах, об’єднаних територіальних громадах</v>
      </c>
      <c r="E62" s="74">
        <v>3028200</v>
      </c>
      <c r="F62" s="74">
        <v>2367000</v>
      </c>
      <c r="G62" s="74">
        <v>38870</v>
      </c>
      <c r="H62" s="74">
        <v>576003.57</v>
      </c>
      <c r="I62" s="74">
        <v>444249.2</v>
      </c>
      <c r="J62" s="74">
        <v>17006.76</v>
      </c>
      <c r="K62" s="222">
        <f t="shared" si="2"/>
        <v>19.021318605111944</v>
      </c>
      <c r="L62" s="74">
        <v>16000</v>
      </c>
      <c r="M62" s="74"/>
      <c r="N62" s="74"/>
      <c r="O62" s="74"/>
      <c r="P62" s="74">
        <v>16000</v>
      </c>
      <c r="Q62" s="40">
        <f t="shared" si="4"/>
        <v>0</v>
      </c>
      <c r="R62" s="204"/>
      <c r="S62" s="204"/>
      <c r="T62" s="204"/>
      <c r="U62" s="191"/>
      <c r="V62" s="222">
        <f t="shared" si="3"/>
        <v>0</v>
      </c>
      <c r="W62" s="40">
        <f t="shared" si="5"/>
        <v>576003.57</v>
      </c>
      <c r="X62" s="258"/>
    </row>
    <row r="63" spans="1:24" s="3" customFormat="1" ht="21.75" customHeight="1">
      <c r="A63" s="72" t="s">
        <v>269</v>
      </c>
      <c r="B63" s="72" t="str">
        <f>'дод. 3'!A17</f>
        <v>1010</v>
      </c>
      <c r="C63" s="72" t="str">
        <f>'дод. 3'!B17</f>
        <v>0910</v>
      </c>
      <c r="D63" s="104" t="str">
        <f>'дод. 3'!C17</f>
        <v>Надання дошкільної освіти</v>
      </c>
      <c r="E63" s="74">
        <v>190646370</v>
      </c>
      <c r="F63" s="74">
        <v>119291300</v>
      </c>
      <c r="G63" s="74">
        <v>22031690</v>
      </c>
      <c r="H63" s="74">
        <v>47682188.07</v>
      </c>
      <c r="I63" s="74">
        <v>28367727.94</v>
      </c>
      <c r="J63" s="74">
        <v>8946468.92</v>
      </c>
      <c r="K63" s="222">
        <f t="shared" si="2"/>
        <v>25.010803022370688</v>
      </c>
      <c r="L63" s="74">
        <v>19605511</v>
      </c>
      <c r="M63" s="74">
        <v>16065511</v>
      </c>
      <c r="N63" s="74"/>
      <c r="O63" s="74"/>
      <c r="P63" s="74">
        <v>3540000</v>
      </c>
      <c r="Q63" s="40">
        <f t="shared" si="4"/>
        <v>3210394.83</v>
      </c>
      <c r="R63" s="204">
        <v>3169140.83</v>
      </c>
      <c r="S63" s="204"/>
      <c r="T63" s="204"/>
      <c r="U63" s="191">
        <v>41254</v>
      </c>
      <c r="V63" s="222">
        <f t="shared" si="3"/>
        <v>16.374961254516652</v>
      </c>
      <c r="W63" s="40">
        <f t="shared" si="5"/>
        <v>50892582.9</v>
      </c>
      <c r="X63" s="258"/>
    </row>
    <row r="64" spans="1:24" s="3" customFormat="1" ht="63.75" customHeight="1">
      <c r="A64" s="72" t="s">
        <v>270</v>
      </c>
      <c r="B64" s="72" t="str">
        <f>'дод. 3'!A18</f>
        <v>1020</v>
      </c>
      <c r="C64" s="72" t="str">
        <f>'дод. 3'!B18</f>
        <v>0921</v>
      </c>
      <c r="D64" s="104" t="str">
        <f>'дод. 3'!C18</f>
        <v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v>
      </c>
      <c r="E64" s="74">
        <v>397993757</v>
      </c>
      <c r="F64" s="74">
        <v>266335300</v>
      </c>
      <c r="G64" s="74">
        <v>34867640</v>
      </c>
      <c r="H64" s="74">
        <v>98184364.55</v>
      </c>
      <c r="I64" s="74">
        <v>62263915.83</v>
      </c>
      <c r="J64" s="74">
        <v>15242023.26</v>
      </c>
      <c r="K64" s="222">
        <f t="shared" si="2"/>
        <v>24.66982529828979</v>
      </c>
      <c r="L64" s="74">
        <v>33297472</v>
      </c>
      <c r="M64" s="74">
        <v>25377767</v>
      </c>
      <c r="N64" s="74">
        <v>624000</v>
      </c>
      <c r="O64" s="74">
        <v>36920</v>
      </c>
      <c r="P64" s="74">
        <v>7919705</v>
      </c>
      <c r="Q64" s="40">
        <f t="shared" si="4"/>
        <v>5236244.26</v>
      </c>
      <c r="R64" s="204">
        <v>4969925.72</v>
      </c>
      <c r="S64" s="204">
        <v>154239.56</v>
      </c>
      <c r="T64" s="204"/>
      <c r="U64" s="191">
        <v>266318.54</v>
      </c>
      <c r="V64" s="222">
        <f t="shared" si="3"/>
        <v>15.725651064441168</v>
      </c>
      <c r="W64" s="40">
        <f t="shared" si="5"/>
        <v>103420608.81</v>
      </c>
      <c r="X64" s="258"/>
    </row>
    <row r="65" spans="1:24" s="3" customFormat="1" ht="31.5" customHeight="1">
      <c r="A65" s="72" t="s">
        <v>416</v>
      </c>
      <c r="B65" s="72" t="str">
        <f>'дод. 3'!A19</f>
        <v>1030</v>
      </c>
      <c r="C65" s="72" t="str">
        <f>'дод. 3'!B19</f>
        <v>0921</v>
      </c>
      <c r="D65" s="104" t="str">
        <f>'дод. 3'!C19</f>
        <v>Надання загальної середньої освіти вечiрнiми (змінними) школами</v>
      </c>
      <c r="E65" s="74">
        <v>778340</v>
      </c>
      <c r="F65" s="74">
        <v>637000</v>
      </c>
      <c r="G65" s="74"/>
      <c r="H65" s="74">
        <v>182174.12</v>
      </c>
      <c r="I65" s="74">
        <v>149323.06</v>
      </c>
      <c r="J65" s="74"/>
      <c r="K65" s="222">
        <f t="shared" si="2"/>
        <v>23.40546804738289</v>
      </c>
      <c r="L65" s="74">
        <v>0</v>
      </c>
      <c r="M65" s="74"/>
      <c r="N65" s="74"/>
      <c r="O65" s="74"/>
      <c r="P65" s="74"/>
      <c r="Q65" s="40">
        <f t="shared" si="4"/>
        <v>499.44</v>
      </c>
      <c r="R65" s="204">
        <v>179.44</v>
      </c>
      <c r="S65" s="204"/>
      <c r="T65" s="204"/>
      <c r="U65" s="191">
        <v>320</v>
      </c>
      <c r="V65" s="222"/>
      <c r="W65" s="40">
        <f t="shared" si="5"/>
        <v>182673.56</v>
      </c>
      <c r="X65" s="258"/>
    </row>
    <row r="66" spans="1:24" s="3" customFormat="1" ht="75" customHeight="1">
      <c r="A66" s="72" t="s">
        <v>354</v>
      </c>
      <c r="B66" s="72" t="str">
        <f>'дод. 3'!A20</f>
        <v>1070</v>
      </c>
      <c r="C66" s="72" t="str">
        <f>'дод. 3'!B20</f>
        <v>0922</v>
      </c>
      <c r="D66" s="104" t="str">
        <f>'дод. 3'!C20</f>
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</c>
      <c r="E66" s="74">
        <v>7458330</v>
      </c>
      <c r="F66" s="74">
        <v>5205700</v>
      </c>
      <c r="G66" s="74">
        <v>615230</v>
      </c>
      <c r="H66" s="74">
        <v>1856049.24</v>
      </c>
      <c r="I66" s="74">
        <v>1244794.69</v>
      </c>
      <c r="J66" s="74">
        <v>255015.85</v>
      </c>
      <c r="K66" s="222">
        <f t="shared" si="2"/>
        <v>24.885587524284926</v>
      </c>
      <c r="L66" s="74">
        <v>100000</v>
      </c>
      <c r="M66" s="74"/>
      <c r="N66" s="74"/>
      <c r="O66" s="74"/>
      <c r="P66" s="74">
        <v>100000</v>
      </c>
      <c r="Q66" s="40">
        <f t="shared" si="4"/>
        <v>35807.83</v>
      </c>
      <c r="R66" s="204">
        <v>7002.2</v>
      </c>
      <c r="S66" s="204"/>
      <c r="T66" s="204"/>
      <c r="U66" s="191">
        <v>28805.63</v>
      </c>
      <c r="V66" s="222">
        <f t="shared" si="3"/>
        <v>35.80783</v>
      </c>
      <c r="W66" s="40">
        <f t="shared" si="5"/>
        <v>1891857.07</v>
      </c>
      <c r="X66" s="258"/>
    </row>
    <row r="67" spans="1:24" s="3" customFormat="1" ht="51.75" customHeight="1">
      <c r="A67" s="72" t="s">
        <v>355</v>
      </c>
      <c r="B67" s="72" t="str">
        <f>'дод. 3'!A21</f>
        <v>1090</v>
      </c>
      <c r="C67" s="72" t="str">
        <f>'дод. 3'!B21</f>
        <v>0960</v>
      </c>
      <c r="D67" s="104" t="str">
        <f>'дод. 3'!C21</f>
        <v>Надання позашкільної освіти позашкільними закладами освіти, заходи із позашкільної роботи з дітьми </v>
      </c>
      <c r="E67" s="74">
        <v>21581690</v>
      </c>
      <c r="F67" s="74">
        <v>15425500</v>
      </c>
      <c r="G67" s="74">
        <v>2331620</v>
      </c>
      <c r="H67" s="74">
        <v>5591921.61</v>
      </c>
      <c r="I67" s="74">
        <v>3650778.37</v>
      </c>
      <c r="J67" s="74">
        <v>1067969</v>
      </c>
      <c r="K67" s="222">
        <f t="shared" si="2"/>
        <v>25.910489910660377</v>
      </c>
      <c r="L67" s="74">
        <v>400000</v>
      </c>
      <c r="M67" s="74"/>
      <c r="N67" s="74"/>
      <c r="O67" s="74"/>
      <c r="P67" s="74">
        <v>400000</v>
      </c>
      <c r="Q67" s="40">
        <f t="shared" si="4"/>
        <v>36355</v>
      </c>
      <c r="R67" s="204">
        <v>35715</v>
      </c>
      <c r="S67" s="204"/>
      <c r="T67" s="204"/>
      <c r="U67" s="191">
        <v>640</v>
      </c>
      <c r="V67" s="222">
        <f t="shared" si="3"/>
        <v>9.08875</v>
      </c>
      <c r="W67" s="40">
        <f t="shared" si="5"/>
        <v>5628276.61</v>
      </c>
      <c r="X67" s="258"/>
    </row>
    <row r="68" spans="1:24" s="3" customFormat="1" ht="33.75" customHeight="1">
      <c r="A68" s="72" t="s">
        <v>353</v>
      </c>
      <c r="B68" s="72" t="str">
        <f>'дод. 3'!A23</f>
        <v>1110</v>
      </c>
      <c r="C68" s="72" t="str">
        <f>'дод. 3'!B23</f>
        <v>0930</v>
      </c>
      <c r="D68" s="104" t="str">
        <f>'дод. 3'!C23</f>
        <v>Підготовка кадрів професійно-технічними закладами та іншими закладами освіти</v>
      </c>
      <c r="E68" s="74">
        <v>93790900</v>
      </c>
      <c r="F68" s="74">
        <v>52999200</v>
      </c>
      <c r="G68" s="74">
        <v>9089100</v>
      </c>
      <c r="H68" s="74">
        <v>22714709.81</v>
      </c>
      <c r="I68" s="74">
        <v>12099361.87</v>
      </c>
      <c r="J68" s="74">
        <v>3647391.74</v>
      </c>
      <c r="K68" s="222">
        <f t="shared" si="2"/>
        <v>24.218458091350012</v>
      </c>
      <c r="L68" s="74">
        <v>6708970</v>
      </c>
      <c r="M68" s="74">
        <v>6514270</v>
      </c>
      <c r="N68" s="74">
        <v>2053494</v>
      </c>
      <c r="O68" s="74">
        <v>2334410</v>
      </c>
      <c r="P68" s="74">
        <v>194700</v>
      </c>
      <c r="Q68" s="40">
        <f t="shared" si="4"/>
        <v>1918023.91</v>
      </c>
      <c r="R68" s="204">
        <v>1874201.41</v>
      </c>
      <c r="S68" s="204">
        <v>433637.08</v>
      </c>
      <c r="T68" s="204">
        <v>643349.31</v>
      </c>
      <c r="U68" s="191">
        <v>43822.5</v>
      </c>
      <c r="V68" s="222">
        <f t="shared" si="3"/>
        <v>28.588947483741915</v>
      </c>
      <c r="W68" s="40">
        <f t="shared" si="5"/>
        <v>24632733.72</v>
      </c>
      <c r="X68" s="258"/>
    </row>
    <row r="69" spans="1:24" s="3" customFormat="1" ht="22.5" customHeight="1">
      <c r="A69" s="72" t="s">
        <v>271</v>
      </c>
      <c r="B69" s="72" t="str">
        <f>'дод. 3'!A24</f>
        <v>1150</v>
      </c>
      <c r="C69" s="72" t="str">
        <f>'дод. 3'!B24</f>
        <v>0990</v>
      </c>
      <c r="D69" s="72" t="str">
        <f>'дод. 3'!C24</f>
        <v>Методичне забезпечення діяльності навчальних закладів  </v>
      </c>
      <c r="E69" s="74">
        <v>3113910</v>
      </c>
      <c r="F69" s="74">
        <v>2435902</v>
      </c>
      <c r="G69" s="74">
        <v>103210</v>
      </c>
      <c r="H69" s="74">
        <v>725616.4</v>
      </c>
      <c r="I69" s="74">
        <v>556242.85</v>
      </c>
      <c r="J69" s="74">
        <v>41904.99</v>
      </c>
      <c r="K69" s="222">
        <f t="shared" si="2"/>
        <v>23.30242042962064</v>
      </c>
      <c r="L69" s="74">
        <v>0</v>
      </c>
      <c r="M69" s="74"/>
      <c r="N69" s="74"/>
      <c r="O69" s="74"/>
      <c r="P69" s="74"/>
      <c r="Q69" s="40">
        <f t="shared" si="4"/>
        <v>14284.55</v>
      </c>
      <c r="R69" s="204">
        <v>13835.99</v>
      </c>
      <c r="S69" s="204"/>
      <c r="T69" s="204"/>
      <c r="U69" s="191">
        <v>448.56</v>
      </c>
      <c r="V69" s="222"/>
      <c r="W69" s="40">
        <f t="shared" si="5"/>
        <v>739900.9500000001</v>
      </c>
      <c r="X69" s="258"/>
    </row>
    <row r="70" spans="1:24" s="3" customFormat="1" ht="20.25" customHeight="1">
      <c r="A70" s="72" t="s">
        <v>357</v>
      </c>
      <c r="B70" s="72" t="str">
        <f>'дод. 3'!A25</f>
        <v>1160</v>
      </c>
      <c r="C70" s="72">
        <f>'дод. 3'!B25</f>
        <v>0</v>
      </c>
      <c r="D70" s="105" t="str">
        <f>'дод. 3'!C25</f>
        <v>Інші програми, заклади та заходи у сфері освіти</v>
      </c>
      <c r="E70" s="74">
        <f>E71+E72</f>
        <v>6793000</v>
      </c>
      <c r="F70" s="74">
        <f aca="true" t="shared" si="19" ref="F70:W70">F71+F72</f>
        <v>4797600</v>
      </c>
      <c r="G70" s="74">
        <f t="shared" si="19"/>
        <v>460470</v>
      </c>
      <c r="H70" s="74">
        <f t="shared" si="19"/>
        <v>1623739.61</v>
      </c>
      <c r="I70" s="74">
        <f t="shared" si="19"/>
        <v>1161197.01</v>
      </c>
      <c r="J70" s="74">
        <f t="shared" si="19"/>
        <v>123734.38</v>
      </c>
      <c r="K70" s="222">
        <f t="shared" si="2"/>
        <v>23.903129839540703</v>
      </c>
      <c r="L70" s="74">
        <f t="shared" si="19"/>
        <v>180000</v>
      </c>
      <c r="M70" s="74">
        <f t="shared" si="19"/>
        <v>0</v>
      </c>
      <c r="N70" s="74">
        <f t="shared" si="19"/>
        <v>0</v>
      </c>
      <c r="O70" s="74">
        <f t="shared" si="19"/>
        <v>0</v>
      </c>
      <c r="P70" s="74">
        <f t="shared" si="19"/>
        <v>180000</v>
      </c>
      <c r="Q70" s="74">
        <f t="shared" si="19"/>
        <v>28749.02</v>
      </c>
      <c r="R70" s="74">
        <f t="shared" si="19"/>
        <v>28749.02</v>
      </c>
      <c r="S70" s="74">
        <f t="shared" si="19"/>
        <v>0</v>
      </c>
      <c r="T70" s="74">
        <f t="shared" si="19"/>
        <v>0</v>
      </c>
      <c r="U70" s="74">
        <f t="shared" si="19"/>
        <v>0</v>
      </c>
      <c r="V70" s="222">
        <f t="shared" si="3"/>
        <v>15.97167777777778</v>
      </c>
      <c r="W70" s="74">
        <f t="shared" si="19"/>
        <v>1652488.6300000001</v>
      </c>
      <c r="X70" s="258"/>
    </row>
    <row r="71" spans="1:24" s="115" customFormat="1" ht="20.25" customHeight="1">
      <c r="A71" s="75" t="s">
        <v>473</v>
      </c>
      <c r="B71" s="75" t="str">
        <f>'дод. 3'!A26</f>
        <v>1161</v>
      </c>
      <c r="C71" s="75" t="str">
        <f>'дод. 3'!B26</f>
        <v>0990</v>
      </c>
      <c r="D71" s="114" t="str">
        <f>'дод. 3'!C26</f>
        <v>Забезпечення діяльності інших закладів у сфері освіти</v>
      </c>
      <c r="E71" s="77">
        <v>6717200</v>
      </c>
      <c r="F71" s="77">
        <v>4797600</v>
      </c>
      <c r="G71" s="77">
        <v>460470</v>
      </c>
      <c r="H71" s="77">
        <v>1605739.61</v>
      </c>
      <c r="I71" s="77">
        <v>1161197.01</v>
      </c>
      <c r="J71" s="77">
        <v>123734.38</v>
      </c>
      <c r="K71" s="223">
        <f t="shared" si="2"/>
        <v>23.904895045554696</v>
      </c>
      <c r="L71" s="77">
        <v>180000</v>
      </c>
      <c r="M71" s="77"/>
      <c r="N71" s="77"/>
      <c r="O71" s="77"/>
      <c r="P71" s="77">
        <v>180000</v>
      </c>
      <c r="Q71" s="71">
        <f t="shared" si="4"/>
        <v>28749.02</v>
      </c>
      <c r="R71" s="205">
        <v>28749.02</v>
      </c>
      <c r="S71" s="205"/>
      <c r="T71" s="205"/>
      <c r="U71" s="192"/>
      <c r="V71" s="223">
        <f t="shared" si="3"/>
        <v>15.97167777777778</v>
      </c>
      <c r="W71" s="71">
        <f t="shared" si="5"/>
        <v>1634488.6300000001</v>
      </c>
      <c r="X71" s="258"/>
    </row>
    <row r="72" spans="1:24" s="115" customFormat="1" ht="20.25" customHeight="1">
      <c r="A72" s="75" t="s">
        <v>474</v>
      </c>
      <c r="B72" s="75" t="str">
        <f>'дод. 3'!A27</f>
        <v>1162</v>
      </c>
      <c r="C72" s="75" t="str">
        <f>'дод. 3'!B27</f>
        <v>0990</v>
      </c>
      <c r="D72" s="114" t="str">
        <f>'дод. 3'!C27</f>
        <v>Інші програми та заходи у сфері освіти</v>
      </c>
      <c r="E72" s="77">
        <v>75800</v>
      </c>
      <c r="F72" s="77"/>
      <c r="G72" s="77"/>
      <c r="H72" s="77">
        <v>18000</v>
      </c>
      <c r="I72" s="77"/>
      <c r="J72" s="77"/>
      <c r="K72" s="223">
        <f t="shared" si="2"/>
        <v>23.7467018469657</v>
      </c>
      <c r="L72" s="77">
        <v>0</v>
      </c>
      <c r="M72" s="77"/>
      <c r="N72" s="77"/>
      <c r="O72" s="77"/>
      <c r="P72" s="77"/>
      <c r="Q72" s="71">
        <f t="shared" si="4"/>
        <v>0</v>
      </c>
      <c r="R72" s="205"/>
      <c r="S72" s="205"/>
      <c r="T72" s="205"/>
      <c r="U72" s="192"/>
      <c r="V72" s="223"/>
      <c r="W72" s="71">
        <f t="shared" si="5"/>
        <v>18000</v>
      </c>
      <c r="X72" s="258"/>
    </row>
    <row r="73" spans="1:24" s="3" customFormat="1" ht="68.25" customHeight="1">
      <c r="A73" s="78" t="s">
        <v>272</v>
      </c>
      <c r="B73" s="78" t="str">
        <f>'дод. 3'!A78</f>
        <v>3140</v>
      </c>
      <c r="C73" s="78" t="str">
        <f>'дод. 3'!B78</f>
        <v>1040</v>
      </c>
      <c r="D73" s="201" t="str">
        <f>'дод. 3'!C78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73" s="80">
        <v>7000000</v>
      </c>
      <c r="F73" s="80"/>
      <c r="G73" s="80"/>
      <c r="H73" s="80"/>
      <c r="I73" s="80"/>
      <c r="J73" s="80"/>
      <c r="K73" s="222">
        <f t="shared" si="2"/>
        <v>0</v>
      </c>
      <c r="L73" s="80">
        <v>0</v>
      </c>
      <c r="M73" s="80"/>
      <c r="N73" s="80"/>
      <c r="O73" s="80"/>
      <c r="P73" s="80"/>
      <c r="Q73" s="40">
        <f t="shared" si="4"/>
        <v>0</v>
      </c>
      <c r="R73" s="206"/>
      <c r="S73" s="206"/>
      <c r="T73" s="206"/>
      <c r="U73" s="193"/>
      <c r="V73" s="222"/>
      <c r="W73" s="40">
        <f t="shared" si="5"/>
        <v>0</v>
      </c>
      <c r="X73" s="258"/>
    </row>
    <row r="74" spans="1:24" s="3" customFormat="1" ht="15" customHeight="1">
      <c r="A74" s="78" t="s">
        <v>573</v>
      </c>
      <c r="B74" s="78" t="str">
        <f>'дод. 3'!A90</f>
        <v>3240</v>
      </c>
      <c r="C74" s="78">
        <f>'дод. 3'!B90</f>
        <v>0</v>
      </c>
      <c r="D74" s="107" t="str">
        <f>'дод. 3'!C90</f>
        <v>Інші заклади та заходи</v>
      </c>
      <c r="E74" s="80">
        <f>E75</f>
        <v>43440</v>
      </c>
      <c r="F74" s="80">
        <f aca="true" t="shared" si="20" ref="F74:W74">F75</f>
        <v>0</v>
      </c>
      <c r="G74" s="80">
        <f t="shared" si="20"/>
        <v>0</v>
      </c>
      <c r="H74" s="80">
        <f t="shared" si="20"/>
        <v>7240</v>
      </c>
      <c r="I74" s="80">
        <f t="shared" si="20"/>
        <v>0</v>
      </c>
      <c r="J74" s="80">
        <f t="shared" si="20"/>
        <v>0</v>
      </c>
      <c r="K74" s="222">
        <f t="shared" si="2"/>
        <v>16.666666666666664</v>
      </c>
      <c r="L74" s="80">
        <f t="shared" si="20"/>
        <v>0</v>
      </c>
      <c r="M74" s="80">
        <f t="shared" si="20"/>
        <v>0</v>
      </c>
      <c r="N74" s="80">
        <f t="shared" si="20"/>
        <v>0</v>
      </c>
      <c r="O74" s="80">
        <f t="shared" si="20"/>
        <v>0</v>
      </c>
      <c r="P74" s="80">
        <f t="shared" si="20"/>
        <v>0</v>
      </c>
      <c r="Q74" s="80">
        <f t="shared" si="20"/>
        <v>0</v>
      </c>
      <c r="R74" s="80">
        <f t="shared" si="20"/>
        <v>0</v>
      </c>
      <c r="S74" s="80">
        <f t="shared" si="20"/>
        <v>0</v>
      </c>
      <c r="T74" s="80">
        <f t="shared" si="20"/>
        <v>0</v>
      </c>
      <c r="U74" s="80">
        <f t="shared" si="20"/>
        <v>0</v>
      </c>
      <c r="V74" s="222"/>
      <c r="W74" s="80">
        <f t="shared" si="20"/>
        <v>7240</v>
      </c>
      <c r="X74" s="258"/>
    </row>
    <row r="75" spans="1:24" s="115" customFormat="1" ht="36.75" customHeight="1">
      <c r="A75" s="75" t="s">
        <v>574</v>
      </c>
      <c r="B75" s="75" t="str">
        <f>'дод. 3'!A92</f>
        <v>3242</v>
      </c>
      <c r="C75" s="75" t="str">
        <f>'дод. 3'!B92</f>
        <v>1090</v>
      </c>
      <c r="D75" s="101" t="str">
        <f>'дод. 3'!C92</f>
        <v>Інші заходи у сфері соціального захисту і соціального забезпечення</v>
      </c>
      <c r="E75" s="77">
        <v>43440</v>
      </c>
      <c r="F75" s="77"/>
      <c r="G75" s="77"/>
      <c r="H75" s="77">
        <v>7240</v>
      </c>
      <c r="I75" s="77"/>
      <c r="J75" s="77"/>
      <c r="K75" s="223">
        <f t="shared" si="2"/>
        <v>16.666666666666664</v>
      </c>
      <c r="L75" s="77">
        <v>0</v>
      </c>
      <c r="M75" s="77"/>
      <c r="N75" s="77"/>
      <c r="O75" s="77"/>
      <c r="P75" s="77"/>
      <c r="Q75" s="71">
        <f t="shared" si="4"/>
        <v>0</v>
      </c>
      <c r="R75" s="205"/>
      <c r="S75" s="205"/>
      <c r="T75" s="205"/>
      <c r="U75" s="192"/>
      <c r="V75" s="223"/>
      <c r="W75" s="71">
        <f t="shared" si="5"/>
        <v>7240</v>
      </c>
      <c r="X75" s="258"/>
    </row>
    <row r="76" spans="1:24" s="3" customFormat="1" ht="25.5" customHeight="1">
      <c r="A76" s="78" t="s">
        <v>273</v>
      </c>
      <c r="B76" s="78" t="str">
        <f>'дод. 3'!A103</f>
        <v>5030</v>
      </c>
      <c r="C76" s="78">
        <f>'дод. 3'!B103</f>
        <v>0</v>
      </c>
      <c r="D76" s="102" t="str">
        <f>'дод. 3'!C103</f>
        <v>Розвиток дитячо-юнацького та резервного спорту</v>
      </c>
      <c r="E76" s="80">
        <f>E77</f>
        <v>4615830</v>
      </c>
      <c r="F76" s="80">
        <f aca="true" t="shared" si="21" ref="F76:W76">F77</f>
        <v>3297400</v>
      </c>
      <c r="G76" s="80">
        <f t="shared" si="21"/>
        <v>198080</v>
      </c>
      <c r="H76" s="80">
        <f t="shared" si="21"/>
        <v>1046313.03</v>
      </c>
      <c r="I76" s="80">
        <f t="shared" si="21"/>
        <v>727706.93</v>
      </c>
      <c r="J76" s="80">
        <f t="shared" si="21"/>
        <v>77335.13</v>
      </c>
      <c r="K76" s="222">
        <f t="shared" si="2"/>
        <v>22.66792819492919</v>
      </c>
      <c r="L76" s="80">
        <f t="shared" si="21"/>
        <v>100000</v>
      </c>
      <c r="M76" s="80">
        <f t="shared" si="21"/>
        <v>0</v>
      </c>
      <c r="N76" s="80">
        <f t="shared" si="21"/>
        <v>0</v>
      </c>
      <c r="O76" s="80">
        <f t="shared" si="21"/>
        <v>0</v>
      </c>
      <c r="P76" s="80">
        <f t="shared" si="21"/>
        <v>100000</v>
      </c>
      <c r="Q76" s="80">
        <f t="shared" si="21"/>
        <v>0</v>
      </c>
      <c r="R76" s="80">
        <f t="shared" si="21"/>
        <v>0</v>
      </c>
      <c r="S76" s="80">
        <f t="shared" si="21"/>
        <v>0</v>
      </c>
      <c r="T76" s="80">
        <f t="shared" si="21"/>
        <v>0</v>
      </c>
      <c r="U76" s="80">
        <f t="shared" si="21"/>
        <v>0</v>
      </c>
      <c r="V76" s="222">
        <f t="shared" si="3"/>
        <v>0</v>
      </c>
      <c r="W76" s="80">
        <f t="shared" si="21"/>
        <v>1046313.03</v>
      </c>
      <c r="X76" s="258"/>
    </row>
    <row r="77" spans="1:24" s="115" customFormat="1" ht="33" customHeight="1">
      <c r="A77" s="75" t="s">
        <v>274</v>
      </c>
      <c r="B77" s="75" t="str">
        <f>'дод. 3'!A104</f>
        <v>5031</v>
      </c>
      <c r="C77" s="75" t="str">
        <f>'дод. 3'!B104</f>
        <v>0810</v>
      </c>
      <c r="D77" s="101" t="str">
        <f>'дод. 3'!C104</f>
        <v>Утримання та навчально-тренувальна робота комунальних дитячо-юнацьких спортивних шкіл</v>
      </c>
      <c r="E77" s="77">
        <v>4615830</v>
      </c>
      <c r="F77" s="77">
        <v>3297400</v>
      </c>
      <c r="G77" s="77">
        <v>198080</v>
      </c>
      <c r="H77" s="77">
        <v>1046313.03</v>
      </c>
      <c r="I77" s="77">
        <v>727706.93</v>
      </c>
      <c r="J77" s="77">
        <v>77335.13</v>
      </c>
      <c r="K77" s="223">
        <f t="shared" si="2"/>
        <v>22.66792819492919</v>
      </c>
      <c r="L77" s="77">
        <v>100000</v>
      </c>
      <c r="M77" s="77"/>
      <c r="N77" s="77"/>
      <c r="O77" s="77"/>
      <c r="P77" s="77">
        <v>100000</v>
      </c>
      <c r="Q77" s="71">
        <f t="shared" si="4"/>
        <v>0</v>
      </c>
      <c r="R77" s="205"/>
      <c r="S77" s="205"/>
      <c r="T77" s="205"/>
      <c r="U77" s="192"/>
      <c r="V77" s="223">
        <f t="shared" si="3"/>
        <v>0</v>
      </c>
      <c r="W77" s="71">
        <f t="shared" si="5"/>
        <v>1046313.03</v>
      </c>
      <c r="X77" s="258"/>
    </row>
    <row r="78" spans="1:24" s="115" customFormat="1" ht="25.5" customHeight="1">
      <c r="A78" s="78" t="s">
        <v>275</v>
      </c>
      <c r="B78" s="78" t="str">
        <f>'дод. 3'!A144</f>
        <v>7640</v>
      </c>
      <c r="C78" s="78" t="str">
        <f>'дод. 3'!B144</f>
        <v>0470</v>
      </c>
      <c r="D78" s="102" t="str">
        <f>'дод. 3'!C144</f>
        <v>Заходи з енергозбереження</v>
      </c>
      <c r="E78" s="80">
        <v>790500</v>
      </c>
      <c r="F78" s="80"/>
      <c r="G78" s="80"/>
      <c r="H78" s="80"/>
      <c r="I78" s="80"/>
      <c r="J78" s="80"/>
      <c r="K78" s="222">
        <f aca="true" t="shared" si="22" ref="K78:K141">H78/E78*100</f>
        <v>0</v>
      </c>
      <c r="L78" s="80">
        <v>12668000</v>
      </c>
      <c r="M78" s="80"/>
      <c r="N78" s="80"/>
      <c r="O78" s="80"/>
      <c r="P78" s="80">
        <v>12668000</v>
      </c>
      <c r="Q78" s="40">
        <f aca="true" t="shared" si="23" ref="Q78:Q141">R78+U78</f>
        <v>0</v>
      </c>
      <c r="R78" s="206"/>
      <c r="S78" s="206"/>
      <c r="T78" s="206"/>
      <c r="U78" s="192"/>
      <c r="V78" s="222">
        <f>Q78/L78*100</f>
        <v>0</v>
      </c>
      <c r="W78" s="40">
        <f aca="true" t="shared" si="24" ref="W78:W141">H78+Q78</f>
        <v>0</v>
      </c>
      <c r="X78" s="258"/>
    </row>
    <row r="79" spans="1:24" s="115" customFormat="1" ht="24.75" customHeight="1">
      <c r="A79" s="78" t="s">
        <v>276</v>
      </c>
      <c r="B79" s="78" t="str">
        <f>'дод. 3'!A160</f>
        <v>8340</v>
      </c>
      <c r="C79" s="78" t="str">
        <f>'дод. 3'!B160</f>
        <v>0540</v>
      </c>
      <c r="D79" s="102" t="str">
        <f>'дод. 3'!C160</f>
        <v>Природоохоронні заходи за рахунок цільових фондів</v>
      </c>
      <c r="E79" s="80">
        <v>0</v>
      </c>
      <c r="F79" s="80"/>
      <c r="G79" s="80"/>
      <c r="H79" s="80"/>
      <c r="I79" s="80"/>
      <c r="J79" s="80"/>
      <c r="K79" s="222"/>
      <c r="L79" s="80">
        <v>385000</v>
      </c>
      <c r="M79" s="80">
        <v>338000</v>
      </c>
      <c r="N79" s="80"/>
      <c r="O79" s="80"/>
      <c r="P79" s="80">
        <v>47000</v>
      </c>
      <c r="Q79" s="40">
        <f t="shared" si="23"/>
        <v>81103.78</v>
      </c>
      <c r="R79" s="206">
        <v>61103.78</v>
      </c>
      <c r="S79" s="206"/>
      <c r="T79" s="206"/>
      <c r="U79" s="192">
        <v>20000</v>
      </c>
      <c r="V79" s="222">
        <f>Q79/L79*100</f>
        <v>21.065916883116884</v>
      </c>
      <c r="W79" s="40">
        <f t="shared" si="24"/>
        <v>81103.78</v>
      </c>
      <c r="X79" s="258"/>
    </row>
    <row r="80" spans="1:24" s="110" customFormat="1" ht="21" customHeight="1">
      <c r="A80" s="108" t="s">
        <v>277</v>
      </c>
      <c r="B80" s="33"/>
      <c r="C80" s="33"/>
      <c r="D80" s="32" t="s">
        <v>51</v>
      </c>
      <c r="E80" s="40">
        <f>E81</f>
        <v>325350590</v>
      </c>
      <c r="F80" s="40">
        <f aca="true" t="shared" si="25" ref="F80:W80">F81</f>
        <v>1219700</v>
      </c>
      <c r="G80" s="40">
        <f t="shared" si="25"/>
        <v>23500</v>
      </c>
      <c r="H80" s="40">
        <f t="shared" si="25"/>
        <v>84637453.54</v>
      </c>
      <c r="I80" s="40">
        <f t="shared" si="25"/>
        <v>231561.6</v>
      </c>
      <c r="J80" s="40">
        <f t="shared" si="25"/>
        <v>7330.27</v>
      </c>
      <c r="K80" s="220">
        <f t="shared" si="22"/>
        <v>26.01423084556263</v>
      </c>
      <c r="L80" s="40">
        <f t="shared" si="25"/>
        <v>47362749</v>
      </c>
      <c r="M80" s="40">
        <f t="shared" si="25"/>
        <v>16983749</v>
      </c>
      <c r="N80" s="40">
        <f t="shared" si="25"/>
        <v>0</v>
      </c>
      <c r="O80" s="40">
        <f t="shared" si="25"/>
        <v>0</v>
      </c>
      <c r="P80" s="40">
        <f t="shared" si="25"/>
        <v>30379000</v>
      </c>
      <c r="Q80" s="40">
        <f t="shared" si="25"/>
        <v>5773970.639999999</v>
      </c>
      <c r="R80" s="40">
        <f t="shared" si="25"/>
        <v>5392242.37</v>
      </c>
      <c r="S80" s="40">
        <f t="shared" si="25"/>
        <v>0</v>
      </c>
      <c r="T80" s="40">
        <f t="shared" si="25"/>
        <v>0</v>
      </c>
      <c r="U80" s="40">
        <f t="shared" si="25"/>
        <v>381728.27</v>
      </c>
      <c r="V80" s="220">
        <f>Q80/L80*100</f>
        <v>12.190953358725015</v>
      </c>
      <c r="W80" s="40">
        <f t="shared" si="25"/>
        <v>90411424.17999999</v>
      </c>
      <c r="X80" s="258"/>
    </row>
    <row r="81" spans="1:24" s="113" customFormat="1" ht="18.75" customHeight="1">
      <c r="A81" s="111" t="s">
        <v>278</v>
      </c>
      <c r="B81" s="125"/>
      <c r="C81" s="125"/>
      <c r="D81" s="124" t="s">
        <v>51</v>
      </c>
      <c r="E81" s="71">
        <f>E82+E83+E84+E85+E86+E87+E90+E93+E96</f>
        <v>325350590</v>
      </c>
      <c r="F81" s="71">
        <f aca="true" t="shared" si="26" ref="F81:W81">F82+F83+F84+F85+F86+F87+F90+F93+F96</f>
        <v>1219700</v>
      </c>
      <c r="G81" s="71">
        <f t="shared" si="26"/>
        <v>23500</v>
      </c>
      <c r="H81" s="71">
        <f t="shared" si="26"/>
        <v>84637453.54</v>
      </c>
      <c r="I81" s="71">
        <f t="shared" si="26"/>
        <v>231561.6</v>
      </c>
      <c r="J81" s="71">
        <f t="shared" si="26"/>
        <v>7330.27</v>
      </c>
      <c r="K81" s="221">
        <f t="shared" si="22"/>
        <v>26.01423084556263</v>
      </c>
      <c r="L81" s="71">
        <f t="shared" si="26"/>
        <v>47362749</v>
      </c>
      <c r="M81" s="71">
        <f t="shared" si="26"/>
        <v>16983749</v>
      </c>
      <c r="N81" s="71">
        <f t="shared" si="26"/>
        <v>0</v>
      </c>
      <c r="O81" s="71">
        <f t="shared" si="26"/>
        <v>0</v>
      </c>
      <c r="P81" s="71">
        <f t="shared" si="26"/>
        <v>30379000</v>
      </c>
      <c r="Q81" s="71">
        <f t="shared" si="26"/>
        <v>5773970.639999999</v>
      </c>
      <c r="R81" s="71">
        <f t="shared" si="26"/>
        <v>5392242.37</v>
      </c>
      <c r="S81" s="71">
        <f t="shared" si="26"/>
        <v>0</v>
      </c>
      <c r="T81" s="71">
        <f t="shared" si="26"/>
        <v>0</v>
      </c>
      <c r="U81" s="71">
        <f t="shared" si="26"/>
        <v>381728.27</v>
      </c>
      <c r="V81" s="221">
        <f>Q81/L81*100</f>
        <v>12.190953358725015</v>
      </c>
      <c r="W81" s="71">
        <f t="shared" si="26"/>
        <v>90411424.17999999</v>
      </c>
      <c r="X81" s="258"/>
    </row>
    <row r="82" spans="1:24" s="3" customFormat="1" ht="45">
      <c r="A82" s="72" t="s">
        <v>279</v>
      </c>
      <c r="B82" s="72" t="str">
        <f>'дод. 3'!A14</f>
        <v>0160</v>
      </c>
      <c r="C82" s="72" t="str">
        <f>'дод. 3'!B14</f>
        <v>0111</v>
      </c>
      <c r="D82" s="73" t="str">
        <f>'дод. 3'!C14</f>
        <v>Керівництво і управління у відповідній сфері у містах (місті Києві), селищах, селах, об’єднаних територіальних громадах</v>
      </c>
      <c r="E82" s="74">
        <v>1572100</v>
      </c>
      <c r="F82" s="74">
        <v>1219700</v>
      </c>
      <c r="G82" s="74">
        <v>23500</v>
      </c>
      <c r="H82" s="74">
        <v>295511.02</v>
      </c>
      <c r="I82" s="74">
        <v>231561.6</v>
      </c>
      <c r="J82" s="74">
        <v>7330.27</v>
      </c>
      <c r="K82" s="222">
        <f t="shared" si="22"/>
        <v>18.79721518987342</v>
      </c>
      <c r="L82" s="74">
        <v>0</v>
      </c>
      <c r="M82" s="74"/>
      <c r="N82" s="74"/>
      <c r="O82" s="74"/>
      <c r="P82" s="74">
        <v>0</v>
      </c>
      <c r="Q82" s="40">
        <f t="shared" si="23"/>
        <v>0</v>
      </c>
      <c r="R82" s="204"/>
      <c r="S82" s="204"/>
      <c r="T82" s="204"/>
      <c r="U82" s="191"/>
      <c r="V82" s="222"/>
      <c r="W82" s="40">
        <f t="shared" si="24"/>
        <v>295511.02</v>
      </c>
      <c r="X82" s="258"/>
    </row>
    <row r="83" spans="1:24" s="3" customFormat="1" ht="31.5" customHeight="1">
      <c r="A83" s="72" t="s">
        <v>280</v>
      </c>
      <c r="B83" s="72" t="str">
        <f>'дод. 3'!A29</f>
        <v>2010</v>
      </c>
      <c r="C83" s="72" t="str">
        <f>'дод. 3'!B29</f>
        <v>0731</v>
      </c>
      <c r="D83" s="104" t="str">
        <f>'дод. 3'!C29</f>
        <v>Багатопрофільна стаціонарна медична допомога населенню</v>
      </c>
      <c r="E83" s="74">
        <v>227568644</v>
      </c>
      <c r="F83" s="74"/>
      <c r="G83" s="74"/>
      <c r="H83" s="74">
        <v>55029242.54</v>
      </c>
      <c r="I83" s="74"/>
      <c r="J83" s="74"/>
      <c r="K83" s="222">
        <f t="shared" si="22"/>
        <v>24.181381746072187</v>
      </c>
      <c r="L83" s="74">
        <v>31850360</v>
      </c>
      <c r="M83" s="74">
        <v>11318360</v>
      </c>
      <c r="N83" s="74"/>
      <c r="O83" s="74"/>
      <c r="P83" s="74">
        <v>20532000</v>
      </c>
      <c r="Q83" s="40">
        <f t="shared" si="23"/>
        <v>4206721.17</v>
      </c>
      <c r="R83" s="204">
        <v>3892152.87</v>
      </c>
      <c r="S83" s="204"/>
      <c r="T83" s="204"/>
      <c r="U83" s="191">
        <v>314568.3</v>
      </c>
      <c r="V83" s="222">
        <f aca="true" t="shared" si="27" ref="V83:V88">Q83/L83*100</f>
        <v>13.207766474225094</v>
      </c>
      <c r="W83" s="40">
        <f t="shared" si="24"/>
        <v>59235963.71</v>
      </c>
      <c r="X83" s="258"/>
    </row>
    <row r="84" spans="1:24" s="3" customFormat="1" ht="36.75" customHeight="1">
      <c r="A84" s="72" t="s">
        <v>289</v>
      </c>
      <c r="B84" s="72" t="str">
        <f>'дод. 3'!A30</f>
        <v>2030</v>
      </c>
      <c r="C84" s="72" t="str">
        <f>'дод. 3'!B30</f>
        <v>0733</v>
      </c>
      <c r="D84" s="104" t="str">
        <f>'дод. 3'!C30</f>
        <v>Лікарсько-акушерська допомога вагітним, породіллям та новонародженим</v>
      </c>
      <c r="E84" s="74">
        <v>34659826</v>
      </c>
      <c r="F84" s="74"/>
      <c r="G84" s="74"/>
      <c r="H84" s="74">
        <v>7917899.34</v>
      </c>
      <c r="I84" s="74"/>
      <c r="J84" s="74"/>
      <c r="K84" s="222">
        <f t="shared" si="22"/>
        <v>22.844602105042306</v>
      </c>
      <c r="L84" s="74">
        <v>27300</v>
      </c>
      <c r="M84" s="74">
        <v>27300</v>
      </c>
      <c r="N84" s="74"/>
      <c r="O84" s="74"/>
      <c r="P84" s="74"/>
      <c r="Q84" s="40">
        <f t="shared" si="23"/>
        <v>36339.32</v>
      </c>
      <c r="R84" s="204">
        <v>36339.32</v>
      </c>
      <c r="S84" s="204"/>
      <c r="T84" s="204"/>
      <c r="U84" s="191"/>
      <c r="V84" s="222">
        <f t="shared" si="27"/>
        <v>133.11106227106225</v>
      </c>
      <c r="W84" s="40">
        <f t="shared" si="24"/>
        <v>7954238.66</v>
      </c>
      <c r="X84" s="258"/>
    </row>
    <row r="85" spans="1:24" s="3" customFormat="1" ht="33.75" customHeight="1">
      <c r="A85" s="82" t="s">
        <v>288</v>
      </c>
      <c r="B85" s="82" t="str">
        <f>'дод. 3'!A31</f>
        <v>2080</v>
      </c>
      <c r="C85" s="82" t="str">
        <f>'дод. 3'!B31</f>
        <v>0721</v>
      </c>
      <c r="D85" s="103" t="str">
        <f>'дод. 3'!C31</f>
        <v>Амбулаторно-поліклінічна допомога населенню, крім первинної медичної допомоги</v>
      </c>
      <c r="E85" s="74">
        <v>1039928</v>
      </c>
      <c r="F85" s="74"/>
      <c r="G85" s="74"/>
      <c r="H85" s="74">
        <v>355297.29</v>
      </c>
      <c r="I85" s="74"/>
      <c r="J85" s="74"/>
      <c r="K85" s="222">
        <f t="shared" si="22"/>
        <v>34.16556626997254</v>
      </c>
      <c r="L85" s="74">
        <v>412100</v>
      </c>
      <c r="M85" s="74">
        <v>412100</v>
      </c>
      <c r="N85" s="74"/>
      <c r="O85" s="74"/>
      <c r="P85" s="74"/>
      <c r="Q85" s="40">
        <f t="shared" si="23"/>
        <v>176652.26</v>
      </c>
      <c r="R85" s="204">
        <v>176652.26</v>
      </c>
      <c r="S85" s="204"/>
      <c r="T85" s="204"/>
      <c r="U85" s="191"/>
      <c r="V85" s="222">
        <f t="shared" si="27"/>
        <v>42.866357680174715</v>
      </c>
      <c r="W85" s="40">
        <f t="shared" si="24"/>
        <v>531949.55</v>
      </c>
      <c r="X85" s="258"/>
    </row>
    <row r="86" spans="1:24" s="3" customFormat="1" ht="24" customHeight="1">
      <c r="A86" s="72" t="s">
        <v>287</v>
      </c>
      <c r="B86" s="72" t="str">
        <f>'дод. 3'!A32</f>
        <v>2100</v>
      </c>
      <c r="C86" s="72" t="str">
        <f>'дод. 3'!B32</f>
        <v>0722</v>
      </c>
      <c r="D86" s="104" t="str">
        <f>'дод. 3'!C32</f>
        <v>Стоматологічна допомога населенню</v>
      </c>
      <c r="E86" s="74">
        <v>5454842</v>
      </c>
      <c r="F86" s="74"/>
      <c r="G86" s="74"/>
      <c r="H86" s="74">
        <v>1637745.46</v>
      </c>
      <c r="I86" s="74"/>
      <c r="J86" s="74"/>
      <c r="K86" s="222">
        <f t="shared" si="22"/>
        <v>30.023701144781096</v>
      </c>
      <c r="L86" s="74">
        <v>5058989</v>
      </c>
      <c r="M86" s="74">
        <v>5058989</v>
      </c>
      <c r="N86" s="74"/>
      <c r="O86" s="74"/>
      <c r="P86" s="74"/>
      <c r="Q86" s="40">
        <f t="shared" si="23"/>
        <v>1256308.77</v>
      </c>
      <c r="R86" s="204">
        <v>1256308.77</v>
      </c>
      <c r="S86" s="204"/>
      <c r="T86" s="204"/>
      <c r="U86" s="191"/>
      <c r="V86" s="222">
        <f t="shared" si="27"/>
        <v>24.833198293176757</v>
      </c>
      <c r="W86" s="40">
        <f t="shared" si="24"/>
        <v>2894054.23</v>
      </c>
      <c r="X86" s="258"/>
    </row>
    <row r="87" spans="1:24" s="3" customFormat="1" ht="16.5" customHeight="1">
      <c r="A87" s="72" t="s">
        <v>286</v>
      </c>
      <c r="B87" s="72" t="str">
        <f>'дод. 3'!A33</f>
        <v>2110</v>
      </c>
      <c r="C87" s="72">
        <f>'дод. 3'!B33</f>
        <v>0</v>
      </c>
      <c r="D87" s="104" t="str">
        <f>'дод. 3'!C33</f>
        <v>Первинна медична допомога населенню</v>
      </c>
      <c r="E87" s="74">
        <f>E88+E89</f>
        <v>36598306</v>
      </c>
      <c r="F87" s="74">
        <f aca="true" t="shared" si="28" ref="F87:W87">F88+F89</f>
        <v>0</v>
      </c>
      <c r="G87" s="74">
        <f t="shared" si="28"/>
        <v>0</v>
      </c>
      <c r="H87" s="74">
        <f t="shared" si="28"/>
        <v>16834724.03</v>
      </c>
      <c r="I87" s="74">
        <f t="shared" si="28"/>
        <v>0</v>
      </c>
      <c r="J87" s="74">
        <f t="shared" si="28"/>
        <v>0</v>
      </c>
      <c r="K87" s="222">
        <f t="shared" si="22"/>
        <v>45.99864275138855</v>
      </c>
      <c r="L87" s="74">
        <f t="shared" si="28"/>
        <v>167000</v>
      </c>
      <c r="M87" s="74">
        <f t="shared" si="28"/>
        <v>167000</v>
      </c>
      <c r="N87" s="74">
        <f t="shared" si="28"/>
        <v>0</v>
      </c>
      <c r="O87" s="74">
        <f t="shared" si="28"/>
        <v>0</v>
      </c>
      <c r="P87" s="74">
        <f t="shared" si="28"/>
        <v>0</v>
      </c>
      <c r="Q87" s="74">
        <f t="shared" si="28"/>
        <v>30403.47</v>
      </c>
      <c r="R87" s="74">
        <f t="shared" si="28"/>
        <v>30403.47</v>
      </c>
      <c r="S87" s="74">
        <f t="shared" si="28"/>
        <v>0</v>
      </c>
      <c r="T87" s="74">
        <f t="shared" si="28"/>
        <v>0</v>
      </c>
      <c r="U87" s="74">
        <f t="shared" si="28"/>
        <v>0</v>
      </c>
      <c r="V87" s="222">
        <f t="shared" si="27"/>
        <v>18.205670658682635</v>
      </c>
      <c r="W87" s="74">
        <f t="shared" si="28"/>
        <v>16865127.5</v>
      </c>
      <c r="X87" s="258"/>
    </row>
    <row r="88" spans="1:24" s="115" customFormat="1" ht="45">
      <c r="A88" s="75" t="s">
        <v>285</v>
      </c>
      <c r="B88" s="75" t="str">
        <f>'дод. 3'!A34</f>
        <v>2111</v>
      </c>
      <c r="C88" s="75" t="str">
        <f>'дод. 3'!B34</f>
        <v>0726</v>
      </c>
      <c r="D88" s="101" t="str">
        <f>'дод. 3'!C34</f>
        <v>Первинна медична допомога населенню, що надається центрами первинної медичної (медико-санітарної) допомоги</v>
      </c>
      <c r="E88" s="77">
        <v>8672485</v>
      </c>
      <c r="F88" s="77"/>
      <c r="G88" s="77"/>
      <c r="H88" s="77">
        <v>3730668.92</v>
      </c>
      <c r="I88" s="77"/>
      <c r="J88" s="77"/>
      <c r="K88" s="223">
        <f t="shared" si="22"/>
        <v>43.01730034701703</v>
      </c>
      <c r="L88" s="77">
        <v>167000</v>
      </c>
      <c r="M88" s="77">
        <v>167000</v>
      </c>
      <c r="N88" s="77"/>
      <c r="O88" s="77"/>
      <c r="P88" s="77"/>
      <c r="Q88" s="71">
        <f t="shared" si="23"/>
        <v>30403.47</v>
      </c>
      <c r="R88" s="205">
        <v>30403.47</v>
      </c>
      <c r="S88" s="205"/>
      <c r="T88" s="205"/>
      <c r="U88" s="192"/>
      <c r="V88" s="223">
        <f t="shared" si="27"/>
        <v>18.205670658682635</v>
      </c>
      <c r="W88" s="71">
        <f t="shared" si="24"/>
        <v>3761072.39</v>
      </c>
      <c r="X88" s="258"/>
    </row>
    <row r="89" spans="1:24" s="115" customFormat="1" ht="45">
      <c r="A89" s="75" t="s">
        <v>580</v>
      </c>
      <c r="B89" s="75" t="str">
        <f>'дод. 3'!A35</f>
        <v>2113</v>
      </c>
      <c r="C89" s="75" t="str">
        <f>'дод. 3'!B35</f>
        <v>0721</v>
      </c>
      <c r="D89" s="101" t="str">
        <f>'дод. 3'!C35</f>
        <v>Первинна медична допомога населенню, що надається амбулаторно-поліклінічними закладами (відділеннями)</v>
      </c>
      <c r="E89" s="77">
        <v>27925821</v>
      </c>
      <c r="F89" s="77"/>
      <c r="G89" s="77"/>
      <c r="H89" s="77">
        <v>13104055.11</v>
      </c>
      <c r="I89" s="77"/>
      <c r="J89" s="77"/>
      <c r="K89" s="223">
        <f t="shared" si="22"/>
        <v>46.9245115837418</v>
      </c>
      <c r="L89" s="77">
        <v>0</v>
      </c>
      <c r="M89" s="77"/>
      <c r="N89" s="77"/>
      <c r="O89" s="77"/>
      <c r="P89" s="77"/>
      <c r="Q89" s="71">
        <f t="shared" si="23"/>
        <v>0</v>
      </c>
      <c r="R89" s="205"/>
      <c r="S89" s="205"/>
      <c r="T89" s="205"/>
      <c r="U89" s="192"/>
      <c r="V89" s="223"/>
      <c r="W89" s="71">
        <f t="shared" si="24"/>
        <v>13104055.11</v>
      </c>
      <c r="X89" s="258">
        <v>13</v>
      </c>
    </row>
    <row r="90" spans="1:24" s="3" customFormat="1" ht="30" customHeight="1">
      <c r="A90" s="78" t="s">
        <v>284</v>
      </c>
      <c r="B90" s="83">
        <f>'дод. 3'!A36</f>
        <v>2140</v>
      </c>
      <c r="C90" s="83">
        <f>'дод. 3'!B36</f>
        <v>0</v>
      </c>
      <c r="D90" s="140" t="str">
        <f>'дод. 3'!C36</f>
        <v>Програми і централізовані заходи у галузі охорони здоров’я</v>
      </c>
      <c r="E90" s="80">
        <f>E91+E92</f>
        <v>14043000</v>
      </c>
      <c r="F90" s="80">
        <f aca="true" t="shared" si="29" ref="F90:W90">F91+F92</f>
        <v>0</v>
      </c>
      <c r="G90" s="80">
        <f t="shared" si="29"/>
        <v>0</v>
      </c>
      <c r="H90" s="80">
        <f t="shared" si="29"/>
        <v>1667847.77</v>
      </c>
      <c r="I90" s="80">
        <f t="shared" si="29"/>
        <v>0</v>
      </c>
      <c r="J90" s="80">
        <f t="shared" si="29"/>
        <v>0</v>
      </c>
      <c r="K90" s="222">
        <f t="shared" si="22"/>
        <v>11.876719860428683</v>
      </c>
      <c r="L90" s="80">
        <f t="shared" si="29"/>
        <v>0</v>
      </c>
      <c r="M90" s="80">
        <f t="shared" si="29"/>
        <v>0</v>
      </c>
      <c r="N90" s="80">
        <f t="shared" si="29"/>
        <v>0</v>
      </c>
      <c r="O90" s="80">
        <f t="shared" si="29"/>
        <v>0</v>
      </c>
      <c r="P90" s="80">
        <f t="shared" si="29"/>
        <v>0</v>
      </c>
      <c r="Q90" s="80">
        <f t="shared" si="29"/>
        <v>0</v>
      </c>
      <c r="R90" s="80">
        <f t="shared" si="29"/>
        <v>0</v>
      </c>
      <c r="S90" s="80">
        <f t="shared" si="29"/>
        <v>0</v>
      </c>
      <c r="T90" s="80">
        <f t="shared" si="29"/>
        <v>0</v>
      </c>
      <c r="U90" s="80">
        <f t="shared" si="29"/>
        <v>0</v>
      </c>
      <c r="V90" s="222"/>
      <c r="W90" s="80">
        <f t="shared" si="29"/>
        <v>1667847.77</v>
      </c>
      <c r="X90" s="258"/>
    </row>
    <row r="91" spans="1:24" s="115" customFormat="1" ht="32.25" customHeight="1">
      <c r="A91" s="75" t="s">
        <v>283</v>
      </c>
      <c r="B91" s="84">
        <f>'дод. 3'!A37</f>
        <v>2144</v>
      </c>
      <c r="C91" s="84" t="str">
        <f>'дод. 3'!B37</f>
        <v>0763</v>
      </c>
      <c r="D91" s="141" t="str">
        <f>'дод. 3'!C37</f>
        <v>Централізовані заходи з лікування хворих на цукровий та нецукровий діабет</v>
      </c>
      <c r="E91" s="77">
        <v>7131500</v>
      </c>
      <c r="F91" s="77"/>
      <c r="G91" s="77"/>
      <c r="H91" s="77">
        <v>698399.67</v>
      </c>
      <c r="I91" s="77"/>
      <c r="J91" s="77"/>
      <c r="K91" s="223">
        <f t="shared" si="22"/>
        <v>9.793166514758466</v>
      </c>
      <c r="L91" s="77">
        <v>0</v>
      </c>
      <c r="M91" s="77"/>
      <c r="N91" s="77"/>
      <c r="O91" s="77"/>
      <c r="P91" s="77"/>
      <c r="Q91" s="71">
        <f t="shared" si="23"/>
        <v>0</v>
      </c>
      <c r="R91" s="205"/>
      <c r="S91" s="205"/>
      <c r="T91" s="205"/>
      <c r="U91" s="192"/>
      <c r="V91" s="223"/>
      <c r="W91" s="71">
        <f t="shared" si="24"/>
        <v>698399.67</v>
      </c>
      <c r="X91" s="258"/>
    </row>
    <row r="92" spans="1:24" s="115" customFormat="1" ht="31.5" customHeight="1">
      <c r="A92" s="75" t="s">
        <v>509</v>
      </c>
      <c r="B92" s="84">
        <f>'дод. 3'!A38</f>
        <v>2146</v>
      </c>
      <c r="C92" s="84" t="str">
        <f>'дод. 3'!B38</f>
        <v>0763</v>
      </c>
      <c r="D92" s="141" t="str">
        <f>'дод. 3'!C38</f>
        <v>Відшкодування вартості лікарських засобів для лікування окремих захворювань</v>
      </c>
      <c r="E92" s="77">
        <v>6911500</v>
      </c>
      <c r="F92" s="77"/>
      <c r="G92" s="77"/>
      <c r="H92" s="77">
        <v>969448.1</v>
      </c>
      <c r="I92" s="77"/>
      <c r="J92" s="77"/>
      <c r="K92" s="223">
        <f t="shared" si="22"/>
        <v>14.026594805758519</v>
      </c>
      <c r="L92" s="77">
        <v>0</v>
      </c>
      <c r="M92" s="77"/>
      <c r="N92" s="77"/>
      <c r="O92" s="77"/>
      <c r="P92" s="77"/>
      <c r="Q92" s="71">
        <f t="shared" si="23"/>
        <v>0</v>
      </c>
      <c r="R92" s="205"/>
      <c r="S92" s="205"/>
      <c r="T92" s="205"/>
      <c r="U92" s="192"/>
      <c r="V92" s="223"/>
      <c r="W92" s="71">
        <f t="shared" si="24"/>
        <v>969448.1</v>
      </c>
      <c r="X92" s="258"/>
    </row>
    <row r="93" spans="1:24" s="3" customFormat="1" ht="35.25" customHeight="1">
      <c r="A93" s="78" t="s">
        <v>282</v>
      </c>
      <c r="B93" s="78" t="str">
        <f>'дод. 3'!A39</f>
        <v>2150</v>
      </c>
      <c r="C93" s="78">
        <f>'дод. 3'!B39</f>
        <v>0</v>
      </c>
      <c r="D93" s="102" t="str">
        <f>'дод. 3'!C39</f>
        <v>Інші програми, заклади та заходи у сфері охорони здоров’я</v>
      </c>
      <c r="E93" s="80">
        <f>E94+E95</f>
        <v>3933944</v>
      </c>
      <c r="F93" s="80">
        <f aca="true" t="shared" si="30" ref="F93:W93">F94+F95</f>
        <v>0</v>
      </c>
      <c r="G93" s="80">
        <f t="shared" si="30"/>
        <v>0</v>
      </c>
      <c r="H93" s="80">
        <f t="shared" si="30"/>
        <v>899186.0900000001</v>
      </c>
      <c r="I93" s="80">
        <f t="shared" si="30"/>
        <v>0</v>
      </c>
      <c r="J93" s="80">
        <f t="shared" si="30"/>
        <v>0</v>
      </c>
      <c r="K93" s="222">
        <f t="shared" si="22"/>
        <v>22.857114641184523</v>
      </c>
      <c r="L93" s="80">
        <f t="shared" si="30"/>
        <v>0</v>
      </c>
      <c r="M93" s="80">
        <f t="shared" si="30"/>
        <v>0</v>
      </c>
      <c r="N93" s="80">
        <f t="shared" si="30"/>
        <v>0</v>
      </c>
      <c r="O93" s="80">
        <f t="shared" si="30"/>
        <v>0</v>
      </c>
      <c r="P93" s="80">
        <f t="shared" si="30"/>
        <v>0</v>
      </c>
      <c r="Q93" s="80">
        <f t="shared" si="30"/>
        <v>385.68</v>
      </c>
      <c r="R93" s="80">
        <f t="shared" si="30"/>
        <v>385.68</v>
      </c>
      <c r="S93" s="80">
        <f t="shared" si="30"/>
        <v>0</v>
      </c>
      <c r="T93" s="80">
        <f t="shared" si="30"/>
        <v>0</v>
      </c>
      <c r="U93" s="80">
        <f t="shared" si="30"/>
        <v>0</v>
      </c>
      <c r="V93" s="222"/>
      <c r="W93" s="80">
        <f t="shared" si="30"/>
        <v>899571.77</v>
      </c>
      <c r="X93" s="258"/>
    </row>
    <row r="94" spans="1:24" s="115" customFormat="1" ht="30" customHeight="1">
      <c r="A94" s="75" t="s">
        <v>478</v>
      </c>
      <c r="B94" s="116" t="str">
        <f>'дод. 3'!A40</f>
        <v>2151</v>
      </c>
      <c r="C94" s="116" t="str">
        <f>'дод. 3'!B40</f>
        <v>0763</v>
      </c>
      <c r="D94" s="101" t="str">
        <f>'дод. 3'!C40</f>
        <v>Забезпечення діяльності інших закладів у сфері охорони здоров’я</v>
      </c>
      <c r="E94" s="77">
        <v>1975455</v>
      </c>
      <c r="F94" s="77"/>
      <c r="G94" s="77"/>
      <c r="H94" s="77">
        <v>410036.09</v>
      </c>
      <c r="I94" s="77"/>
      <c r="J94" s="77"/>
      <c r="K94" s="223">
        <f t="shared" si="22"/>
        <v>20.756539126429104</v>
      </c>
      <c r="L94" s="77">
        <v>0</v>
      </c>
      <c r="M94" s="77"/>
      <c r="N94" s="77"/>
      <c r="O94" s="77"/>
      <c r="P94" s="77"/>
      <c r="Q94" s="71">
        <f t="shared" si="23"/>
        <v>385.68</v>
      </c>
      <c r="R94" s="205">
        <v>385.68</v>
      </c>
      <c r="S94" s="205"/>
      <c r="T94" s="205"/>
      <c r="U94" s="192"/>
      <c r="V94" s="223"/>
      <c r="W94" s="71">
        <f t="shared" si="24"/>
        <v>410421.77</v>
      </c>
      <c r="X94" s="258"/>
    </row>
    <row r="95" spans="1:24" s="115" customFormat="1" ht="20.25" customHeight="1">
      <c r="A95" s="75" t="s">
        <v>479</v>
      </c>
      <c r="B95" s="116" t="str">
        <f>'дод. 3'!A41</f>
        <v>2152</v>
      </c>
      <c r="C95" s="116" t="str">
        <f>'дод. 3'!B41</f>
        <v>0763</v>
      </c>
      <c r="D95" s="117" t="str">
        <f>'дод. 3'!C41</f>
        <v>Інші програми та заходи у сфері охорони здоров’я</v>
      </c>
      <c r="E95" s="77">
        <v>1958489</v>
      </c>
      <c r="F95" s="77"/>
      <c r="G95" s="77"/>
      <c r="H95" s="77">
        <v>489150</v>
      </c>
      <c r="I95" s="77"/>
      <c r="J95" s="77"/>
      <c r="K95" s="223">
        <f t="shared" si="22"/>
        <v>24.975887023108122</v>
      </c>
      <c r="L95" s="77">
        <v>0</v>
      </c>
      <c r="M95" s="77"/>
      <c r="N95" s="77"/>
      <c r="O95" s="77"/>
      <c r="P95" s="77">
        <v>0</v>
      </c>
      <c r="Q95" s="71">
        <f t="shared" si="23"/>
        <v>0</v>
      </c>
      <c r="R95" s="205"/>
      <c r="S95" s="205"/>
      <c r="T95" s="205"/>
      <c r="U95" s="192"/>
      <c r="V95" s="223"/>
      <c r="W95" s="71">
        <f t="shared" si="24"/>
        <v>489150</v>
      </c>
      <c r="X95" s="258"/>
    </row>
    <row r="96" spans="1:24" s="3" customFormat="1" ht="24" customHeight="1">
      <c r="A96" s="78" t="s">
        <v>281</v>
      </c>
      <c r="B96" s="78" t="str">
        <f>'дод. 3'!A144</f>
        <v>7640</v>
      </c>
      <c r="C96" s="78" t="str">
        <f>'дод. 3'!B144</f>
        <v>0470</v>
      </c>
      <c r="D96" s="102" t="str">
        <f>'дод. 3'!C144</f>
        <v>Заходи з енергозбереження</v>
      </c>
      <c r="E96" s="80">
        <v>480000</v>
      </c>
      <c r="F96" s="80"/>
      <c r="G96" s="80"/>
      <c r="H96" s="80"/>
      <c r="I96" s="80"/>
      <c r="J96" s="80"/>
      <c r="K96" s="222">
        <f t="shared" si="22"/>
        <v>0</v>
      </c>
      <c r="L96" s="77">
        <v>9847000</v>
      </c>
      <c r="M96" s="80"/>
      <c r="N96" s="80"/>
      <c r="O96" s="80"/>
      <c r="P96" s="80">
        <v>9847000</v>
      </c>
      <c r="Q96" s="40">
        <f t="shared" si="23"/>
        <v>67159.97</v>
      </c>
      <c r="R96" s="206"/>
      <c r="S96" s="206"/>
      <c r="T96" s="206"/>
      <c r="U96" s="193">
        <v>67159.97</v>
      </c>
      <c r="V96" s="222">
        <f>Q96/L96*100</f>
        <v>0.6820348329440439</v>
      </c>
      <c r="W96" s="40">
        <f t="shared" si="24"/>
        <v>67159.97</v>
      </c>
      <c r="X96" s="258"/>
    </row>
    <row r="97" spans="1:24" s="110" customFormat="1" ht="28.5">
      <c r="A97" s="108" t="s">
        <v>290</v>
      </c>
      <c r="B97" s="33"/>
      <c r="C97" s="33"/>
      <c r="D97" s="32" t="s">
        <v>70</v>
      </c>
      <c r="E97" s="40">
        <f>E98</f>
        <v>1261542581</v>
      </c>
      <c r="F97" s="40">
        <f aca="true" t="shared" si="31" ref="F97:W97">F98</f>
        <v>41306277</v>
      </c>
      <c r="G97" s="40">
        <f t="shared" si="31"/>
        <v>1542626</v>
      </c>
      <c r="H97" s="40">
        <f t="shared" si="31"/>
        <v>459437788.5100001</v>
      </c>
      <c r="I97" s="40">
        <f t="shared" si="31"/>
        <v>8715862.049999999</v>
      </c>
      <c r="J97" s="40">
        <f t="shared" si="31"/>
        <v>556027</v>
      </c>
      <c r="K97" s="220">
        <f t="shared" si="22"/>
        <v>36.41873016650875</v>
      </c>
      <c r="L97" s="40">
        <f t="shared" si="31"/>
        <v>1237400</v>
      </c>
      <c r="M97" s="40">
        <f t="shared" si="31"/>
        <v>57900</v>
      </c>
      <c r="N97" s="40">
        <f t="shared" si="31"/>
        <v>44700</v>
      </c>
      <c r="O97" s="40">
        <f t="shared" si="31"/>
        <v>0</v>
      </c>
      <c r="P97" s="40">
        <f t="shared" si="31"/>
        <v>1179500</v>
      </c>
      <c r="Q97" s="40">
        <f t="shared" si="31"/>
        <v>58578.659999999996</v>
      </c>
      <c r="R97" s="40">
        <f t="shared" si="31"/>
        <v>50599.659999999996</v>
      </c>
      <c r="S97" s="40">
        <f t="shared" si="31"/>
        <v>33458.509999999995</v>
      </c>
      <c r="T97" s="40">
        <f t="shared" si="31"/>
        <v>0</v>
      </c>
      <c r="U97" s="40">
        <f t="shared" si="31"/>
        <v>7979</v>
      </c>
      <c r="V97" s="220">
        <f>Q97/L97*100</f>
        <v>4.734011637304024</v>
      </c>
      <c r="W97" s="40">
        <f t="shared" si="31"/>
        <v>459496367.1700001</v>
      </c>
      <c r="X97" s="258"/>
    </row>
    <row r="98" spans="1:24" s="113" customFormat="1" ht="36" customHeight="1">
      <c r="A98" s="111" t="s">
        <v>291</v>
      </c>
      <c r="B98" s="125"/>
      <c r="C98" s="125"/>
      <c r="D98" s="124" t="s">
        <v>70</v>
      </c>
      <c r="E98" s="71">
        <f>E99+E100+E103+E106+E111+E119+E120+E126+E127+E129+E130+E133+E134+E137+E138+E139+E140+E143+E144+E145</f>
        <v>1261542581</v>
      </c>
      <c r="F98" s="71">
        <f aca="true" t="shared" si="32" ref="F98:W98">F99+F100+F103+F106+F111+F119+F120+F126+F127+F129+F130+F133+F134+F137+F138+F139+F140+F143+F144+F145</f>
        <v>41306277</v>
      </c>
      <c r="G98" s="71">
        <f t="shared" si="32"/>
        <v>1542626</v>
      </c>
      <c r="H98" s="71">
        <f t="shared" si="32"/>
        <v>459437788.5100001</v>
      </c>
      <c r="I98" s="71">
        <f t="shared" si="32"/>
        <v>8715862.049999999</v>
      </c>
      <c r="J98" s="71">
        <f t="shared" si="32"/>
        <v>556027</v>
      </c>
      <c r="K98" s="221">
        <f t="shared" si="22"/>
        <v>36.41873016650875</v>
      </c>
      <c r="L98" s="71">
        <f t="shared" si="32"/>
        <v>1237400</v>
      </c>
      <c r="M98" s="71">
        <f t="shared" si="32"/>
        <v>57900</v>
      </c>
      <c r="N98" s="71">
        <f t="shared" si="32"/>
        <v>44700</v>
      </c>
      <c r="O98" s="71">
        <f t="shared" si="32"/>
        <v>0</v>
      </c>
      <c r="P98" s="71">
        <f t="shared" si="32"/>
        <v>1179500</v>
      </c>
      <c r="Q98" s="71">
        <f t="shared" si="32"/>
        <v>58578.659999999996</v>
      </c>
      <c r="R98" s="71">
        <f t="shared" si="32"/>
        <v>50599.659999999996</v>
      </c>
      <c r="S98" s="71">
        <f t="shared" si="32"/>
        <v>33458.509999999995</v>
      </c>
      <c r="T98" s="71">
        <f t="shared" si="32"/>
        <v>0</v>
      </c>
      <c r="U98" s="71">
        <f t="shared" si="32"/>
        <v>7979</v>
      </c>
      <c r="V98" s="221">
        <f>Q98/L98*100</f>
        <v>4.734011637304024</v>
      </c>
      <c r="W98" s="71">
        <f t="shared" si="32"/>
        <v>459496367.1700001</v>
      </c>
      <c r="X98" s="258"/>
    </row>
    <row r="99" spans="1:24" s="3" customFormat="1" ht="45">
      <c r="A99" s="72" t="s">
        <v>292</v>
      </c>
      <c r="B99" s="72" t="str">
        <f>'дод. 3'!A14</f>
        <v>0160</v>
      </c>
      <c r="C99" s="72" t="str">
        <f>'дод. 3'!B14</f>
        <v>0111</v>
      </c>
      <c r="D99" s="73" t="str">
        <f>'дод. 3'!C14</f>
        <v>Керівництво і управління у відповідній сфері у містах (місті Києві), селищах, селах, об’єднаних територіальних громадах</v>
      </c>
      <c r="E99" s="74">
        <v>40183900</v>
      </c>
      <c r="F99" s="74">
        <v>31781350</v>
      </c>
      <c r="G99" s="74">
        <v>676100</v>
      </c>
      <c r="H99" s="74">
        <v>8430714.8</v>
      </c>
      <c r="I99" s="74">
        <v>6549656.81</v>
      </c>
      <c r="J99" s="74">
        <v>308787.66</v>
      </c>
      <c r="K99" s="222">
        <f t="shared" si="22"/>
        <v>20.980329933132424</v>
      </c>
      <c r="L99" s="74">
        <v>572000</v>
      </c>
      <c r="M99" s="74"/>
      <c r="N99" s="74"/>
      <c r="O99" s="74"/>
      <c r="P99" s="74">
        <v>572000</v>
      </c>
      <c r="Q99" s="40">
        <f t="shared" si="23"/>
        <v>31819.25</v>
      </c>
      <c r="R99" s="204">
        <v>31819.25</v>
      </c>
      <c r="S99" s="204">
        <v>26081.35</v>
      </c>
      <c r="T99" s="204"/>
      <c r="U99" s="191"/>
      <c r="V99" s="222">
        <f>Q99/L99*100</f>
        <v>5.5628059440559445</v>
      </c>
      <c r="W99" s="40">
        <f t="shared" si="24"/>
        <v>8462534.05</v>
      </c>
      <c r="X99" s="258"/>
    </row>
    <row r="100" spans="1:24" s="3" customFormat="1" ht="69" customHeight="1">
      <c r="A100" s="72" t="s">
        <v>522</v>
      </c>
      <c r="B100" s="137" t="str">
        <f>'дод. 3'!A43</f>
        <v>3010</v>
      </c>
      <c r="C100" s="137">
        <f>'дод. 3'!B43</f>
        <v>0</v>
      </c>
      <c r="D100" s="104" t="str">
        <f>'дод. 3'!C43</f>
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</c>
      <c r="E100" s="74">
        <f>E101+E102</f>
        <v>772232100</v>
      </c>
      <c r="F100" s="74">
        <f aca="true" t="shared" si="33" ref="F100:W100">F101+F102</f>
        <v>0</v>
      </c>
      <c r="G100" s="74">
        <f t="shared" si="33"/>
        <v>0</v>
      </c>
      <c r="H100" s="74">
        <f t="shared" si="33"/>
        <v>359158631.64</v>
      </c>
      <c r="I100" s="74">
        <f t="shared" si="33"/>
        <v>0</v>
      </c>
      <c r="J100" s="74">
        <f t="shared" si="33"/>
        <v>0</v>
      </c>
      <c r="K100" s="222">
        <f t="shared" si="22"/>
        <v>46.50915594417792</v>
      </c>
      <c r="L100" s="74">
        <f t="shared" si="33"/>
        <v>0</v>
      </c>
      <c r="M100" s="74">
        <f t="shared" si="33"/>
        <v>0</v>
      </c>
      <c r="N100" s="74">
        <f t="shared" si="33"/>
        <v>0</v>
      </c>
      <c r="O100" s="74">
        <f t="shared" si="33"/>
        <v>0</v>
      </c>
      <c r="P100" s="74">
        <f t="shared" si="33"/>
        <v>0</v>
      </c>
      <c r="Q100" s="74">
        <f t="shared" si="33"/>
        <v>0</v>
      </c>
      <c r="R100" s="74">
        <f t="shared" si="33"/>
        <v>0</v>
      </c>
      <c r="S100" s="74">
        <f t="shared" si="33"/>
        <v>0</v>
      </c>
      <c r="T100" s="74">
        <f t="shared" si="33"/>
        <v>0</v>
      </c>
      <c r="U100" s="74">
        <f t="shared" si="33"/>
        <v>0</v>
      </c>
      <c r="V100" s="222"/>
      <c r="W100" s="74">
        <f t="shared" si="33"/>
        <v>359158631.64</v>
      </c>
      <c r="X100" s="258"/>
    </row>
    <row r="101" spans="1:24" s="115" customFormat="1" ht="45" customHeight="1">
      <c r="A101" s="75" t="s">
        <v>523</v>
      </c>
      <c r="B101" s="142" t="str">
        <f>'дод. 3'!A44</f>
        <v>3011</v>
      </c>
      <c r="C101" s="142">
        <f>'дод. 3'!B44</f>
        <v>1030</v>
      </c>
      <c r="D101" s="101" t="str">
        <f>'дод. 3'!C44</f>
        <v>Надання пільг на оплату житлово-комунальних послуг окремим категоріям громадян відповідно до законодавства </v>
      </c>
      <c r="E101" s="77">
        <v>66261200</v>
      </c>
      <c r="F101" s="77"/>
      <c r="G101" s="77"/>
      <c r="H101" s="77">
        <v>32103766.05</v>
      </c>
      <c r="I101" s="77"/>
      <c r="J101" s="77"/>
      <c r="K101" s="223">
        <f t="shared" si="22"/>
        <v>48.45032394523492</v>
      </c>
      <c r="L101" s="77">
        <v>0</v>
      </c>
      <c r="M101" s="77"/>
      <c r="N101" s="77"/>
      <c r="O101" s="77"/>
      <c r="P101" s="77"/>
      <c r="Q101" s="71">
        <f t="shared" si="23"/>
        <v>0</v>
      </c>
      <c r="R101" s="205"/>
      <c r="S101" s="205"/>
      <c r="T101" s="205"/>
      <c r="U101" s="192"/>
      <c r="V101" s="223"/>
      <c r="W101" s="71">
        <f t="shared" si="24"/>
        <v>32103766.05</v>
      </c>
      <c r="X101" s="258"/>
    </row>
    <row r="102" spans="1:24" s="115" customFormat="1" ht="37.5" customHeight="1">
      <c r="A102" s="75" t="s">
        <v>524</v>
      </c>
      <c r="B102" s="142" t="str">
        <f>'дод. 3'!A45</f>
        <v>3012</v>
      </c>
      <c r="C102" s="142">
        <f>'дод. 3'!B45</f>
        <v>1060</v>
      </c>
      <c r="D102" s="101" t="str">
        <f>'дод. 3'!C45</f>
        <v>Надання субсидій населенню для відшкодування витрат на оплату житлово-комунальних послуг</v>
      </c>
      <c r="E102" s="77">
        <v>705970900</v>
      </c>
      <c r="F102" s="77"/>
      <c r="G102" s="77"/>
      <c r="H102" s="77">
        <v>327054865.59</v>
      </c>
      <c r="I102" s="77"/>
      <c r="J102" s="77"/>
      <c r="K102" s="223">
        <f t="shared" si="22"/>
        <v>46.32696129401367</v>
      </c>
      <c r="L102" s="77">
        <v>0</v>
      </c>
      <c r="M102" s="77"/>
      <c r="N102" s="77"/>
      <c r="O102" s="77"/>
      <c r="P102" s="77"/>
      <c r="Q102" s="71">
        <f t="shared" si="23"/>
        <v>0</v>
      </c>
      <c r="R102" s="205"/>
      <c r="S102" s="205"/>
      <c r="T102" s="205"/>
      <c r="U102" s="192"/>
      <c r="V102" s="223"/>
      <c r="W102" s="71">
        <f t="shared" si="24"/>
        <v>327054865.59</v>
      </c>
      <c r="X102" s="258"/>
    </row>
    <row r="103" spans="1:24" s="3" customFormat="1" ht="45" customHeight="1">
      <c r="A103" s="78" t="s">
        <v>525</v>
      </c>
      <c r="B103" s="202" t="str">
        <f>'дод. 3'!A46</f>
        <v>3020</v>
      </c>
      <c r="C103" s="202">
        <f>'дод. 3'!B46</f>
        <v>0</v>
      </c>
      <c r="D103" s="102" t="str">
        <f>'дод. 3'!C46</f>
        <v>Надання пільг та субсидій населенню на придбання твердого та рідкого пічного побутового палива і скрапленого газу</v>
      </c>
      <c r="E103" s="80">
        <f>E104+E105</f>
        <v>375400</v>
      </c>
      <c r="F103" s="80">
        <f aca="true" t="shared" si="34" ref="F103:W103">F104+F105</f>
        <v>0</v>
      </c>
      <c r="G103" s="80">
        <f t="shared" si="34"/>
        <v>0</v>
      </c>
      <c r="H103" s="80">
        <f t="shared" si="34"/>
        <v>60709.509999999995</v>
      </c>
      <c r="I103" s="80">
        <f t="shared" si="34"/>
        <v>0</v>
      </c>
      <c r="J103" s="80">
        <f t="shared" si="34"/>
        <v>0</v>
      </c>
      <c r="K103" s="222">
        <f t="shared" si="22"/>
        <v>16.171952583910493</v>
      </c>
      <c r="L103" s="80">
        <f t="shared" si="34"/>
        <v>0</v>
      </c>
      <c r="M103" s="80">
        <f t="shared" si="34"/>
        <v>0</v>
      </c>
      <c r="N103" s="80">
        <f t="shared" si="34"/>
        <v>0</v>
      </c>
      <c r="O103" s="80">
        <f t="shared" si="34"/>
        <v>0</v>
      </c>
      <c r="P103" s="80">
        <f t="shared" si="34"/>
        <v>0</v>
      </c>
      <c r="Q103" s="80">
        <f t="shared" si="34"/>
        <v>0</v>
      </c>
      <c r="R103" s="80">
        <f t="shared" si="34"/>
        <v>0</v>
      </c>
      <c r="S103" s="80">
        <f t="shared" si="34"/>
        <v>0</v>
      </c>
      <c r="T103" s="80">
        <f t="shared" si="34"/>
        <v>0</v>
      </c>
      <c r="U103" s="80">
        <f t="shared" si="34"/>
        <v>0</v>
      </c>
      <c r="V103" s="222"/>
      <c r="W103" s="80">
        <f t="shared" si="34"/>
        <v>60709.509999999995</v>
      </c>
      <c r="X103" s="258"/>
    </row>
    <row r="104" spans="1:24" s="115" customFormat="1" ht="59.25" customHeight="1">
      <c r="A104" s="75" t="s">
        <v>526</v>
      </c>
      <c r="B104" s="142" t="str">
        <f>'дод. 3'!A47</f>
        <v>3021</v>
      </c>
      <c r="C104" s="142">
        <f>'дод. 3'!B47</f>
        <v>1030</v>
      </c>
      <c r="D104" s="101" t="str">
        <f>'дод. 3'!C47</f>
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</c>
      <c r="E104" s="77">
        <v>57630</v>
      </c>
      <c r="F104" s="77"/>
      <c r="G104" s="77"/>
      <c r="H104" s="77">
        <v>21023.91</v>
      </c>
      <c r="I104" s="77"/>
      <c r="J104" s="77"/>
      <c r="K104" s="223">
        <f t="shared" si="22"/>
        <v>36.48084331077563</v>
      </c>
      <c r="L104" s="77">
        <v>0</v>
      </c>
      <c r="M104" s="77"/>
      <c r="N104" s="77"/>
      <c r="O104" s="77"/>
      <c r="P104" s="77"/>
      <c r="Q104" s="71">
        <f t="shared" si="23"/>
        <v>0</v>
      </c>
      <c r="R104" s="205"/>
      <c r="S104" s="205"/>
      <c r="T104" s="205"/>
      <c r="U104" s="192"/>
      <c r="V104" s="223"/>
      <c r="W104" s="71">
        <f t="shared" si="24"/>
        <v>21023.91</v>
      </c>
      <c r="X104" s="258"/>
    </row>
    <row r="105" spans="1:24" s="115" customFormat="1" ht="49.5" customHeight="1">
      <c r="A105" s="75" t="s">
        <v>527</v>
      </c>
      <c r="B105" s="142" t="str">
        <f>'дод. 3'!A48</f>
        <v>3022</v>
      </c>
      <c r="C105" s="142">
        <f>'дод. 3'!B48</f>
        <v>1060</v>
      </c>
      <c r="D105" s="101" t="str">
        <f>'дод. 3'!C48</f>
        <v>Надання субсидій населенню для відшкодування витрат на придбання твердого та рідкого пічного побутового палива і скрапленого газу</v>
      </c>
      <c r="E105" s="77">
        <v>317770</v>
      </c>
      <c r="F105" s="77"/>
      <c r="G105" s="77"/>
      <c r="H105" s="77">
        <v>39685.6</v>
      </c>
      <c r="I105" s="77"/>
      <c r="J105" s="77"/>
      <c r="K105" s="223">
        <f t="shared" si="22"/>
        <v>12.488781193945306</v>
      </c>
      <c r="L105" s="77">
        <v>0</v>
      </c>
      <c r="M105" s="77"/>
      <c r="N105" s="77"/>
      <c r="O105" s="77"/>
      <c r="P105" s="77"/>
      <c r="Q105" s="71">
        <f t="shared" si="23"/>
        <v>0</v>
      </c>
      <c r="R105" s="205"/>
      <c r="S105" s="205"/>
      <c r="T105" s="205"/>
      <c r="U105" s="192"/>
      <c r="V105" s="223"/>
      <c r="W105" s="71">
        <f t="shared" si="24"/>
        <v>39685.6</v>
      </c>
      <c r="X105" s="258"/>
    </row>
    <row r="106" spans="1:24" s="126" customFormat="1" ht="60">
      <c r="A106" s="78" t="s">
        <v>293</v>
      </c>
      <c r="B106" s="78" t="str">
        <f>'дод. 3'!A49</f>
        <v>3030</v>
      </c>
      <c r="C106" s="78">
        <f>'дод. 3'!B49</f>
        <v>0</v>
      </c>
      <c r="D106" s="102" t="str">
        <f>'дод. 3'!C49</f>
        <v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v>
      </c>
      <c r="E106" s="80">
        <f>E107+E108+E109+E110</f>
        <v>38674126</v>
      </c>
      <c r="F106" s="80">
        <f aca="true" t="shared" si="35" ref="F106:W106">F107+F108+F109+F110</f>
        <v>0</v>
      </c>
      <c r="G106" s="80">
        <f t="shared" si="35"/>
        <v>0</v>
      </c>
      <c r="H106" s="80">
        <f t="shared" si="35"/>
        <v>11043236.17</v>
      </c>
      <c r="I106" s="80">
        <f t="shared" si="35"/>
        <v>0</v>
      </c>
      <c r="J106" s="80">
        <f t="shared" si="35"/>
        <v>0</v>
      </c>
      <c r="K106" s="222">
        <f t="shared" si="22"/>
        <v>28.554584969806427</v>
      </c>
      <c r="L106" s="80">
        <f t="shared" si="35"/>
        <v>214000</v>
      </c>
      <c r="M106" s="80">
        <f t="shared" si="35"/>
        <v>0</v>
      </c>
      <c r="N106" s="80">
        <f t="shared" si="35"/>
        <v>0</v>
      </c>
      <c r="O106" s="80">
        <f t="shared" si="35"/>
        <v>0</v>
      </c>
      <c r="P106" s="80">
        <f t="shared" si="35"/>
        <v>214000</v>
      </c>
      <c r="Q106" s="80">
        <f t="shared" si="35"/>
        <v>0</v>
      </c>
      <c r="R106" s="80">
        <f t="shared" si="35"/>
        <v>0</v>
      </c>
      <c r="S106" s="80">
        <f t="shared" si="35"/>
        <v>0</v>
      </c>
      <c r="T106" s="80">
        <f t="shared" si="35"/>
        <v>0</v>
      </c>
      <c r="U106" s="80">
        <f t="shared" si="35"/>
        <v>0</v>
      </c>
      <c r="V106" s="222">
        <f>Q106/L106*100</f>
        <v>0</v>
      </c>
      <c r="W106" s="80">
        <f t="shared" si="35"/>
        <v>11043236.17</v>
      </c>
      <c r="X106" s="258"/>
    </row>
    <row r="107" spans="1:24" s="127" customFormat="1" ht="36" customHeight="1">
      <c r="A107" s="75" t="s">
        <v>294</v>
      </c>
      <c r="B107" s="75" t="str">
        <f>'дод. 3'!A50</f>
        <v>3031</v>
      </c>
      <c r="C107" s="75" t="str">
        <f>'дод. 3'!B50</f>
        <v>1030</v>
      </c>
      <c r="D107" s="101" t="str">
        <f>'дод. 3'!C50</f>
        <v>Надання інших пільг окремим категоріям громадян відповідно до законодавства</v>
      </c>
      <c r="E107" s="77">
        <v>371502</v>
      </c>
      <c r="F107" s="77"/>
      <c r="G107" s="77"/>
      <c r="H107" s="77">
        <v>78846.49</v>
      </c>
      <c r="I107" s="77"/>
      <c r="J107" s="77"/>
      <c r="K107" s="223">
        <f t="shared" si="22"/>
        <v>21.223705390549714</v>
      </c>
      <c r="L107" s="77">
        <v>214000</v>
      </c>
      <c r="M107" s="77"/>
      <c r="N107" s="77"/>
      <c r="O107" s="77"/>
      <c r="P107" s="77">
        <v>214000</v>
      </c>
      <c r="Q107" s="71">
        <f t="shared" si="23"/>
        <v>0</v>
      </c>
      <c r="R107" s="205"/>
      <c r="S107" s="205"/>
      <c r="T107" s="205"/>
      <c r="U107" s="192"/>
      <c r="V107" s="223">
        <f>Q107/L107*100</f>
        <v>0</v>
      </c>
      <c r="W107" s="71">
        <f t="shared" si="24"/>
        <v>78846.49</v>
      </c>
      <c r="X107" s="258"/>
    </row>
    <row r="108" spans="1:24" s="127" customFormat="1" ht="30">
      <c r="A108" s="75" t="s">
        <v>295</v>
      </c>
      <c r="B108" s="75" t="str">
        <f>'дод. 3'!A51</f>
        <v>3032</v>
      </c>
      <c r="C108" s="75" t="str">
        <f>'дод. 3'!B51</f>
        <v>1070</v>
      </c>
      <c r="D108" s="101" t="str">
        <f>'дод. 3'!C51</f>
        <v>Надання пільг окремим категоріям громадян з оплати послуг зв'язку</v>
      </c>
      <c r="E108" s="77">
        <v>1541402</v>
      </c>
      <c r="F108" s="77"/>
      <c r="G108" s="77"/>
      <c r="H108" s="77">
        <v>363854.46</v>
      </c>
      <c r="I108" s="77"/>
      <c r="J108" s="77"/>
      <c r="K108" s="223">
        <f t="shared" si="22"/>
        <v>23.605422855296673</v>
      </c>
      <c r="L108" s="77">
        <v>0</v>
      </c>
      <c r="M108" s="77"/>
      <c r="N108" s="77"/>
      <c r="O108" s="77"/>
      <c r="P108" s="77"/>
      <c r="Q108" s="71">
        <f t="shared" si="23"/>
        <v>0</v>
      </c>
      <c r="R108" s="205"/>
      <c r="S108" s="205"/>
      <c r="T108" s="205"/>
      <c r="U108" s="192"/>
      <c r="V108" s="223"/>
      <c r="W108" s="71">
        <f t="shared" si="24"/>
        <v>363854.46</v>
      </c>
      <c r="X108" s="258"/>
    </row>
    <row r="109" spans="1:24" s="127" customFormat="1" ht="45">
      <c r="A109" s="75" t="s">
        <v>296</v>
      </c>
      <c r="B109" s="75" t="str">
        <f>'дод. 3'!A52</f>
        <v>3033</v>
      </c>
      <c r="C109" s="75" t="str">
        <f>'дод. 3'!B52</f>
        <v>1070</v>
      </c>
      <c r="D109" s="101" t="str">
        <f>'дод. 3'!C52</f>
        <v>Компенсаційні виплати на пільговий проїзд автомобільним транспортом окремим категоріям громадян</v>
      </c>
      <c r="E109" s="77">
        <v>9567796</v>
      </c>
      <c r="F109" s="77"/>
      <c r="G109" s="77"/>
      <c r="H109" s="77">
        <v>3100535.22</v>
      </c>
      <c r="I109" s="77"/>
      <c r="J109" s="77"/>
      <c r="K109" s="223">
        <f t="shared" si="22"/>
        <v>32.40595033589763</v>
      </c>
      <c r="L109" s="77">
        <v>0</v>
      </c>
      <c r="M109" s="77"/>
      <c r="N109" s="77"/>
      <c r="O109" s="77"/>
      <c r="P109" s="77"/>
      <c r="Q109" s="71">
        <f t="shared" si="23"/>
        <v>0</v>
      </c>
      <c r="R109" s="205"/>
      <c r="S109" s="205"/>
      <c r="T109" s="205"/>
      <c r="U109" s="192"/>
      <c r="V109" s="223"/>
      <c r="W109" s="71">
        <f t="shared" si="24"/>
        <v>3100535.22</v>
      </c>
      <c r="X109" s="258"/>
    </row>
    <row r="110" spans="1:24" s="127" customFormat="1" ht="39.75" customHeight="1">
      <c r="A110" s="75" t="s">
        <v>297</v>
      </c>
      <c r="B110" s="75" t="str">
        <f>'дод. 3'!A53</f>
        <v>3036</v>
      </c>
      <c r="C110" s="75" t="str">
        <f>'дод. 3'!B53</f>
        <v>1070</v>
      </c>
      <c r="D110" s="101" t="str">
        <f>'дод. 3'!C53</f>
        <v>Компенсаційні виплати на пільговий проїзд електротранспортом окремим категоріям громадян</v>
      </c>
      <c r="E110" s="77">
        <v>27193426</v>
      </c>
      <c r="F110" s="77"/>
      <c r="G110" s="77"/>
      <c r="H110" s="77">
        <v>7500000</v>
      </c>
      <c r="I110" s="77"/>
      <c r="J110" s="77"/>
      <c r="K110" s="223">
        <f t="shared" si="22"/>
        <v>27.58019530161444</v>
      </c>
      <c r="L110" s="77">
        <v>0</v>
      </c>
      <c r="M110" s="77"/>
      <c r="N110" s="77"/>
      <c r="O110" s="77"/>
      <c r="P110" s="77"/>
      <c r="Q110" s="71">
        <f t="shared" si="23"/>
        <v>0</v>
      </c>
      <c r="R110" s="205"/>
      <c r="S110" s="205"/>
      <c r="T110" s="205"/>
      <c r="U110" s="192"/>
      <c r="V110" s="223"/>
      <c r="W110" s="71">
        <f t="shared" si="24"/>
        <v>7500000</v>
      </c>
      <c r="X110" s="258"/>
    </row>
    <row r="111" spans="1:24" s="135" customFormat="1" ht="33" customHeight="1">
      <c r="A111" s="202" t="s">
        <v>544</v>
      </c>
      <c r="B111" s="202" t="str">
        <f>'дод. 3'!A54</f>
        <v>3040</v>
      </c>
      <c r="C111" s="202">
        <f>'дод. 3'!B54</f>
        <v>0</v>
      </c>
      <c r="D111" s="102" t="str">
        <f>'дод. 3'!C54</f>
        <v>Надання допомоги сім'ям з дітьми, малозабезпеченим сім’ям, тимчасової допомоги дітям</v>
      </c>
      <c r="E111" s="80">
        <f>E112+E113+E114+E115+E116+E117+E118</f>
        <v>257256180</v>
      </c>
      <c r="F111" s="80">
        <f aca="true" t="shared" si="36" ref="F111:W111">F112+F113+F114+F115+F116+F117+F118</f>
        <v>0</v>
      </c>
      <c r="G111" s="80">
        <f t="shared" si="36"/>
        <v>0</v>
      </c>
      <c r="H111" s="80">
        <f t="shared" si="36"/>
        <v>53798463.919999994</v>
      </c>
      <c r="I111" s="80">
        <f t="shared" si="36"/>
        <v>0</v>
      </c>
      <c r="J111" s="80">
        <f t="shared" si="36"/>
        <v>0</v>
      </c>
      <c r="K111" s="222">
        <f t="shared" si="22"/>
        <v>20.91240875923758</v>
      </c>
      <c r="L111" s="80">
        <f t="shared" si="36"/>
        <v>0</v>
      </c>
      <c r="M111" s="80">
        <f t="shared" si="36"/>
        <v>0</v>
      </c>
      <c r="N111" s="80">
        <f t="shared" si="36"/>
        <v>0</v>
      </c>
      <c r="O111" s="80">
        <f t="shared" si="36"/>
        <v>0</v>
      </c>
      <c r="P111" s="80">
        <f t="shared" si="36"/>
        <v>0</v>
      </c>
      <c r="Q111" s="80">
        <f t="shared" si="36"/>
        <v>0</v>
      </c>
      <c r="R111" s="80">
        <f t="shared" si="36"/>
        <v>0</v>
      </c>
      <c r="S111" s="80">
        <f t="shared" si="36"/>
        <v>0</v>
      </c>
      <c r="T111" s="80">
        <f t="shared" si="36"/>
        <v>0</v>
      </c>
      <c r="U111" s="80">
        <f t="shared" si="36"/>
        <v>0</v>
      </c>
      <c r="V111" s="222"/>
      <c r="W111" s="80">
        <f t="shared" si="36"/>
        <v>53798463.919999994</v>
      </c>
      <c r="X111" s="258"/>
    </row>
    <row r="112" spans="1:24" s="127" customFormat="1" ht="26.25" customHeight="1">
      <c r="A112" s="142" t="s">
        <v>545</v>
      </c>
      <c r="B112" s="142" t="str">
        <f>'дод. 3'!A55</f>
        <v>3041</v>
      </c>
      <c r="C112" s="142" t="str">
        <f>'дод. 3'!B55</f>
        <v>1040</v>
      </c>
      <c r="D112" s="101" t="str">
        <f>'дод. 3'!C55</f>
        <v>Надання допомоги у зв'язку з вагітністю і пологами</v>
      </c>
      <c r="E112" s="77">
        <v>3598320</v>
      </c>
      <c r="F112" s="77"/>
      <c r="G112" s="77"/>
      <c r="H112" s="77">
        <v>497295.12</v>
      </c>
      <c r="I112" s="77"/>
      <c r="J112" s="77"/>
      <c r="K112" s="223">
        <f t="shared" si="22"/>
        <v>13.820202761288602</v>
      </c>
      <c r="L112" s="77">
        <v>0</v>
      </c>
      <c r="M112" s="77"/>
      <c r="N112" s="77"/>
      <c r="O112" s="77"/>
      <c r="P112" s="77"/>
      <c r="Q112" s="71">
        <f t="shared" si="23"/>
        <v>0</v>
      </c>
      <c r="R112" s="205"/>
      <c r="S112" s="205"/>
      <c r="T112" s="205"/>
      <c r="U112" s="192"/>
      <c r="V112" s="223"/>
      <c r="W112" s="71">
        <f t="shared" si="24"/>
        <v>497295.12</v>
      </c>
      <c r="X112" s="258"/>
    </row>
    <row r="113" spans="1:24" s="127" customFormat="1" ht="21" customHeight="1">
      <c r="A113" s="142" t="s">
        <v>546</v>
      </c>
      <c r="B113" s="142" t="str">
        <f>'дод. 3'!A56</f>
        <v>3042</v>
      </c>
      <c r="C113" s="142" t="str">
        <f>'дод. 3'!B56</f>
        <v>1040</v>
      </c>
      <c r="D113" s="101" t="str">
        <f>'дод. 3'!C56</f>
        <v>Надання допомоги при усиновленні дитини</v>
      </c>
      <c r="E113" s="77">
        <v>392160</v>
      </c>
      <c r="F113" s="77"/>
      <c r="G113" s="77"/>
      <c r="H113" s="77">
        <v>125560</v>
      </c>
      <c r="I113" s="77"/>
      <c r="J113" s="77"/>
      <c r="K113" s="223">
        <f t="shared" si="22"/>
        <v>32.01754385964912</v>
      </c>
      <c r="L113" s="77">
        <v>0</v>
      </c>
      <c r="M113" s="77"/>
      <c r="N113" s="77"/>
      <c r="O113" s="77"/>
      <c r="P113" s="77"/>
      <c r="Q113" s="71">
        <f t="shared" si="23"/>
        <v>0</v>
      </c>
      <c r="R113" s="205"/>
      <c r="S113" s="205"/>
      <c r="T113" s="205"/>
      <c r="U113" s="192"/>
      <c r="V113" s="223"/>
      <c r="W113" s="71">
        <f t="shared" si="24"/>
        <v>125560</v>
      </c>
      <c r="X113" s="258"/>
    </row>
    <row r="114" spans="1:24" s="127" customFormat="1" ht="19.5" customHeight="1">
      <c r="A114" s="142" t="s">
        <v>547</v>
      </c>
      <c r="B114" s="142" t="str">
        <f>'дод. 3'!A57</f>
        <v>3043</v>
      </c>
      <c r="C114" s="142" t="str">
        <f>'дод. 3'!B57</f>
        <v>1040</v>
      </c>
      <c r="D114" s="101" t="str">
        <f>'дод. 3'!C57</f>
        <v>Надання допомоги при народженні дитини</v>
      </c>
      <c r="E114" s="77">
        <v>134165700</v>
      </c>
      <c r="F114" s="77"/>
      <c r="G114" s="77"/>
      <c r="H114" s="77">
        <v>31724102.15</v>
      </c>
      <c r="I114" s="77"/>
      <c r="J114" s="77"/>
      <c r="K114" s="223">
        <f t="shared" si="22"/>
        <v>23.645463892783326</v>
      </c>
      <c r="L114" s="77">
        <v>0</v>
      </c>
      <c r="M114" s="77"/>
      <c r="N114" s="77"/>
      <c r="O114" s="77"/>
      <c r="P114" s="77"/>
      <c r="Q114" s="71">
        <f t="shared" si="23"/>
        <v>0</v>
      </c>
      <c r="R114" s="205"/>
      <c r="S114" s="205"/>
      <c r="T114" s="205"/>
      <c r="U114" s="192"/>
      <c r="V114" s="223"/>
      <c r="W114" s="71">
        <f t="shared" si="24"/>
        <v>31724102.15</v>
      </c>
      <c r="X114" s="258"/>
    </row>
    <row r="115" spans="1:24" s="127" customFormat="1" ht="30.75" customHeight="1">
      <c r="A115" s="142" t="s">
        <v>548</v>
      </c>
      <c r="B115" s="142" t="str">
        <f>'дод. 3'!A58</f>
        <v>3044</v>
      </c>
      <c r="C115" s="142" t="str">
        <f>'дод. 3'!B58</f>
        <v>1040</v>
      </c>
      <c r="D115" s="101" t="str">
        <f>'дод. 3'!C58</f>
        <v>Надання допомоги на дітей, над якими встановлено опіку чи піклування</v>
      </c>
      <c r="E115" s="77">
        <v>10265200</v>
      </c>
      <c r="F115" s="77"/>
      <c r="G115" s="77"/>
      <c r="H115" s="77">
        <v>1883671.5</v>
      </c>
      <c r="I115" s="77"/>
      <c r="J115" s="77"/>
      <c r="K115" s="223">
        <f t="shared" si="22"/>
        <v>18.350071114055254</v>
      </c>
      <c r="L115" s="77">
        <v>0</v>
      </c>
      <c r="M115" s="77"/>
      <c r="N115" s="77"/>
      <c r="O115" s="77"/>
      <c r="P115" s="77"/>
      <c r="Q115" s="71">
        <f t="shared" si="23"/>
        <v>0</v>
      </c>
      <c r="R115" s="205"/>
      <c r="S115" s="205"/>
      <c r="T115" s="205"/>
      <c r="U115" s="192"/>
      <c r="V115" s="223"/>
      <c r="W115" s="71">
        <f t="shared" si="24"/>
        <v>1883671.5</v>
      </c>
      <c r="X115" s="258"/>
    </row>
    <row r="116" spans="1:24" s="127" customFormat="1" ht="22.5" customHeight="1">
      <c r="A116" s="142" t="s">
        <v>549</v>
      </c>
      <c r="B116" s="142" t="str">
        <f>'дод. 3'!A59</f>
        <v>3045</v>
      </c>
      <c r="C116" s="142" t="str">
        <f>'дод. 3'!B59</f>
        <v>1040</v>
      </c>
      <c r="D116" s="101" t="str">
        <f>'дод. 3'!C59</f>
        <v>Надання допомоги на дітей одиноким матерям</v>
      </c>
      <c r="E116" s="77">
        <v>50558840</v>
      </c>
      <c r="F116" s="77"/>
      <c r="G116" s="77"/>
      <c r="H116" s="77">
        <v>8458504.89</v>
      </c>
      <c r="I116" s="77"/>
      <c r="J116" s="77"/>
      <c r="K116" s="223">
        <f t="shared" si="22"/>
        <v>16.730021673756756</v>
      </c>
      <c r="L116" s="77">
        <v>0</v>
      </c>
      <c r="M116" s="77"/>
      <c r="N116" s="77"/>
      <c r="O116" s="77"/>
      <c r="P116" s="77"/>
      <c r="Q116" s="71">
        <f t="shared" si="23"/>
        <v>0</v>
      </c>
      <c r="R116" s="205"/>
      <c r="S116" s="205"/>
      <c r="T116" s="205"/>
      <c r="U116" s="192"/>
      <c r="V116" s="223"/>
      <c r="W116" s="71">
        <f t="shared" si="24"/>
        <v>8458504.89</v>
      </c>
      <c r="X116" s="258"/>
    </row>
    <row r="117" spans="1:24" s="127" customFormat="1" ht="20.25" customHeight="1">
      <c r="A117" s="142" t="s">
        <v>550</v>
      </c>
      <c r="B117" s="142" t="str">
        <f>'дод. 3'!A60</f>
        <v>3046</v>
      </c>
      <c r="C117" s="142" t="str">
        <f>'дод. 3'!B60</f>
        <v>1040</v>
      </c>
      <c r="D117" s="101" t="str">
        <f>'дод. 3'!C60</f>
        <v>Надання тимчасової державної допомоги дітям</v>
      </c>
      <c r="E117" s="77">
        <v>2245360</v>
      </c>
      <c r="F117" s="77"/>
      <c r="G117" s="77"/>
      <c r="H117" s="77">
        <v>198835.29</v>
      </c>
      <c r="I117" s="77"/>
      <c r="J117" s="77"/>
      <c r="K117" s="223">
        <f t="shared" si="22"/>
        <v>8.855385773328107</v>
      </c>
      <c r="L117" s="77">
        <v>0</v>
      </c>
      <c r="M117" s="77"/>
      <c r="N117" s="77"/>
      <c r="O117" s="77"/>
      <c r="P117" s="77"/>
      <c r="Q117" s="71">
        <f t="shared" si="23"/>
        <v>0</v>
      </c>
      <c r="R117" s="205"/>
      <c r="S117" s="205"/>
      <c r="T117" s="205"/>
      <c r="U117" s="192"/>
      <c r="V117" s="223"/>
      <c r="W117" s="71">
        <f t="shared" si="24"/>
        <v>198835.29</v>
      </c>
      <c r="X117" s="258"/>
    </row>
    <row r="118" spans="1:24" s="127" customFormat="1" ht="31.5" customHeight="1">
      <c r="A118" s="142" t="s">
        <v>551</v>
      </c>
      <c r="B118" s="142" t="str">
        <f>'дод. 3'!A61</f>
        <v>3047</v>
      </c>
      <c r="C118" s="142" t="str">
        <f>'дод. 3'!B61</f>
        <v>1040</v>
      </c>
      <c r="D118" s="101" t="str">
        <f>'дод. 3'!C61</f>
        <v>Надання державної соціальної допомоги малозабезпеченим сім’ям</v>
      </c>
      <c r="E118" s="77">
        <v>56030600</v>
      </c>
      <c r="F118" s="77"/>
      <c r="G118" s="77"/>
      <c r="H118" s="77">
        <v>10910494.97</v>
      </c>
      <c r="I118" s="77"/>
      <c r="J118" s="77"/>
      <c r="K118" s="223">
        <f t="shared" si="22"/>
        <v>19.472386463825124</v>
      </c>
      <c r="L118" s="77">
        <v>0</v>
      </c>
      <c r="M118" s="77"/>
      <c r="N118" s="77"/>
      <c r="O118" s="77"/>
      <c r="P118" s="77"/>
      <c r="Q118" s="71">
        <f t="shared" si="23"/>
        <v>0</v>
      </c>
      <c r="R118" s="205"/>
      <c r="S118" s="205"/>
      <c r="T118" s="205"/>
      <c r="U118" s="192"/>
      <c r="V118" s="223"/>
      <c r="W118" s="71">
        <f t="shared" si="24"/>
        <v>10910494.97</v>
      </c>
      <c r="X118" s="258"/>
    </row>
    <row r="119" spans="1:24" s="3" customFormat="1" ht="30.75" customHeight="1">
      <c r="A119" s="78" t="s">
        <v>298</v>
      </c>
      <c r="B119" s="78" t="str">
        <f>'дод. 3'!A62</f>
        <v>3050</v>
      </c>
      <c r="C119" s="78" t="str">
        <f>'дод. 3'!B62</f>
        <v>1070</v>
      </c>
      <c r="D119" s="102" t="str">
        <f>'дод. 3'!C62</f>
        <v>Пільгове медичне обслуговування осіб, які постраждали внаслідок Чорнобильської катастрофи</v>
      </c>
      <c r="E119" s="80">
        <v>1203435</v>
      </c>
      <c r="F119" s="80"/>
      <c r="G119" s="80"/>
      <c r="H119" s="80">
        <v>103644.23</v>
      </c>
      <c r="I119" s="80"/>
      <c r="J119" s="80"/>
      <c r="K119" s="222">
        <f t="shared" si="22"/>
        <v>8.612366268223875</v>
      </c>
      <c r="L119" s="80">
        <v>0</v>
      </c>
      <c r="M119" s="80"/>
      <c r="N119" s="80"/>
      <c r="O119" s="80"/>
      <c r="P119" s="80"/>
      <c r="Q119" s="40">
        <f t="shared" si="23"/>
        <v>0</v>
      </c>
      <c r="R119" s="206"/>
      <c r="S119" s="206"/>
      <c r="T119" s="206"/>
      <c r="U119" s="193"/>
      <c r="V119" s="222"/>
      <c r="W119" s="40">
        <f t="shared" si="24"/>
        <v>103644.23</v>
      </c>
      <c r="X119" s="258"/>
    </row>
    <row r="120" spans="1:24" s="3" customFormat="1" ht="138.75" customHeight="1">
      <c r="A120" s="78" t="s">
        <v>566</v>
      </c>
      <c r="B120" s="78" t="str">
        <f>'дод. 3'!A63</f>
        <v>3080</v>
      </c>
      <c r="C120" s="78">
        <f>'дод. 3'!B63</f>
        <v>0</v>
      </c>
      <c r="D120" s="79" t="s">
        <v>558</v>
      </c>
      <c r="E120" s="80">
        <f>E121+E122+E123+E124+E125</f>
        <v>97227520</v>
      </c>
      <c r="F120" s="80">
        <f aca="true" t="shared" si="37" ref="F120:W120">F121+F122+F123+F124+F125</f>
        <v>0</v>
      </c>
      <c r="G120" s="80">
        <f t="shared" si="37"/>
        <v>0</v>
      </c>
      <c r="H120" s="80">
        <f t="shared" si="37"/>
        <v>18864680.54</v>
      </c>
      <c r="I120" s="80">
        <f t="shared" si="37"/>
        <v>0</v>
      </c>
      <c r="J120" s="80">
        <f t="shared" si="37"/>
        <v>0</v>
      </c>
      <c r="K120" s="222">
        <f t="shared" si="22"/>
        <v>19.402614136409113</v>
      </c>
      <c r="L120" s="80">
        <f t="shared" si="37"/>
        <v>0</v>
      </c>
      <c r="M120" s="80">
        <f t="shared" si="37"/>
        <v>0</v>
      </c>
      <c r="N120" s="80">
        <f t="shared" si="37"/>
        <v>0</v>
      </c>
      <c r="O120" s="80">
        <f t="shared" si="37"/>
        <v>0</v>
      </c>
      <c r="P120" s="80">
        <f t="shared" si="37"/>
        <v>0</v>
      </c>
      <c r="Q120" s="80">
        <f t="shared" si="37"/>
        <v>0</v>
      </c>
      <c r="R120" s="80">
        <f t="shared" si="37"/>
        <v>0</v>
      </c>
      <c r="S120" s="80">
        <f t="shared" si="37"/>
        <v>0</v>
      </c>
      <c r="T120" s="80">
        <f t="shared" si="37"/>
        <v>0</v>
      </c>
      <c r="U120" s="80">
        <f t="shared" si="37"/>
        <v>0</v>
      </c>
      <c r="V120" s="222"/>
      <c r="W120" s="80">
        <f t="shared" si="37"/>
        <v>18864680.54</v>
      </c>
      <c r="X120" s="258"/>
    </row>
    <row r="121" spans="1:24" s="115" customFormat="1" ht="35.25" customHeight="1">
      <c r="A121" s="75" t="s">
        <v>567</v>
      </c>
      <c r="B121" s="75" t="str">
        <f>'дод. 3'!A64</f>
        <v>3081</v>
      </c>
      <c r="C121" s="75" t="str">
        <f>'дод. 3'!B64</f>
        <v>1010</v>
      </c>
      <c r="D121" s="101" t="str">
        <f>'дод. 3'!C64</f>
        <v>Надання державної соціальної допомоги особам з інвалідністю з дитинства та дітям з інвалідністю</v>
      </c>
      <c r="E121" s="77">
        <v>62044050</v>
      </c>
      <c r="F121" s="77"/>
      <c r="G121" s="77"/>
      <c r="H121" s="77">
        <v>14154410.27</v>
      </c>
      <c r="I121" s="77"/>
      <c r="J121" s="77"/>
      <c r="K121" s="223">
        <f t="shared" si="22"/>
        <v>22.813485370474687</v>
      </c>
      <c r="L121" s="77">
        <v>0</v>
      </c>
      <c r="M121" s="77"/>
      <c r="N121" s="77"/>
      <c r="O121" s="77"/>
      <c r="P121" s="77"/>
      <c r="Q121" s="71">
        <f t="shared" si="23"/>
        <v>0</v>
      </c>
      <c r="R121" s="205"/>
      <c r="S121" s="205"/>
      <c r="T121" s="205"/>
      <c r="U121" s="192"/>
      <c r="V121" s="223"/>
      <c r="W121" s="71">
        <f t="shared" si="24"/>
        <v>14154410.27</v>
      </c>
      <c r="X121" s="258"/>
    </row>
    <row r="122" spans="1:24" s="115" customFormat="1" ht="63" customHeight="1">
      <c r="A122" s="75" t="s">
        <v>568</v>
      </c>
      <c r="B122" s="75" t="str">
        <f>'дод. 3'!A65</f>
        <v>3082</v>
      </c>
      <c r="C122" s="75" t="str">
        <f>'дод. 3'!B65</f>
        <v>1010</v>
      </c>
      <c r="D122" s="101" t="str">
        <f>'дод. 3'!C65</f>
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</c>
      <c r="E122" s="77">
        <v>12251650</v>
      </c>
      <c r="F122" s="77"/>
      <c r="G122" s="77"/>
      <c r="H122" s="77">
        <v>2110308.67</v>
      </c>
      <c r="I122" s="77"/>
      <c r="J122" s="77"/>
      <c r="K122" s="223">
        <f t="shared" si="22"/>
        <v>17.22468949080328</v>
      </c>
      <c r="L122" s="77">
        <v>0</v>
      </c>
      <c r="M122" s="77"/>
      <c r="N122" s="77"/>
      <c r="O122" s="77"/>
      <c r="P122" s="77"/>
      <c r="Q122" s="71">
        <f t="shared" si="23"/>
        <v>0</v>
      </c>
      <c r="R122" s="205"/>
      <c r="S122" s="205"/>
      <c r="T122" s="205"/>
      <c r="U122" s="192"/>
      <c r="V122" s="223"/>
      <c r="W122" s="71">
        <f t="shared" si="24"/>
        <v>2110308.67</v>
      </c>
      <c r="X122" s="258"/>
    </row>
    <row r="123" spans="1:24" s="115" customFormat="1" ht="51.75" customHeight="1">
      <c r="A123" s="75" t="s">
        <v>569</v>
      </c>
      <c r="B123" s="75" t="str">
        <f>'дод. 3'!A66</f>
        <v>3083</v>
      </c>
      <c r="C123" s="75" t="str">
        <f>'дод. 3'!B66</f>
        <v>1010</v>
      </c>
      <c r="D123" s="101" t="str">
        <f>'дод. 3'!C66</f>
        <v>Надання допомоги по догляду за особами з інвалідністю I чи II групи внаслідок психічного розладу</v>
      </c>
      <c r="E123" s="77">
        <v>11516480</v>
      </c>
      <c r="F123" s="77"/>
      <c r="G123" s="77"/>
      <c r="H123" s="77">
        <v>2569477.87</v>
      </c>
      <c r="I123" s="77"/>
      <c r="J123" s="77"/>
      <c r="K123" s="223">
        <f t="shared" si="22"/>
        <v>22.311312744866488</v>
      </c>
      <c r="L123" s="77">
        <v>0</v>
      </c>
      <c r="M123" s="77"/>
      <c r="N123" s="77"/>
      <c r="O123" s="77"/>
      <c r="P123" s="77"/>
      <c r="Q123" s="71">
        <f t="shared" si="23"/>
        <v>0</v>
      </c>
      <c r="R123" s="205"/>
      <c r="S123" s="205"/>
      <c r="T123" s="205"/>
      <c r="U123" s="192"/>
      <c r="V123" s="223"/>
      <c r="W123" s="71">
        <f t="shared" si="24"/>
        <v>2569477.87</v>
      </c>
      <c r="X123" s="258"/>
    </row>
    <row r="124" spans="1:24" s="115" customFormat="1" ht="47.25" customHeight="1">
      <c r="A124" s="75" t="s">
        <v>570</v>
      </c>
      <c r="B124" s="75" t="str">
        <f>'дод. 3'!A67</f>
        <v>3084</v>
      </c>
      <c r="C124" s="75" t="str">
        <f>'дод. 3'!B67</f>
        <v>1040</v>
      </c>
      <c r="D124" s="101" t="str">
        <f>'дод. 3'!C67</f>
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</c>
      <c r="E124" s="77">
        <v>11267070</v>
      </c>
      <c r="F124" s="77"/>
      <c r="G124" s="77"/>
      <c r="H124" s="77"/>
      <c r="I124" s="77"/>
      <c r="J124" s="77"/>
      <c r="K124" s="223">
        <f t="shared" si="22"/>
        <v>0</v>
      </c>
      <c r="L124" s="77">
        <v>0</v>
      </c>
      <c r="M124" s="77"/>
      <c r="N124" s="77"/>
      <c r="O124" s="77"/>
      <c r="P124" s="77"/>
      <c r="Q124" s="71">
        <f t="shared" si="23"/>
        <v>0</v>
      </c>
      <c r="R124" s="205"/>
      <c r="S124" s="205"/>
      <c r="T124" s="205"/>
      <c r="U124" s="192"/>
      <c r="V124" s="223"/>
      <c r="W124" s="71">
        <f t="shared" si="24"/>
        <v>0</v>
      </c>
      <c r="X124" s="258">
        <v>14</v>
      </c>
    </row>
    <row r="125" spans="1:24" s="115" customFormat="1" ht="60.75" customHeight="1">
      <c r="A125" s="75" t="s">
        <v>571</v>
      </c>
      <c r="B125" s="75" t="str">
        <f>'дод. 3'!A68</f>
        <v>3085</v>
      </c>
      <c r="C125" s="75" t="str">
        <f>'дод. 3'!B68</f>
        <v>1010</v>
      </c>
      <c r="D125" s="101" t="str">
        <f>'дод. 3'!C68</f>
        <v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v>
      </c>
      <c r="E125" s="77">
        <v>148270</v>
      </c>
      <c r="F125" s="77"/>
      <c r="G125" s="77"/>
      <c r="H125" s="77">
        <v>30483.73</v>
      </c>
      <c r="I125" s="77"/>
      <c r="J125" s="77"/>
      <c r="K125" s="223">
        <f t="shared" si="22"/>
        <v>20.55960747285358</v>
      </c>
      <c r="L125" s="77">
        <v>0</v>
      </c>
      <c r="M125" s="77"/>
      <c r="N125" s="77"/>
      <c r="O125" s="77"/>
      <c r="P125" s="77"/>
      <c r="Q125" s="71">
        <f t="shared" si="23"/>
        <v>0</v>
      </c>
      <c r="R125" s="205"/>
      <c r="S125" s="205"/>
      <c r="T125" s="205"/>
      <c r="U125" s="192"/>
      <c r="V125" s="223"/>
      <c r="W125" s="71">
        <f t="shared" si="24"/>
        <v>30483.73</v>
      </c>
      <c r="X125" s="258"/>
    </row>
    <row r="126" spans="1:24" s="3" customFormat="1" ht="30.75" customHeight="1">
      <c r="A126" s="78" t="s">
        <v>496</v>
      </c>
      <c r="B126" s="78" t="str">
        <f>'дод. 3'!A69</f>
        <v>3090</v>
      </c>
      <c r="C126" s="78" t="str">
        <f>'дод. 3'!B69</f>
        <v>1030</v>
      </c>
      <c r="D126" s="102" t="str">
        <f>'дод. 3'!C69</f>
        <v>Видатки на поховання учасників бойових дій та осіб з інвалідністю внаслідок війни</v>
      </c>
      <c r="E126" s="80">
        <v>200700</v>
      </c>
      <c r="F126" s="80"/>
      <c r="G126" s="80"/>
      <c r="H126" s="80">
        <v>39711.54</v>
      </c>
      <c r="I126" s="80"/>
      <c r="J126" s="80"/>
      <c r="K126" s="222">
        <f t="shared" si="22"/>
        <v>19.786517189835575</v>
      </c>
      <c r="L126" s="80">
        <v>0</v>
      </c>
      <c r="M126" s="80"/>
      <c r="N126" s="80"/>
      <c r="O126" s="80"/>
      <c r="P126" s="80"/>
      <c r="Q126" s="40">
        <f t="shared" si="23"/>
        <v>0</v>
      </c>
      <c r="R126" s="206"/>
      <c r="S126" s="206"/>
      <c r="T126" s="206"/>
      <c r="U126" s="193"/>
      <c r="V126" s="222"/>
      <c r="W126" s="40">
        <f t="shared" si="24"/>
        <v>39711.54</v>
      </c>
      <c r="X126" s="258"/>
    </row>
    <row r="127" spans="1:24" s="3" customFormat="1" ht="62.25" customHeight="1">
      <c r="A127" s="78" t="s">
        <v>299</v>
      </c>
      <c r="B127" s="78" t="str">
        <f>'дод. 3'!A70</f>
        <v>3100</v>
      </c>
      <c r="C127" s="78">
        <f>'дод. 3'!B70</f>
        <v>0</v>
      </c>
      <c r="D127" s="102" t="str">
        <f>'дод. 3'!C70</f>
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</c>
      <c r="E127" s="80">
        <f>E128</f>
        <v>9191915</v>
      </c>
      <c r="F127" s="80">
        <f aca="true" t="shared" si="38" ref="F127:W127">F128</f>
        <v>6946900</v>
      </c>
      <c r="G127" s="80">
        <f t="shared" si="38"/>
        <v>193245</v>
      </c>
      <c r="H127" s="80">
        <f t="shared" si="38"/>
        <v>2129414.82</v>
      </c>
      <c r="I127" s="80">
        <f t="shared" si="38"/>
        <v>1590034.37</v>
      </c>
      <c r="J127" s="80">
        <f t="shared" si="38"/>
        <v>81717.61</v>
      </c>
      <c r="K127" s="222">
        <f t="shared" si="22"/>
        <v>23.166171793364057</v>
      </c>
      <c r="L127" s="80">
        <f t="shared" si="38"/>
        <v>76400</v>
      </c>
      <c r="M127" s="80">
        <f t="shared" si="38"/>
        <v>57900</v>
      </c>
      <c r="N127" s="80">
        <f t="shared" si="38"/>
        <v>44700</v>
      </c>
      <c r="O127" s="80">
        <f t="shared" si="38"/>
        <v>0</v>
      </c>
      <c r="P127" s="80">
        <f t="shared" si="38"/>
        <v>18500</v>
      </c>
      <c r="Q127" s="80">
        <f t="shared" si="38"/>
        <v>16814.31</v>
      </c>
      <c r="R127" s="80">
        <f t="shared" si="38"/>
        <v>16814.31</v>
      </c>
      <c r="S127" s="80">
        <f t="shared" si="38"/>
        <v>7377.16</v>
      </c>
      <c r="T127" s="80">
        <f t="shared" si="38"/>
        <v>0</v>
      </c>
      <c r="U127" s="80">
        <f t="shared" si="38"/>
        <v>0</v>
      </c>
      <c r="V127" s="222">
        <f>Q127/L127*100</f>
        <v>22.008259162303666</v>
      </c>
      <c r="W127" s="80">
        <f t="shared" si="38"/>
        <v>2146229.13</v>
      </c>
      <c r="X127" s="258"/>
    </row>
    <row r="128" spans="1:24" s="115" customFormat="1" ht="60">
      <c r="A128" s="75" t="s">
        <v>300</v>
      </c>
      <c r="B128" s="75" t="str">
        <f>'дод. 3'!A71</f>
        <v>3104</v>
      </c>
      <c r="C128" s="75" t="str">
        <f>'дод. 3'!B71</f>
        <v>1020</v>
      </c>
      <c r="D128" s="101" t="str">
        <f>'дод. 3'!C71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28" s="77">
        <v>9191915</v>
      </c>
      <c r="F128" s="77">
        <v>6946900</v>
      </c>
      <c r="G128" s="77">
        <v>193245</v>
      </c>
      <c r="H128" s="77">
        <v>2129414.82</v>
      </c>
      <c r="I128" s="77">
        <v>1590034.37</v>
      </c>
      <c r="J128" s="77">
        <v>81717.61</v>
      </c>
      <c r="K128" s="223">
        <f t="shared" si="22"/>
        <v>23.166171793364057</v>
      </c>
      <c r="L128" s="77">
        <v>76400</v>
      </c>
      <c r="M128" s="77">
        <v>57900</v>
      </c>
      <c r="N128" s="77">
        <v>44700</v>
      </c>
      <c r="O128" s="77"/>
      <c r="P128" s="77">
        <v>18500</v>
      </c>
      <c r="Q128" s="71">
        <f t="shared" si="23"/>
        <v>16814.31</v>
      </c>
      <c r="R128" s="205">
        <v>16814.31</v>
      </c>
      <c r="S128" s="205">
        <v>7377.16</v>
      </c>
      <c r="T128" s="205"/>
      <c r="U128" s="192"/>
      <c r="V128" s="223">
        <f>Q128/L128*100</f>
        <v>22.008259162303666</v>
      </c>
      <c r="W128" s="71">
        <f t="shared" si="24"/>
        <v>2146229.13</v>
      </c>
      <c r="X128" s="258"/>
    </row>
    <row r="129" spans="1:24" s="3" customFormat="1" ht="81.75" customHeight="1">
      <c r="A129" s="78" t="s">
        <v>301</v>
      </c>
      <c r="B129" s="78" t="str">
        <f>'дод. 3'!A79</f>
        <v>3160</v>
      </c>
      <c r="C129" s="78">
        <f>'дод. 3'!B79</f>
        <v>1010</v>
      </c>
      <c r="D129" s="102" t="str">
        <f>'дод. 3'!C79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29" s="80">
        <v>1673920</v>
      </c>
      <c r="F129" s="80"/>
      <c r="G129" s="80"/>
      <c r="H129" s="80">
        <v>259905.6</v>
      </c>
      <c r="I129" s="80"/>
      <c r="J129" s="80"/>
      <c r="K129" s="222">
        <f t="shared" si="22"/>
        <v>15.526763525138598</v>
      </c>
      <c r="L129" s="80">
        <v>0</v>
      </c>
      <c r="M129" s="80"/>
      <c r="N129" s="80"/>
      <c r="O129" s="80"/>
      <c r="P129" s="80"/>
      <c r="Q129" s="40">
        <f t="shared" si="23"/>
        <v>0</v>
      </c>
      <c r="R129" s="206"/>
      <c r="S129" s="206"/>
      <c r="T129" s="206"/>
      <c r="U129" s="193"/>
      <c r="V129" s="222"/>
      <c r="W129" s="40">
        <f t="shared" si="24"/>
        <v>259905.6</v>
      </c>
      <c r="X129" s="258"/>
    </row>
    <row r="130" spans="1:24" s="3" customFormat="1" ht="36" customHeight="1">
      <c r="A130" s="78" t="s">
        <v>505</v>
      </c>
      <c r="B130" s="78" t="str">
        <f>'дод. 3'!A80</f>
        <v>3170</v>
      </c>
      <c r="C130" s="78">
        <f>'дод. 3'!B80</f>
        <v>0</v>
      </c>
      <c r="D130" s="102" t="str">
        <f>'дод. 3'!C80</f>
        <v>Забезпечення реалізації окремих програм для осіб з інвалідністю</v>
      </c>
      <c r="E130" s="80">
        <f>E131+E132</f>
        <v>188864</v>
      </c>
      <c r="F130" s="80">
        <f aca="true" t="shared" si="39" ref="F130:W130">F131+F132</f>
        <v>0</v>
      </c>
      <c r="G130" s="80">
        <f t="shared" si="39"/>
        <v>0</v>
      </c>
      <c r="H130" s="80">
        <f t="shared" si="39"/>
        <v>86180.21</v>
      </c>
      <c r="I130" s="80">
        <f t="shared" si="39"/>
        <v>0</v>
      </c>
      <c r="J130" s="80">
        <f t="shared" si="39"/>
        <v>0</v>
      </c>
      <c r="K130" s="222">
        <f t="shared" si="22"/>
        <v>45.63082959166385</v>
      </c>
      <c r="L130" s="80">
        <f t="shared" si="39"/>
        <v>0</v>
      </c>
      <c r="M130" s="80">
        <f t="shared" si="39"/>
        <v>0</v>
      </c>
      <c r="N130" s="80">
        <f t="shared" si="39"/>
        <v>0</v>
      </c>
      <c r="O130" s="80">
        <f t="shared" si="39"/>
        <v>0</v>
      </c>
      <c r="P130" s="80">
        <f t="shared" si="39"/>
        <v>0</v>
      </c>
      <c r="Q130" s="80">
        <f t="shared" si="39"/>
        <v>0</v>
      </c>
      <c r="R130" s="80">
        <f t="shared" si="39"/>
        <v>0</v>
      </c>
      <c r="S130" s="80">
        <f t="shared" si="39"/>
        <v>0</v>
      </c>
      <c r="T130" s="80">
        <f t="shared" si="39"/>
        <v>0</v>
      </c>
      <c r="U130" s="80">
        <f t="shared" si="39"/>
        <v>0</v>
      </c>
      <c r="V130" s="222"/>
      <c r="W130" s="80">
        <f t="shared" si="39"/>
        <v>86180.21</v>
      </c>
      <c r="X130" s="258"/>
    </row>
    <row r="131" spans="1:24" s="115" customFormat="1" ht="52.5" customHeight="1">
      <c r="A131" s="75" t="s">
        <v>506</v>
      </c>
      <c r="B131" s="75" t="str">
        <f>'дод. 3'!A81</f>
        <v>3171</v>
      </c>
      <c r="C131" s="75">
        <f>'дод. 3'!B81</f>
        <v>1010</v>
      </c>
      <c r="D131" s="101" t="str">
        <f>'дод. 3'!C81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</c>
      <c r="E131" s="77">
        <v>188024</v>
      </c>
      <c r="F131" s="77"/>
      <c r="G131" s="77"/>
      <c r="H131" s="77">
        <v>86096.21</v>
      </c>
      <c r="I131" s="77"/>
      <c r="J131" s="77"/>
      <c r="K131" s="223">
        <f t="shared" si="22"/>
        <v>45.79001084967877</v>
      </c>
      <c r="L131" s="77">
        <v>0</v>
      </c>
      <c r="M131" s="77"/>
      <c r="N131" s="77"/>
      <c r="O131" s="77"/>
      <c r="P131" s="77"/>
      <c r="Q131" s="71">
        <f t="shared" si="23"/>
        <v>0</v>
      </c>
      <c r="R131" s="205"/>
      <c r="S131" s="205"/>
      <c r="T131" s="205"/>
      <c r="U131" s="192"/>
      <c r="V131" s="223"/>
      <c r="W131" s="71">
        <f t="shared" si="24"/>
        <v>86096.21</v>
      </c>
      <c r="X131" s="258"/>
    </row>
    <row r="132" spans="1:24" s="115" customFormat="1" ht="33.75" customHeight="1">
      <c r="A132" s="75" t="s">
        <v>507</v>
      </c>
      <c r="B132" s="75" t="str">
        <f>'дод. 3'!A82</f>
        <v>3172</v>
      </c>
      <c r="C132" s="75">
        <f>'дод. 3'!B82</f>
        <v>1010</v>
      </c>
      <c r="D132" s="101" t="str">
        <f>'дод. 3'!C82</f>
        <v>Встановлення телефонів особам з інвалідністю I і II груп</v>
      </c>
      <c r="E132" s="77">
        <v>840</v>
      </c>
      <c r="F132" s="77"/>
      <c r="G132" s="77"/>
      <c r="H132" s="77">
        <v>84</v>
      </c>
      <c r="I132" s="77"/>
      <c r="J132" s="77"/>
      <c r="K132" s="223">
        <f t="shared" si="22"/>
        <v>10</v>
      </c>
      <c r="L132" s="77">
        <v>0</v>
      </c>
      <c r="M132" s="77"/>
      <c r="N132" s="77"/>
      <c r="O132" s="77"/>
      <c r="P132" s="77"/>
      <c r="Q132" s="71">
        <f t="shared" si="23"/>
        <v>0</v>
      </c>
      <c r="R132" s="205"/>
      <c r="S132" s="205"/>
      <c r="T132" s="205"/>
      <c r="U132" s="192"/>
      <c r="V132" s="223"/>
      <c r="W132" s="71">
        <f t="shared" si="24"/>
        <v>84</v>
      </c>
      <c r="X132" s="258"/>
    </row>
    <row r="133" spans="1:24" s="3" customFormat="1" ht="66" customHeight="1">
      <c r="A133" s="78" t="s">
        <v>302</v>
      </c>
      <c r="B133" s="78" t="str">
        <f>'дод. 3'!A83</f>
        <v>3180</v>
      </c>
      <c r="C133" s="78" t="str">
        <f>'дод. 3'!B83</f>
        <v>1060</v>
      </c>
      <c r="D133" s="102" t="str">
        <f>'дод. 3'!C83</f>
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v>
      </c>
      <c r="E133" s="80">
        <v>1242491</v>
      </c>
      <c r="F133" s="80"/>
      <c r="G133" s="80"/>
      <c r="H133" s="80">
        <v>17768.11</v>
      </c>
      <c r="I133" s="80"/>
      <c r="J133" s="80"/>
      <c r="K133" s="222">
        <f t="shared" si="22"/>
        <v>1.4300393322768536</v>
      </c>
      <c r="L133" s="80">
        <v>0</v>
      </c>
      <c r="M133" s="80"/>
      <c r="N133" s="80"/>
      <c r="O133" s="80"/>
      <c r="P133" s="80"/>
      <c r="Q133" s="40">
        <f t="shared" si="23"/>
        <v>0</v>
      </c>
      <c r="R133" s="206"/>
      <c r="S133" s="206"/>
      <c r="T133" s="206"/>
      <c r="U133" s="193"/>
      <c r="V133" s="222"/>
      <c r="W133" s="40">
        <f t="shared" si="24"/>
        <v>17768.11</v>
      </c>
      <c r="X133" s="258"/>
    </row>
    <row r="134" spans="1:24" s="3" customFormat="1" ht="21.75" customHeight="1">
      <c r="A134" s="78" t="s">
        <v>480</v>
      </c>
      <c r="B134" s="78" t="str">
        <f>'дод. 3'!A84</f>
        <v>3190</v>
      </c>
      <c r="C134" s="78">
        <f>'дод. 3'!B84</f>
        <v>0</v>
      </c>
      <c r="D134" s="102" t="str">
        <f>'дод. 3'!C84</f>
        <v>Соціальний захист ветеранів війни та праці</v>
      </c>
      <c r="E134" s="80">
        <f>E135+E136</f>
        <v>2940434</v>
      </c>
      <c r="F134" s="80">
        <f aca="true" t="shared" si="40" ref="F134:W134">F135+F136</f>
        <v>0</v>
      </c>
      <c r="G134" s="80">
        <f t="shared" si="40"/>
        <v>0</v>
      </c>
      <c r="H134" s="80">
        <f t="shared" si="40"/>
        <v>529282.9299999999</v>
      </c>
      <c r="I134" s="80">
        <f t="shared" si="40"/>
        <v>0</v>
      </c>
      <c r="J134" s="80">
        <f t="shared" si="40"/>
        <v>0</v>
      </c>
      <c r="K134" s="222">
        <f t="shared" si="22"/>
        <v>18.00016358129446</v>
      </c>
      <c r="L134" s="80">
        <f t="shared" si="40"/>
        <v>0</v>
      </c>
      <c r="M134" s="80">
        <f t="shared" si="40"/>
        <v>0</v>
      </c>
      <c r="N134" s="80">
        <f t="shared" si="40"/>
        <v>0</v>
      </c>
      <c r="O134" s="80">
        <f t="shared" si="40"/>
        <v>0</v>
      </c>
      <c r="P134" s="80">
        <f t="shared" si="40"/>
        <v>0</v>
      </c>
      <c r="Q134" s="80">
        <f t="shared" si="40"/>
        <v>0</v>
      </c>
      <c r="R134" s="80">
        <f t="shared" si="40"/>
        <v>0</v>
      </c>
      <c r="S134" s="80">
        <f t="shared" si="40"/>
        <v>0</v>
      </c>
      <c r="T134" s="80">
        <f t="shared" si="40"/>
        <v>0</v>
      </c>
      <c r="U134" s="80">
        <f t="shared" si="40"/>
        <v>0</v>
      </c>
      <c r="V134" s="222"/>
      <c r="W134" s="80">
        <f t="shared" si="40"/>
        <v>529282.9299999999</v>
      </c>
      <c r="X134" s="258"/>
    </row>
    <row r="135" spans="1:24" s="115" customFormat="1" ht="30">
      <c r="A135" s="75" t="s">
        <v>481</v>
      </c>
      <c r="B135" s="75" t="str">
        <f>'дод. 3'!A85</f>
        <v>3191</v>
      </c>
      <c r="C135" s="75" t="str">
        <f>'дод. 3'!B85</f>
        <v>1030</v>
      </c>
      <c r="D135" s="101" t="str">
        <f>'дод. 3'!C85</f>
        <v>Інші видатки на соціальний захист ветеранів війни та праці</v>
      </c>
      <c r="E135" s="77">
        <v>1748334</v>
      </c>
      <c r="F135" s="77"/>
      <c r="G135" s="77"/>
      <c r="H135" s="77">
        <v>242468.26</v>
      </c>
      <c r="I135" s="77"/>
      <c r="J135" s="77"/>
      <c r="K135" s="223">
        <f t="shared" si="22"/>
        <v>13.868531985307156</v>
      </c>
      <c r="L135" s="77">
        <v>0</v>
      </c>
      <c r="M135" s="77"/>
      <c r="N135" s="77"/>
      <c r="O135" s="77"/>
      <c r="P135" s="77"/>
      <c r="Q135" s="71">
        <f t="shared" si="23"/>
        <v>0</v>
      </c>
      <c r="R135" s="205"/>
      <c r="S135" s="205"/>
      <c r="T135" s="205"/>
      <c r="U135" s="192"/>
      <c r="V135" s="223"/>
      <c r="W135" s="71">
        <f t="shared" si="24"/>
        <v>242468.26</v>
      </c>
      <c r="X135" s="258"/>
    </row>
    <row r="136" spans="1:24" s="115" customFormat="1" ht="45">
      <c r="A136" s="75" t="s">
        <v>482</v>
      </c>
      <c r="B136" s="75" t="str">
        <f>'дод. 3'!A86</f>
        <v>3192</v>
      </c>
      <c r="C136" s="75" t="str">
        <f>'дод. 3'!B86</f>
        <v>1030</v>
      </c>
      <c r="D136" s="101" t="str">
        <f>'дод. 3'!C86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136" s="77">
        <v>1192100</v>
      </c>
      <c r="F136" s="77"/>
      <c r="G136" s="77"/>
      <c r="H136" s="77">
        <v>286814.67</v>
      </c>
      <c r="I136" s="77"/>
      <c r="J136" s="77"/>
      <c r="K136" s="223">
        <f t="shared" si="22"/>
        <v>24.059614965187485</v>
      </c>
      <c r="L136" s="77">
        <v>0</v>
      </c>
      <c r="M136" s="77"/>
      <c r="N136" s="77"/>
      <c r="O136" s="77"/>
      <c r="P136" s="77"/>
      <c r="Q136" s="71">
        <f t="shared" si="23"/>
        <v>0</v>
      </c>
      <c r="R136" s="205"/>
      <c r="S136" s="205"/>
      <c r="T136" s="205"/>
      <c r="U136" s="192"/>
      <c r="V136" s="223"/>
      <c r="W136" s="71">
        <f t="shared" si="24"/>
        <v>286814.67</v>
      </c>
      <c r="X136" s="258"/>
    </row>
    <row r="137" spans="1:24" s="3" customFormat="1" ht="30">
      <c r="A137" s="78" t="s">
        <v>303</v>
      </c>
      <c r="B137" s="78" t="str">
        <f>'дод. 3'!A87</f>
        <v>3200</v>
      </c>
      <c r="C137" s="78" t="str">
        <f>'дод. 3'!B87</f>
        <v>1090</v>
      </c>
      <c r="D137" s="102" t="str">
        <f>'дод. 3'!C87</f>
        <v>Забезпечення обробки інформації з нарахування та виплати допомог і компенсацій </v>
      </c>
      <c r="E137" s="80">
        <v>75000</v>
      </c>
      <c r="F137" s="80"/>
      <c r="G137" s="80"/>
      <c r="H137" s="80"/>
      <c r="I137" s="80"/>
      <c r="J137" s="80"/>
      <c r="K137" s="222">
        <f t="shared" si="22"/>
        <v>0</v>
      </c>
      <c r="L137" s="80">
        <v>0</v>
      </c>
      <c r="M137" s="80"/>
      <c r="N137" s="80"/>
      <c r="O137" s="80"/>
      <c r="P137" s="80"/>
      <c r="Q137" s="40">
        <f t="shared" si="23"/>
        <v>0</v>
      </c>
      <c r="R137" s="206"/>
      <c r="S137" s="206"/>
      <c r="T137" s="206"/>
      <c r="U137" s="193"/>
      <c r="V137" s="222"/>
      <c r="W137" s="40">
        <f t="shared" si="24"/>
        <v>0</v>
      </c>
      <c r="X137" s="258"/>
    </row>
    <row r="138" spans="1:24" s="3" customFormat="1" ht="19.5" customHeight="1">
      <c r="A138" s="81" t="s">
        <v>483</v>
      </c>
      <c r="B138" s="81" t="str">
        <f>'дод. 3'!A88</f>
        <v>3210</v>
      </c>
      <c r="C138" s="81" t="str">
        <f>'дод. 3'!B88</f>
        <v>1050</v>
      </c>
      <c r="D138" s="106" t="str">
        <f>'дод. 3'!C88</f>
        <v>Організація та проведення громадських робіт</v>
      </c>
      <c r="E138" s="80">
        <v>300000</v>
      </c>
      <c r="F138" s="80">
        <v>245902</v>
      </c>
      <c r="G138" s="80"/>
      <c r="H138" s="80">
        <v>25847.4</v>
      </c>
      <c r="I138" s="80">
        <v>21186.39</v>
      </c>
      <c r="J138" s="80"/>
      <c r="K138" s="222">
        <f t="shared" si="22"/>
        <v>8.6158</v>
      </c>
      <c r="L138" s="80">
        <v>0</v>
      </c>
      <c r="M138" s="80"/>
      <c r="N138" s="80"/>
      <c r="O138" s="80"/>
      <c r="P138" s="80"/>
      <c r="Q138" s="40">
        <f t="shared" si="23"/>
        <v>0</v>
      </c>
      <c r="R138" s="206"/>
      <c r="S138" s="206"/>
      <c r="T138" s="206"/>
      <c r="U138" s="193"/>
      <c r="V138" s="222"/>
      <c r="W138" s="40">
        <f t="shared" si="24"/>
        <v>25847.4</v>
      </c>
      <c r="X138" s="258"/>
    </row>
    <row r="139" spans="1:24" s="3" customFormat="1" ht="153.75" customHeight="1">
      <c r="A139" s="81" t="s">
        <v>572</v>
      </c>
      <c r="B139" s="144" t="str">
        <f>'дод. 3'!A89</f>
        <v>3230</v>
      </c>
      <c r="C139" s="144" t="str">
        <f>'дод. 3'!B89</f>
        <v>1040</v>
      </c>
      <c r="D139" s="79" t="s">
        <v>560</v>
      </c>
      <c r="E139" s="80">
        <v>2695700</v>
      </c>
      <c r="F139" s="80"/>
      <c r="G139" s="80"/>
      <c r="H139" s="80">
        <v>516858.05</v>
      </c>
      <c r="I139" s="80"/>
      <c r="J139" s="80"/>
      <c r="K139" s="222">
        <f t="shared" si="22"/>
        <v>19.173426197277145</v>
      </c>
      <c r="L139" s="80">
        <v>0</v>
      </c>
      <c r="M139" s="80"/>
      <c r="N139" s="80"/>
      <c r="O139" s="80"/>
      <c r="P139" s="80"/>
      <c r="Q139" s="40">
        <f t="shared" si="23"/>
        <v>0</v>
      </c>
      <c r="R139" s="206"/>
      <c r="S139" s="206"/>
      <c r="T139" s="206"/>
      <c r="U139" s="193"/>
      <c r="V139" s="222"/>
      <c r="W139" s="40">
        <f t="shared" si="24"/>
        <v>516858.05</v>
      </c>
      <c r="X139" s="258"/>
    </row>
    <row r="140" spans="1:24" s="3" customFormat="1" ht="22.5" customHeight="1">
      <c r="A140" s="78" t="s">
        <v>476</v>
      </c>
      <c r="B140" s="78" t="str">
        <f>'дод. 3'!A90</f>
        <v>3240</v>
      </c>
      <c r="C140" s="78">
        <f>'дод. 3'!B90</f>
        <v>0</v>
      </c>
      <c r="D140" s="102" t="str">
        <f>'дод. 3'!C90</f>
        <v>Інші заклади та заходи</v>
      </c>
      <c r="E140" s="80">
        <f>E141+E142</f>
        <v>35038946</v>
      </c>
      <c r="F140" s="80">
        <f aca="true" t="shared" si="41" ref="F140:W140">F141+F142</f>
        <v>2332125</v>
      </c>
      <c r="G140" s="80">
        <f t="shared" si="41"/>
        <v>673281</v>
      </c>
      <c r="H140" s="80">
        <f t="shared" si="41"/>
        <v>3927427.04</v>
      </c>
      <c r="I140" s="80">
        <f t="shared" si="41"/>
        <v>554984.48</v>
      </c>
      <c r="J140" s="80">
        <f t="shared" si="41"/>
        <v>165521.73</v>
      </c>
      <c r="K140" s="222">
        <f t="shared" si="22"/>
        <v>11.2087476603891</v>
      </c>
      <c r="L140" s="80">
        <f t="shared" si="41"/>
        <v>375000</v>
      </c>
      <c r="M140" s="80">
        <f t="shared" si="41"/>
        <v>0</v>
      </c>
      <c r="N140" s="80">
        <f t="shared" si="41"/>
        <v>0</v>
      </c>
      <c r="O140" s="80">
        <f t="shared" si="41"/>
        <v>0</v>
      </c>
      <c r="P140" s="80">
        <f t="shared" si="41"/>
        <v>375000</v>
      </c>
      <c r="Q140" s="80">
        <f t="shared" si="41"/>
        <v>9945.1</v>
      </c>
      <c r="R140" s="80">
        <f t="shared" si="41"/>
        <v>1966.1</v>
      </c>
      <c r="S140" s="80">
        <f t="shared" si="41"/>
        <v>0</v>
      </c>
      <c r="T140" s="80">
        <f t="shared" si="41"/>
        <v>0</v>
      </c>
      <c r="U140" s="80">
        <f t="shared" si="41"/>
        <v>7979</v>
      </c>
      <c r="V140" s="222">
        <f>Q140/L140*100</f>
        <v>2.6520266666666665</v>
      </c>
      <c r="W140" s="80">
        <f t="shared" si="41"/>
        <v>3937372.14</v>
      </c>
      <c r="X140" s="258"/>
    </row>
    <row r="141" spans="1:24" s="115" customFormat="1" ht="31.5" customHeight="1">
      <c r="A141" s="75" t="s">
        <v>475</v>
      </c>
      <c r="B141" s="75" t="str">
        <f>'дод. 3'!A91</f>
        <v>3241</v>
      </c>
      <c r="C141" s="75" t="str">
        <f>'дод. 3'!B91</f>
        <v>1090</v>
      </c>
      <c r="D141" s="101" t="str">
        <f>'дод. 3'!C91</f>
        <v>Забезпечення діяльності інших закладів у сфері соціального захисту і соціального забезпечення</v>
      </c>
      <c r="E141" s="77">
        <v>4241010</v>
      </c>
      <c r="F141" s="77">
        <v>2332125</v>
      </c>
      <c r="G141" s="77">
        <v>673281</v>
      </c>
      <c r="H141" s="77">
        <v>895306.15</v>
      </c>
      <c r="I141" s="77">
        <v>554984.48</v>
      </c>
      <c r="J141" s="77">
        <v>165521.73</v>
      </c>
      <c r="K141" s="223">
        <f t="shared" si="22"/>
        <v>21.110682361041356</v>
      </c>
      <c r="L141" s="77">
        <v>300000</v>
      </c>
      <c r="M141" s="77"/>
      <c r="N141" s="77"/>
      <c r="O141" s="77"/>
      <c r="P141" s="77">
        <v>300000</v>
      </c>
      <c r="Q141" s="71">
        <f t="shared" si="23"/>
        <v>9945.1</v>
      </c>
      <c r="R141" s="205">
        <v>1966.1</v>
      </c>
      <c r="S141" s="205"/>
      <c r="T141" s="205"/>
      <c r="U141" s="247">
        <v>7979</v>
      </c>
      <c r="V141" s="223">
        <f>Q141/L141*100</f>
        <v>3.315033333333334</v>
      </c>
      <c r="W141" s="71">
        <f t="shared" si="24"/>
        <v>905251.25</v>
      </c>
      <c r="X141" s="258"/>
    </row>
    <row r="142" spans="1:24" s="115" customFormat="1" ht="29.25" customHeight="1">
      <c r="A142" s="75" t="s">
        <v>477</v>
      </c>
      <c r="B142" s="75" t="str">
        <f>'дод. 3'!A92</f>
        <v>3242</v>
      </c>
      <c r="C142" s="75" t="str">
        <f>'дод. 3'!B92</f>
        <v>1090</v>
      </c>
      <c r="D142" s="101" t="str">
        <f>'дод. 3'!C92</f>
        <v>Інші заходи у сфері соціального захисту і соціального забезпечення</v>
      </c>
      <c r="E142" s="77">
        <v>30797936</v>
      </c>
      <c r="F142" s="77"/>
      <c r="G142" s="77"/>
      <c r="H142" s="77">
        <v>3032120.89</v>
      </c>
      <c r="I142" s="77"/>
      <c r="J142" s="77"/>
      <c r="K142" s="223">
        <f aca="true" t="shared" si="42" ref="K142:K205">H142/E142*100</f>
        <v>9.845208100958454</v>
      </c>
      <c r="L142" s="77">
        <v>75000</v>
      </c>
      <c r="M142" s="77"/>
      <c r="N142" s="77"/>
      <c r="O142" s="77"/>
      <c r="P142" s="77">
        <v>75000</v>
      </c>
      <c r="Q142" s="71">
        <f aca="true" t="shared" si="43" ref="Q142:Q205">R142+U142</f>
        <v>0</v>
      </c>
      <c r="R142" s="205"/>
      <c r="S142" s="205"/>
      <c r="T142" s="205"/>
      <c r="U142" s="192"/>
      <c r="V142" s="223">
        <f aca="true" t="shared" si="44" ref="V142:V204">Q142/L142*100</f>
        <v>0</v>
      </c>
      <c r="W142" s="71">
        <f aca="true" t="shared" si="45" ref="W142:W205">H142+Q142</f>
        <v>3032120.89</v>
      </c>
      <c r="X142" s="258"/>
    </row>
    <row r="143" spans="1:24" s="115" customFormat="1" ht="19.5" customHeight="1">
      <c r="A143" s="78" t="s">
        <v>304</v>
      </c>
      <c r="B143" s="78" t="str">
        <f>'дод. 3'!A144</f>
        <v>7640</v>
      </c>
      <c r="C143" s="78" t="str">
        <f>'дод. 3'!B144</f>
        <v>0470</v>
      </c>
      <c r="D143" s="107" t="str">
        <f>'дод. 3'!C144</f>
        <v>Заходи з енергозбереження</v>
      </c>
      <c r="E143" s="80">
        <v>29000</v>
      </c>
      <c r="F143" s="80"/>
      <c r="G143" s="80"/>
      <c r="H143" s="80"/>
      <c r="I143" s="80"/>
      <c r="J143" s="80"/>
      <c r="K143" s="222">
        <f t="shared" si="42"/>
        <v>0</v>
      </c>
      <c r="L143" s="80">
        <v>0</v>
      </c>
      <c r="M143" s="80"/>
      <c r="N143" s="80"/>
      <c r="O143" s="80"/>
      <c r="P143" s="80"/>
      <c r="Q143" s="40">
        <f t="shared" si="43"/>
        <v>0</v>
      </c>
      <c r="R143" s="206"/>
      <c r="S143" s="206"/>
      <c r="T143" s="206"/>
      <c r="U143" s="192"/>
      <c r="V143" s="222"/>
      <c r="W143" s="40">
        <f t="shared" si="45"/>
        <v>0</v>
      </c>
      <c r="X143" s="258"/>
    </row>
    <row r="144" spans="1:24" s="115" customFormat="1" ht="34.5" customHeight="1">
      <c r="A144" s="78" t="s">
        <v>587</v>
      </c>
      <c r="B144" s="78" t="str">
        <f>'дод. 3'!A154</f>
        <v>8110</v>
      </c>
      <c r="C144" s="78" t="str">
        <f>'дод. 3'!B154</f>
        <v>0320</v>
      </c>
      <c r="D144" s="184" t="str">
        <f>'дод. 3'!C154</f>
        <v>Заходи із запобігання та ліквідації надзвичайних ситуацій та наслідків стихійного лиха</v>
      </c>
      <c r="E144" s="80">
        <v>201950</v>
      </c>
      <c r="F144" s="80"/>
      <c r="G144" s="80"/>
      <c r="H144" s="80">
        <v>201950</v>
      </c>
      <c r="I144" s="80"/>
      <c r="J144" s="80"/>
      <c r="K144" s="222">
        <f t="shared" si="42"/>
        <v>100</v>
      </c>
      <c r="L144" s="80">
        <v>0</v>
      </c>
      <c r="M144" s="80"/>
      <c r="N144" s="80"/>
      <c r="O144" s="80"/>
      <c r="P144" s="80"/>
      <c r="Q144" s="40">
        <f t="shared" si="43"/>
        <v>0</v>
      </c>
      <c r="R144" s="206"/>
      <c r="S144" s="206"/>
      <c r="T144" s="206"/>
      <c r="U144" s="192"/>
      <c r="V144" s="222"/>
      <c r="W144" s="40">
        <f t="shared" si="45"/>
        <v>201950</v>
      </c>
      <c r="X144" s="258"/>
    </row>
    <row r="145" spans="1:24" s="115" customFormat="1" ht="23.25" customHeight="1">
      <c r="A145" s="78" t="s">
        <v>408</v>
      </c>
      <c r="B145" s="78" t="str">
        <f>'дод. 3'!A169</f>
        <v>9770</v>
      </c>
      <c r="C145" s="78" t="str">
        <f>'дод. 3'!B169</f>
        <v>0180</v>
      </c>
      <c r="D145" s="107" t="str">
        <f>'дод. 3'!C169</f>
        <v>Інші субвенції з місцевого бюджету </v>
      </c>
      <c r="E145" s="80">
        <v>611000</v>
      </c>
      <c r="F145" s="80"/>
      <c r="G145" s="80"/>
      <c r="H145" s="80">
        <v>243362</v>
      </c>
      <c r="I145" s="80"/>
      <c r="J145" s="80"/>
      <c r="K145" s="222">
        <f t="shared" si="42"/>
        <v>39.83011456628478</v>
      </c>
      <c r="L145" s="80">
        <v>0</v>
      </c>
      <c r="M145" s="80"/>
      <c r="N145" s="80"/>
      <c r="O145" s="80"/>
      <c r="P145" s="80"/>
      <c r="Q145" s="40">
        <f t="shared" si="43"/>
        <v>0</v>
      </c>
      <c r="R145" s="206"/>
      <c r="S145" s="206"/>
      <c r="T145" s="206"/>
      <c r="U145" s="192"/>
      <c r="V145" s="222"/>
      <c r="W145" s="40">
        <f t="shared" si="45"/>
        <v>243362</v>
      </c>
      <c r="X145" s="258"/>
    </row>
    <row r="146" spans="1:24" s="110" customFormat="1" ht="21" customHeight="1">
      <c r="A146" s="120" t="s">
        <v>305</v>
      </c>
      <c r="B146" s="121"/>
      <c r="C146" s="121"/>
      <c r="D146" s="32" t="s">
        <v>59</v>
      </c>
      <c r="E146" s="40">
        <f>E147</f>
        <v>3804000</v>
      </c>
      <c r="F146" s="40">
        <f aca="true" t="shared" si="46" ref="F146:W146">F147</f>
        <v>2969000</v>
      </c>
      <c r="G146" s="40">
        <f t="shared" si="46"/>
        <v>37220</v>
      </c>
      <c r="H146" s="40">
        <f t="shared" si="46"/>
        <v>697233.32</v>
      </c>
      <c r="I146" s="40">
        <f t="shared" si="46"/>
        <v>553396.93</v>
      </c>
      <c r="J146" s="40">
        <f t="shared" si="46"/>
        <v>18193.68</v>
      </c>
      <c r="K146" s="220">
        <f t="shared" si="42"/>
        <v>18.328951629863298</v>
      </c>
      <c r="L146" s="40">
        <f t="shared" si="46"/>
        <v>0</v>
      </c>
      <c r="M146" s="40">
        <f t="shared" si="46"/>
        <v>0</v>
      </c>
      <c r="N146" s="40">
        <f t="shared" si="46"/>
        <v>0</v>
      </c>
      <c r="O146" s="40">
        <f t="shared" si="46"/>
        <v>0</v>
      </c>
      <c r="P146" s="40">
        <f t="shared" si="46"/>
        <v>0</v>
      </c>
      <c r="Q146" s="40">
        <f t="shared" si="46"/>
        <v>0</v>
      </c>
      <c r="R146" s="40">
        <f t="shared" si="46"/>
        <v>0</v>
      </c>
      <c r="S146" s="40">
        <f t="shared" si="46"/>
        <v>0</v>
      </c>
      <c r="T146" s="40">
        <f t="shared" si="46"/>
        <v>0</v>
      </c>
      <c r="U146" s="40">
        <f t="shared" si="46"/>
        <v>0</v>
      </c>
      <c r="V146" s="220"/>
      <c r="W146" s="40">
        <f t="shared" si="46"/>
        <v>697233.32</v>
      </c>
      <c r="X146" s="258"/>
    </row>
    <row r="147" spans="1:24" s="113" customFormat="1" ht="21.75" customHeight="1">
      <c r="A147" s="122" t="s">
        <v>306</v>
      </c>
      <c r="B147" s="123"/>
      <c r="C147" s="123"/>
      <c r="D147" s="124" t="s">
        <v>59</v>
      </c>
      <c r="E147" s="71">
        <f>E148+E149</f>
        <v>3804000</v>
      </c>
      <c r="F147" s="71">
        <f aca="true" t="shared" si="47" ref="F147:W147">F148+F149</f>
        <v>2969000</v>
      </c>
      <c r="G147" s="71">
        <f t="shared" si="47"/>
        <v>37220</v>
      </c>
      <c r="H147" s="71">
        <f t="shared" si="47"/>
        <v>697233.32</v>
      </c>
      <c r="I147" s="71">
        <f t="shared" si="47"/>
        <v>553396.93</v>
      </c>
      <c r="J147" s="71">
        <f t="shared" si="47"/>
        <v>18193.68</v>
      </c>
      <c r="K147" s="221">
        <f t="shared" si="42"/>
        <v>18.328951629863298</v>
      </c>
      <c r="L147" s="71">
        <f t="shared" si="47"/>
        <v>0</v>
      </c>
      <c r="M147" s="71">
        <f t="shared" si="47"/>
        <v>0</v>
      </c>
      <c r="N147" s="71">
        <f t="shared" si="47"/>
        <v>0</v>
      </c>
      <c r="O147" s="71">
        <f t="shared" si="47"/>
        <v>0</v>
      </c>
      <c r="P147" s="71">
        <f t="shared" si="47"/>
        <v>0</v>
      </c>
      <c r="Q147" s="71">
        <f t="shared" si="47"/>
        <v>0</v>
      </c>
      <c r="R147" s="71">
        <f t="shared" si="47"/>
        <v>0</v>
      </c>
      <c r="S147" s="71">
        <f t="shared" si="47"/>
        <v>0</v>
      </c>
      <c r="T147" s="71">
        <f t="shared" si="47"/>
        <v>0</v>
      </c>
      <c r="U147" s="71">
        <f t="shared" si="47"/>
        <v>0</v>
      </c>
      <c r="V147" s="221"/>
      <c r="W147" s="71">
        <f t="shared" si="47"/>
        <v>697233.32</v>
      </c>
      <c r="X147" s="258"/>
    </row>
    <row r="148" spans="1:24" s="3" customFormat="1" ht="45">
      <c r="A148" s="72" t="s">
        <v>307</v>
      </c>
      <c r="B148" s="72" t="str">
        <f>'дод. 3'!A14</f>
        <v>0160</v>
      </c>
      <c r="C148" s="72" t="str">
        <f>'дод. 3'!B14</f>
        <v>0111</v>
      </c>
      <c r="D148" s="73" t="str">
        <f>'дод. 3'!C14</f>
        <v>Керівництво і управління у відповідній сфері у містах (місті Києві), селищах, селах, об’єднаних територіальних громадах</v>
      </c>
      <c r="E148" s="74">
        <v>3724000</v>
      </c>
      <c r="F148" s="74">
        <v>2969000</v>
      </c>
      <c r="G148" s="74">
        <v>37220</v>
      </c>
      <c r="H148" s="74">
        <v>690039.32</v>
      </c>
      <c r="I148" s="74">
        <v>553396.93</v>
      </c>
      <c r="J148" s="74">
        <v>18193.68</v>
      </c>
      <c r="K148" s="222">
        <f t="shared" si="42"/>
        <v>18.529519871106338</v>
      </c>
      <c r="L148" s="74">
        <v>0</v>
      </c>
      <c r="M148" s="74"/>
      <c r="N148" s="74"/>
      <c r="O148" s="74"/>
      <c r="P148" s="74">
        <v>0</v>
      </c>
      <c r="Q148" s="40">
        <f t="shared" si="43"/>
        <v>0</v>
      </c>
      <c r="R148" s="204"/>
      <c r="S148" s="204"/>
      <c r="T148" s="204"/>
      <c r="U148" s="191"/>
      <c r="V148" s="222"/>
      <c r="W148" s="40">
        <f t="shared" si="45"/>
        <v>690039.32</v>
      </c>
      <c r="X148" s="258"/>
    </row>
    <row r="149" spans="1:24" s="3" customFormat="1" ht="30.75" customHeight="1">
      <c r="A149" s="72" t="s">
        <v>308</v>
      </c>
      <c r="B149" s="72" t="str">
        <f>'дод. 3'!A72</f>
        <v>3110</v>
      </c>
      <c r="C149" s="72">
        <f>'дод. 3'!B72</f>
        <v>0</v>
      </c>
      <c r="D149" s="104" t="str">
        <f>'дод. 3'!C72</f>
        <v>Заклади і заходи з питань дітей та їх соціального захисту</v>
      </c>
      <c r="E149" s="74">
        <f>E150</f>
        <v>80000</v>
      </c>
      <c r="F149" s="74">
        <f aca="true" t="shared" si="48" ref="F149:W149">F150</f>
        <v>0</v>
      </c>
      <c r="G149" s="74">
        <f t="shared" si="48"/>
        <v>0</v>
      </c>
      <c r="H149" s="74">
        <f t="shared" si="48"/>
        <v>7194</v>
      </c>
      <c r="I149" s="74">
        <f t="shared" si="48"/>
        <v>0</v>
      </c>
      <c r="J149" s="74">
        <f t="shared" si="48"/>
        <v>0</v>
      </c>
      <c r="K149" s="222">
        <f t="shared" si="42"/>
        <v>8.9925</v>
      </c>
      <c r="L149" s="74">
        <f t="shared" si="48"/>
        <v>0</v>
      </c>
      <c r="M149" s="74">
        <f t="shared" si="48"/>
        <v>0</v>
      </c>
      <c r="N149" s="74">
        <f t="shared" si="48"/>
        <v>0</v>
      </c>
      <c r="O149" s="74">
        <f t="shared" si="48"/>
        <v>0</v>
      </c>
      <c r="P149" s="74">
        <f t="shared" si="48"/>
        <v>0</v>
      </c>
      <c r="Q149" s="74">
        <f t="shared" si="48"/>
        <v>0</v>
      </c>
      <c r="R149" s="74">
        <f t="shared" si="48"/>
        <v>0</v>
      </c>
      <c r="S149" s="74">
        <f t="shared" si="48"/>
        <v>0</v>
      </c>
      <c r="T149" s="74">
        <f t="shared" si="48"/>
        <v>0</v>
      </c>
      <c r="U149" s="74">
        <f t="shared" si="48"/>
        <v>0</v>
      </c>
      <c r="V149" s="222"/>
      <c r="W149" s="74">
        <f t="shared" si="48"/>
        <v>7194</v>
      </c>
      <c r="X149" s="258"/>
    </row>
    <row r="150" spans="1:24" s="115" customFormat="1" ht="36.75" customHeight="1">
      <c r="A150" s="75" t="s">
        <v>309</v>
      </c>
      <c r="B150" s="75" t="str">
        <f>'дод. 3'!A73</f>
        <v>3112</v>
      </c>
      <c r="C150" s="75" t="str">
        <f>'дод. 3'!B73</f>
        <v>1040</v>
      </c>
      <c r="D150" s="101" t="str">
        <f>'дод. 3'!C73</f>
        <v>Заходи державної політики з питань дітей та їх соціального захисту</v>
      </c>
      <c r="E150" s="77">
        <v>80000</v>
      </c>
      <c r="F150" s="77"/>
      <c r="G150" s="77"/>
      <c r="H150" s="77">
        <v>7194</v>
      </c>
      <c r="I150" s="77"/>
      <c r="J150" s="77"/>
      <c r="K150" s="223">
        <f t="shared" si="42"/>
        <v>8.9925</v>
      </c>
      <c r="L150" s="77">
        <v>0</v>
      </c>
      <c r="M150" s="77"/>
      <c r="N150" s="77"/>
      <c r="O150" s="77"/>
      <c r="P150" s="77"/>
      <c r="Q150" s="71">
        <f t="shared" si="43"/>
        <v>0</v>
      </c>
      <c r="R150" s="205"/>
      <c r="S150" s="205"/>
      <c r="T150" s="205"/>
      <c r="U150" s="192"/>
      <c r="V150" s="223"/>
      <c r="W150" s="71">
        <f t="shared" si="45"/>
        <v>7194</v>
      </c>
      <c r="X150" s="258"/>
    </row>
    <row r="151" spans="1:24" s="110" customFormat="1" ht="20.25" customHeight="1">
      <c r="A151" s="108" t="s">
        <v>50</v>
      </c>
      <c r="B151" s="33"/>
      <c r="C151" s="33"/>
      <c r="D151" s="32" t="s">
        <v>61</v>
      </c>
      <c r="E151" s="40">
        <f>E152</f>
        <v>50973170</v>
      </c>
      <c r="F151" s="40">
        <f aca="true" t="shared" si="49" ref="F151:W151">F152</f>
        <v>36885629</v>
      </c>
      <c r="G151" s="40">
        <f t="shared" si="49"/>
        <v>1862231</v>
      </c>
      <c r="H151" s="40">
        <f t="shared" si="49"/>
        <v>11636609.120000001</v>
      </c>
      <c r="I151" s="40">
        <f t="shared" si="49"/>
        <v>8656309.78</v>
      </c>
      <c r="J151" s="40">
        <f t="shared" si="49"/>
        <v>725969.73</v>
      </c>
      <c r="K151" s="220">
        <f t="shared" si="42"/>
        <v>22.82889041431012</v>
      </c>
      <c r="L151" s="40">
        <f t="shared" si="49"/>
        <v>5210900</v>
      </c>
      <c r="M151" s="40">
        <f t="shared" si="49"/>
        <v>2135830</v>
      </c>
      <c r="N151" s="40">
        <f t="shared" si="49"/>
        <v>1726450</v>
      </c>
      <c r="O151" s="40">
        <f t="shared" si="49"/>
        <v>0</v>
      </c>
      <c r="P151" s="40">
        <f t="shared" si="49"/>
        <v>3075070</v>
      </c>
      <c r="Q151" s="40">
        <f t="shared" si="49"/>
        <v>701958.74</v>
      </c>
      <c r="R151" s="40">
        <f t="shared" si="49"/>
        <v>586018.49</v>
      </c>
      <c r="S151" s="40">
        <f t="shared" si="49"/>
        <v>451102.91</v>
      </c>
      <c r="T151" s="40">
        <f t="shared" si="49"/>
        <v>0</v>
      </c>
      <c r="U151" s="40">
        <f t="shared" si="49"/>
        <v>115940.25</v>
      </c>
      <c r="V151" s="220">
        <f t="shared" si="44"/>
        <v>13.470969314321902</v>
      </c>
      <c r="W151" s="40">
        <f t="shared" si="49"/>
        <v>12338567.860000001</v>
      </c>
      <c r="X151" s="258"/>
    </row>
    <row r="152" spans="1:24" s="113" customFormat="1" ht="24.75" customHeight="1">
      <c r="A152" s="111" t="s">
        <v>310</v>
      </c>
      <c r="B152" s="125"/>
      <c r="C152" s="125"/>
      <c r="D152" s="124" t="s">
        <v>61</v>
      </c>
      <c r="E152" s="71">
        <f>E153+E154+E155+E156+E159</f>
        <v>50973170</v>
      </c>
      <c r="F152" s="71">
        <f aca="true" t="shared" si="50" ref="F152:W152">F153+F154+F155+F156+F159</f>
        <v>36885629</v>
      </c>
      <c r="G152" s="71">
        <f t="shared" si="50"/>
        <v>1862231</v>
      </c>
      <c r="H152" s="71">
        <f t="shared" si="50"/>
        <v>11636609.120000001</v>
      </c>
      <c r="I152" s="71">
        <f t="shared" si="50"/>
        <v>8656309.78</v>
      </c>
      <c r="J152" s="71">
        <f t="shared" si="50"/>
        <v>725969.73</v>
      </c>
      <c r="K152" s="221">
        <f t="shared" si="42"/>
        <v>22.82889041431012</v>
      </c>
      <c r="L152" s="71">
        <f t="shared" si="50"/>
        <v>5210900</v>
      </c>
      <c r="M152" s="71">
        <f t="shared" si="50"/>
        <v>2135830</v>
      </c>
      <c r="N152" s="71">
        <f t="shared" si="50"/>
        <v>1726450</v>
      </c>
      <c r="O152" s="71">
        <f t="shared" si="50"/>
        <v>0</v>
      </c>
      <c r="P152" s="71">
        <f t="shared" si="50"/>
        <v>3075070</v>
      </c>
      <c r="Q152" s="71">
        <f t="shared" si="50"/>
        <v>701958.74</v>
      </c>
      <c r="R152" s="71">
        <f t="shared" si="50"/>
        <v>586018.49</v>
      </c>
      <c r="S152" s="71">
        <f t="shared" si="50"/>
        <v>451102.91</v>
      </c>
      <c r="T152" s="71">
        <f t="shared" si="50"/>
        <v>0</v>
      </c>
      <c r="U152" s="71">
        <f t="shared" si="50"/>
        <v>115940.25</v>
      </c>
      <c r="V152" s="221">
        <f t="shared" si="44"/>
        <v>13.470969314321902</v>
      </c>
      <c r="W152" s="71">
        <f t="shared" si="50"/>
        <v>12338567.860000001</v>
      </c>
      <c r="X152" s="258"/>
    </row>
    <row r="153" spans="1:24" s="3" customFormat="1" ht="45">
      <c r="A153" s="72" t="s">
        <v>220</v>
      </c>
      <c r="B153" s="72" t="str">
        <f>'дод. 3'!A14</f>
        <v>0160</v>
      </c>
      <c r="C153" s="72" t="str">
        <f>'дод. 3'!B14</f>
        <v>0111</v>
      </c>
      <c r="D153" s="73" t="str">
        <f>'дод. 3'!C14</f>
        <v>Керівництво і управління у відповідній сфері у містах (місті Києві), селищах, селах, об’єднаних територіальних громадах</v>
      </c>
      <c r="E153" s="74">
        <v>1423100</v>
      </c>
      <c r="F153" s="74">
        <v>1101670</v>
      </c>
      <c r="G153" s="74">
        <v>14960</v>
      </c>
      <c r="H153" s="74">
        <v>284884.81</v>
      </c>
      <c r="I153" s="74">
        <v>225295.66</v>
      </c>
      <c r="J153" s="74">
        <v>5437.28</v>
      </c>
      <c r="K153" s="222">
        <f t="shared" si="42"/>
        <v>20.01860796851943</v>
      </c>
      <c r="L153" s="74">
        <v>10000</v>
      </c>
      <c r="M153" s="74"/>
      <c r="N153" s="74"/>
      <c r="O153" s="74"/>
      <c r="P153" s="74">
        <v>10000</v>
      </c>
      <c r="Q153" s="40">
        <f t="shared" si="43"/>
        <v>0</v>
      </c>
      <c r="R153" s="204"/>
      <c r="S153" s="204"/>
      <c r="T153" s="204"/>
      <c r="U153" s="191"/>
      <c r="V153" s="222">
        <f t="shared" si="44"/>
        <v>0</v>
      </c>
      <c r="W153" s="40">
        <f t="shared" si="45"/>
        <v>284884.81</v>
      </c>
      <c r="X153" s="258"/>
    </row>
    <row r="154" spans="1:24" s="3" customFormat="1" ht="52.5" customHeight="1">
      <c r="A154" s="72" t="s">
        <v>351</v>
      </c>
      <c r="B154" s="72" t="str">
        <f>'дод. 3'!A22</f>
        <v>1100</v>
      </c>
      <c r="C154" s="72" t="str">
        <f>'дод. 3'!B22</f>
        <v>0960</v>
      </c>
      <c r="D154" s="104" t="str">
        <f>'дод. 3'!C22</f>
        <v>Надання спеціальної освіти школами естетичного виховання (музичними, художніми, хореографічними, театральними, хоровими, мистецькими)</v>
      </c>
      <c r="E154" s="74">
        <v>29892268</v>
      </c>
      <c r="F154" s="74">
        <v>23498774</v>
      </c>
      <c r="G154" s="74">
        <v>711900</v>
      </c>
      <c r="H154" s="74">
        <v>7249740.15</v>
      </c>
      <c r="I154" s="74">
        <v>5620135.32</v>
      </c>
      <c r="J154" s="74">
        <v>274451.7</v>
      </c>
      <c r="K154" s="222">
        <f t="shared" si="42"/>
        <v>24.25289426014781</v>
      </c>
      <c r="L154" s="74">
        <v>2325850</v>
      </c>
      <c r="M154" s="74">
        <v>2108830</v>
      </c>
      <c r="N154" s="74">
        <v>1721450</v>
      </c>
      <c r="O154" s="74"/>
      <c r="P154" s="74">
        <v>217020</v>
      </c>
      <c r="Q154" s="40">
        <f t="shared" si="43"/>
        <v>604354.08</v>
      </c>
      <c r="R154" s="204">
        <v>581961.08</v>
      </c>
      <c r="S154" s="204">
        <v>449902.91</v>
      </c>
      <c r="T154" s="204"/>
      <c r="U154" s="191">
        <v>22393</v>
      </c>
      <c r="V154" s="222">
        <f t="shared" si="44"/>
        <v>25.984224262097726</v>
      </c>
      <c r="W154" s="40">
        <f t="shared" si="45"/>
        <v>7854094.23</v>
      </c>
      <c r="X154" s="258"/>
    </row>
    <row r="155" spans="1:24" s="3" customFormat="1" ht="21" customHeight="1">
      <c r="A155" s="72" t="s">
        <v>311</v>
      </c>
      <c r="B155" s="72" t="str">
        <f>'дод. 3'!A94</f>
        <v>4030</v>
      </c>
      <c r="C155" s="72" t="str">
        <f>'дод. 3'!B94</f>
        <v>0824</v>
      </c>
      <c r="D155" s="105" t="str">
        <f>'дод. 3'!C94</f>
        <v>Забезпечення діяльності бібліотек</v>
      </c>
      <c r="E155" s="74">
        <v>16284170</v>
      </c>
      <c r="F155" s="74">
        <v>11407051</v>
      </c>
      <c r="G155" s="74">
        <v>1115260</v>
      </c>
      <c r="H155" s="74">
        <v>3697179.19</v>
      </c>
      <c r="I155" s="74">
        <v>2617273.6</v>
      </c>
      <c r="J155" s="74">
        <v>438429.01</v>
      </c>
      <c r="K155" s="222">
        <f t="shared" si="42"/>
        <v>22.704130391662577</v>
      </c>
      <c r="L155" s="74">
        <v>1177050</v>
      </c>
      <c r="M155" s="74">
        <v>27000</v>
      </c>
      <c r="N155" s="74">
        <v>5000</v>
      </c>
      <c r="O155" s="74"/>
      <c r="P155" s="74">
        <v>1150050</v>
      </c>
      <c r="Q155" s="40">
        <f t="shared" si="43"/>
        <v>97604.66</v>
      </c>
      <c r="R155" s="204">
        <v>4057.41</v>
      </c>
      <c r="S155" s="204">
        <v>1200</v>
      </c>
      <c r="T155" s="204"/>
      <c r="U155" s="191">
        <v>93547.25</v>
      </c>
      <c r="V155" s="222">
        <f t="shared" si="44"/>
        <v>8.292312136272887</v>
      </c>
      <c r="W155" s="40">
        <f t="shared" si="45"/>
        <v>3794783.85</v>
      </c>
      <c r="X155" s="258"/>
    </row>
    <row r="156" spans="1:24" s="3" customFormat="1" ht="25.5" customHeight="1">
      <c r="A156" s="72" t="s">
        <v>312</v>
      </c>
      <c r="B156" s="72" t="str">
        <f>'дод. 3'!A96</f>
        <v>4080</v>
      </c>
      <c r="C156" s="72">
        <f>'дод. 3'!B96</f>
        <v>0</v>
      </c>
      <c r="D156" s="128" t="str">
        <f>'дод. 3'!C96</f>
        <v>Інші заклади та заходи в галузі культури і мистецтва</v>
      </c>
      <c r="E156" s="74">
        <f>E157+E158</f>
        <v>3313632</v>
      </c>
      <c r="F156" s="74">
        <f aca="true" t="shared" si="51" ref="F156:W156">F157+F158</f>
        <v>878134</v>
      </c>
      <c r="G156" s="74">
        <f t="shared" si="51"/>
        <v>20111</v>
      </c>
      <c r="H156" s="74">
        <f t="shared" si="51"/>
        <v>404804.97</v>
      </c>
      <c r="I156" s="74">
        <f t="shared" si="51"/>
        <v>193605.2</v>
      </c>
      <c r="J156" s="74">
        <f t="shared" si="51"/>
        <v>7651.74</v>
      </c>
      <c r="K156" s="222">
        <f t="shared" si="42"/>
        <v>12.216352630587824</v>
      </c>
      <c r="L156" s="74">
        <f t="shared" si="51"/>
        <v>50000</v>
      </c>
      <c r="M156" s="74">
        <f t="shared" si="51"/>
        <v>0</v>
      </c>
      <c r="N156" s="74">
        <f t="shared" si="51"/>
        <v>0</v>
      </c>
      <c r="O156" s="74">
        <f t="shared" si="51"/>
        <v>0</v>
      </c>
      <c r="P156" s="74">
        <f t="shared" si="51"/>
        <v>50000</v>
      </c>
      <c r="Q156" s="74">
        <f t="shared" si="51"/>
        <v>0</v>
      </c>
      <c r="R156" s="74">
        <f t="shared" si="51"/>
        <v>0</v>
      </c>
      <c r="S156" s="74">
        <f t="shared" si="51"/>
        <v>0</v>
      </c>
      <c r="T156" s="74">
        <f t="shared" si="51"/>
        <v>0</v>
      </c>
      <c r="U156" s="74">
        <f t="shared" si="51"/>
        <v>0</v>
      </c>
      <c r="V156" s="222">
        <f t="shared" si="44"/>
        <v>0</v>
      </c>
      <c r="W156" s="74">
        <f t="shared" si="51"/>
        <v>404804.97</v>
      </c>
      <c r="X156" s="258"/>
    </row>
    <row r="157" spans="1:24" s="115" customFormat="1" ht="33.75" customHeight="1">
      <c r="A157" s="84">
        <v>1014081</v>
      </c>
      <c r="B157" s="75" t="str">
        <f>'дод. 3'!A97</f>
        <v>4081</v>
      </c>
      <c r="C157" s="75" t="str">
        <f>'дод. 3'!B97</f>
        <v>0829</v>
      </c>
      <c r="D157" s="130" t="str">
        <f>'дод. 3'!C97</f>
        <v>Забезпечення діяльності інших закладів в галузі культури і мистецтва </v>
      </c>
      <c r="E157" s="77">
        <v>1212180</v>
      </c>
      <c r="F157" s="77">
        <v>878134</v>
      </c>
      <c r="G157" s="77">
        <v>20111</v>
      </c>
      <c r="H157" s="77">
        <v>250170.6</v>
      </c>
      <c r="I157" s="77">
        <v>193605.2</v>
      </c>
      <c r="J157" s="77">
        <v>7651.74</v>
      </c>
      <c r="K157" s="223">
        <f t="shared" si="42"/>
        <v>20.63807355343266</v>
      </c>
      <c r="L157" s="77">
        <v>50000</v>
      </c>
      <c r="M157" s="77"/>
      <c r="N157" s="77"/>
      <c r="O157" s="77"/>
      <c r="P157" s="77">
        <v>50000</v>
      </c>
      <c r="Q157" s="71">
        <f t="shared" si="43"/>
        <v>0</v>
      </c>
      <c r="R157" s="205"/>
      <c r="S157" s="205"/>
      <c r="T157" s="205"/>
      <c r="U157" s="192"/>
      <c r="V157" s="223">
        <f t="shared" si="44"/>
        <v>0</v>
      </c>
      <c r="W157" s="71">
        <f t="shared" si="45"/>
        <v>250170.6</v>
      </c>
      <c r="X157" s="258"/>
    </row>
    <row r="158" spans="1:24" s="115" customFormat="1" ht="25.5" customHeight="1">
      <c r="A158" s="84">
        <v>1014082</v>
      </c>
      <c r="B158" s="75" t="str">
        <f>'дод. 3'!A98</f>
        <v>4082</v>
      </c>
      <c r="C158" s="75" t="str">
        <f>'дод. 3'!B98</f>
        <v>0829</v>
      </c>
      <c r="D158" s="130" t="str">
        <f>'дод. 3'!C98</f>
        <v>Інші заходи в галузі культури і мистецтва</v>
      </c>
      <c r="E158" s="77">
        <v>2101452</v>
      </c>
      <c r="F158" s="77"/>
      <c r="G158" s="77"/>
      <c r="H158" s="77">
        <v>154634.37</v>
      </c>
      <c r="I158" s="77"/>
      <c r="J158" s="77"/>
      <c r="K158" s="223">
        <f t="shared" si="42"/>
        <v>7.358453583522249</v>
      </c>
      <c r="L158" s="77">
        <v>0</v>
      </c>
      <c r="M158" s="77"/>
      <c r="N158" s="77"/>
      <c r="O158" s="77"/>
      <c r="P158" s="77"/>
      <c r="Q158" s="71">
        <f t="shared" si="43"/>
        <v>0</v>
      </c>
      <c r="R158" s="205"/>
      <c r="S158" s="205"/>
      <c r="T158" s="205"/>
      <c r="U158" s="192"/>
      <c r="V158" s="223"/>
      <c r="W158" s="71">
        <f t="shared" si="45"/>
        <v>154634.37</v>
      </c>
      <c r="X158" s="258">
        <v>15</v>
      </c>
    </row>
    <row r="159" spans="1:24" s="3" customFormat="1" ht="22.5" customHeight="1">
      <c r="A159" s="78" t="s">
        <v>233</v>
      </c>
      <c r="B159" s="78" t="str">
        <f>'дод. 3'!A144</f>
        <v>7640</v>
      </c>
      <c r="C159" s="78" t="str">
        <f>'дод. 3'!B144</f>
        <v>0470</v>
      </c>
      <c r="D159" s="107" t="str">
        <f>'дод. 3'!C144</f>
        <v>Заходи з енергозбереження</v>
      </c>
      <c r="E159" s="80">
        <v>60000</v>
      </c>
      <c r="F159" s="80"/>
      <c r="G159" s="80"/>
      <c r="H159" s="80"/>
      <c r="I159" s="80"/>
      <c r="J159" s="80"/>
      <c r="K159" s="222">
        <f t="shared" si="42"/>
        <v>0</v>
      </c>
      <c r="L159" s="80">
        <v>1648000</v>
      </c>
      <c r="M159" s="80"/>
      <c r="N159" s="80"/>
      <c r="O159" s="80"/>
      <c r="P159" s="80">
        <v>1648000</v>
      </c>
      <c r="Q159" s="40">
        <f t="shared" si="43"/>
        <v>0</v>
      </c>
      <c r="R159" s="206"/>
      <c r="S159" s="206"/>
      <c r="T159" s="206"/>
      <c r="U159" s="193"/>
      <c r="V159" s="222">
        <f t="shared" si="44"/>
        <v>0</v>
      </c>
      <c r="W159" s="40">
        <f t="shared" si="45"/>
        <v>0</v>
      </c>
      <c r="X159" s="258"/>
    </row>
    <row r="160" spans="1:24" s="110" customFormat="1" ht="28.5">
      <c r="A160" s="108" t="s">
        <v>313</v>
      </c>
      <c r="B160" s="33"/>
      <c r="C160" s="33"/>
      <c r="D160" s="32" t="s">
        <v>63</v>
      </c>
      <c r="E160" s="40">
        <f>E161</f>
        <v>83176081.7</v>
      </c>
      <c r="F160" s="40">
        <f aca="true" t="shared" si="52" ref="F160:W160">F161</f>
        <v>7603186.1</v>
      </c>
      <c r="G160" s="40">
        <f t="shared" si="52"/>
        <v>17608620</v>
      </c>
      <c r="H160" s="40">
        <f t="shared" si="52"/>
        <v>18492890.930000003</v>
      </c>
      <c r="I160" s="40">
        <f t="shared" si="52"/>
        <v>1583176.1</v>
      </c>
      <c r="J160" s="40">
        <f t="shared" si="52"/>
        <v>6550609.54</v>
      </c>
      <c r="K160" s="220">
        <f t="shared" si="42"/>
        <v>22.23342402290634</v>
      </c>
      <c r="L160" s="40">
        <f t="shared" si="52"/>
        <v>129025463</v>
      </c>
      <c r="M160" s="40">
        <f t="shared" si="52"/>
        <v>1791500</v>
      </c>
      <c r="N160" s="40">
        <f t="shared" si="52"/>
        <v>0</v>
      </c>
      <c r="O160" s="40">
        <f t="shared" si="52"/>
        <v>0</v>
      </c>
      <c r="P160" s="40">
        <f t="shared" si="52"/>
        <v>127233963</v>
      </c>
      <c r="Q160" s="40">
        <f t="shared" si="52"/>
        <v>3152148.32</v>
      </c>
      <c r="R160" s="40">
        <f t="shared" si="52"/>
        <v>0</v>
      </c>
      <c r="S160" s="40">
        <f t="shared" si="52"/>
        <v>0</v>
      </c>
      <c r="T160" s="40">
        <f t="shared" si="52"/>
        <v>0</v>
      </c>
      <c r="U160" s="40">
        <f t="shared" si="52"/>
        <v>3152148.32</v>
      </c>
      <c r="V160" s="220">
        <f t="shared" si="44"/>
        <v>2.4430436029514575</v>
      </c>
      <c r="W160" s="40">
        <f t="shared" si="52"/>
        <v>21645039.25</v>
      </c>
      <c r="X160" s="258"/>
    </row>
    <row r="161" spans="1:24" s="113" customFormat="1" ht="30">
      <c r="A161" s="111" t="s">
        <v>314</v>
      </c>
      <c r="B161" s="125"/>
      <c r="C161" s="125"/>
      <c r="D161" s="124" t="s">
        <v>63</v>
      </c>
      <c r="E161" s="71">
        <f>E162+E163+E164+E169+E170+E171+E172+E173+E174+E175+E177+E178+E180+E181+E182</f>
        <v>83176081.7</v>
      </c>
      <c r="F161" s="71">
        <f aca="true" t="shared" si="53" ref="F161:W161">F162+F163+F164+F169+F170+F171+F172+F173+F174+F175+F177+F178+F180+F181+F182</f>
        <v>7603186.1</v>
      </c>
      <c r="G161" s="71">
        <f t="shared" si="53"/>
        <v>17608620</v>
      </c>
      <c r="H161" s="71">
        <f t="shared" si="53"/>
        <v>18492890.930000003</v>
      </c>
      <c r="I161" s="71">
        <f t="shared" si="53"/>
        <v>1583176.1</v>
      </c>
      <c r="J161" s="71">
        <f t="shared" si="53"/>
        <v>6550609.54</v>
      </c>
      <c r="K161" s="221">
        <f t="shared" si="42"/>
        <v>22.23342402290634</v>
      </c>
      <c r="L161" s="71">
        <f t="shared" si="53"/>
        <v>129025463</v>
      </c>
      <c r="M161" s="71">
        <f t="shared" si="53"/>
        <v>1791500</v>
      </c>
      <c r="N161" s="71">
        <f t="shared" si="53"/>
        <v>0</v>
      </c>
      <c r="O161" s="71">
        <f t="shared" si="53"/>
        <v>0</v>
      </c>
      <c r="P161" s="71">
        <f t="shared" si="53"/>
        <v>127233963</v>
      </c>
      <c r="Q161" s="71">
        <f t="shared" si="53"/>
        <v>3152148.32</v>
      </c>
      <c r="R161" s="71">
        <f t="shared" si="53"/>
        <v>0</v>
      </c>
      <c r="S161" s="71">
        <f t="shared" si="53"/>
        <v>0</v>
      </c>
      <c r="T161" s="71">
        <f t="shared" si="53"/>
        <v>0</v>
      </c>
      <c r="U161" s="71">
        <f t="shared" si="53"/>
        <v>3152148.32</v>
      </c>
      <c r="V161" s="221">
        <f t="shared" si="44"/>
        <v>2.4430436029514575</v>
      </c>
      <c r="W161" s="71">
        <f t="shared" si="53"/>
        <v>21645039.25</v>
      </c>
      <c r="X161" s="258"/>
    </row>
    <row r="162" spans="1:24" s="3" customFormat="1" ht="45">
      <c r="A162" s="72" t="s">
        <v>315</v>
      </c>
      <c r="B162" s="72" t="str">
        <f>'дод. 3'!A14</f>
        <v>0160</v>
      </c>
      <c r="C162" s="72" t="str">
        <f>'дод. 3'!B14</f>
        <v>0111</v>
      </c>
      <c r="D162" s="73" t="str">
        <f>'дод. 3'!C14</f>
        <v>Керівництво і управління у відповідній сфері у містах (місті Києві), селищах, селах, об’єднаних територіальних громадах</v>
      </c>
      <c r="E162" s="74">
        <v>9699700</v>
      </c>
      <c r="F162" s="74">
        <v>7590891</v>
      </c>
      <c r="G162" s="74">
        <v>102300</v>
      </c>
      <c r="H162" s="74">
        <v>2023807.58</v>
      </c>
      <c r="I162" s="74">
        <v>1583176.1</v>
      </c>
      <c r="J162" s="74">
        <v>52429.08</v>
      </c>
      <c r="K162" s="222">
        <f t="shared" si="42"/>
        <v>20.86464096827737</v>
      </c>
      <c r="L162" s="74">
        <v>62500</v>
      </c>
      <c r="M162" s="74"/>
      <c r="N162" s="74"/>
      <c r="O162" s="74"/>
      <c r="P162" s="74">
        <v>62500</v>
      </c>
      <c r="Q162" s="40">
        <f t="shared" si="43"/>
        <v>0</v>
      </c>
      <c r="R162" s="204"/>
      <c r="S162" s="204"/>
      <c r="T162" s="204"/>
      <c r="U162" s="191"/>
      <c r="V162" s="222">
        <f t="shared" si="44"/>
        <v>0</v>
      </c>
      <c r="W162" s="40">
        <f t="shared" si="45"/>
        <v>2023807.58</v>
      </c>
      <c r="X162" s="258"/>
    </row>
    <row r="163" spans="1:24" s="3" customFormat="1" ht="19.5" customHeight="1">
      <c r="A163" s="82" t="s">
        <v>467</v>
      </c>
      <c r="B163" s="82" t="str">
        <f>'дод. 3'!A88</f>
        <v>3210</v>
      </c>
      <c r="C163" s="82" t="str">
        <f>'дод. 3'!B88</f>
        <v>1050</v>
      </c>
      <c r="D163" s="129" t="str">
        <f>'дод. 3'!C88</f>
        <v>Організація та проведення громадських робіт</v>
      </c>
      <c r="E163" s="74">
        <v>565000</v>
      </c>
      <c r="F163" s="74">
        <v>12295.1</v>
      </c>
      <c r="G163" s="74"/>
      <c r="H163" s="74"/>
      <c r="I163" s="74"/>
      <c r="J163" s="74"/>
      <c r="K163" s="222">
        <f t="shared" si="42"/>
        <v>0</v>
      </c>
      <c r="L163" s="74">
        <v>0</v>
      </c>
      <c r="M163" s="74"/>
      <c r="N163" s="74"/>
      <c r="O163" s="74"/>
      <c r="P163" s="74"/>
      <c r="Q163" s="40">
        <f t="shared" si="43"/>
        <v>0</v>
      </c>
      <c r="R163" s="204"/>
      <c r="S163" s="204"/>
      <c r="T163" s="204"/>
      <c r="U163" s="191"/>
      <c r="V163" s="222"/>
      <c r="W163" s="40">
        <f t="shared" si="45"/>
        <v>0</v>
      </c>
      <c r="X163" s="258"/>
    </row>
    <row r="164" spans="1:24" s="3" customFormat="1" ht="30">
      <c r="A164" s="72" t="s">
        <v>316</v>
      </c>
      <c r="B164" s="72" t="str">
        <f>'дод. 3'!A110</f>
        <v>6010</v>
      </c>
      <c r="C164" s="72">
        <f>'дод. 3'!B110</f>
        <v>0</v>
      </c>
      <c r="D164" s="128" t="str">
        <f>'дод. 3'!C110</f>
        <v>Утримання та ефективна експлуатація об’єктів житлово-комунального господарства</v>
      </c>
      <c r="E164" s="74">
        <f>E165+E166+E167+E168</f>
        <v>4799000</v>
      </c>
      <c r="F164" s="74">
        <f aca="true" t="shared" si="54" ref="F164:W164">F165+F166+F167+F168</f>
        <v>0</v>
      </c>
      <c r="G164" s="74">
        <f t="shared" si="54"/>
        <v>0</v>
      </c>
      <c r="H164" s="74">
        <f t="shared" si="54"/>
        <v>105293.49</v>
      </c>
      <c r="I164" s="74">
        <f t="shared" si="54"/>
        <v>0</v>
      </c>
      <c r="J164" s="74">
        <f t="shared" si="54"/>
        <v>0</v>
      </c>
      <c r="K164" s="222">
        <f t="shared" si="42"/>
        <v>2.1940714732235884</v>
      </c>
      <c r="L164" s="74">
        <f t="shared" si="54"/>
        <v>60770000</v>
      </c>
      <c r="M164" s="74">
        <f t="shared" si="54"/>
        <v>0</v>
      </c>
      <c r="N164" s="74">
        <f t="shared" si="54"/>
        <v>0</v>
      </c>
      <c r="O164" s="74">
        <f t="shared" si="54"/>
        <v>0</v>
      </c>
      <c r="P164" s="74">
        <f t="shared" si="54"/>
        <v>60770000</v>
      </c>
      <c r="Q164" s="74">
        <f t="shared" si="54"/>
        <v>935956.14</v>
      </c>
      <c r="R164" s="74">
        <f t="shared" si="54"/>
        <v>0</v>
      </c>
      <c r="S164" s="74">
        <f t="shared" si="54"/>
        <v>0</v>
      </c>
      <c r="T164" s="74">
        <f t="shared" si="54"/>
        <v>0</v>
      </c>
      <c r="U164" s="74">
        <f t="shared" si="54"/>
        <v>935956.14</v>
      </c>
      <c r="V164" s="222">
        <f t="shared" si="44"/>
        <v>1.5401614941583017</v>
      </c>
      <c r="W164" s="74">
        <f t="shared" si="54"/>
        <v>1041249.63</v>
      </c>
      <c r="X164" s="258"/>
    </row>
    <row r="165" spans="1:24" s="115" customFormat="1" ht="30">
      <c r="A165" s="75" t="s">
        <v>317</v>
      </c>
      <c r="B165" s="75" t="str">
        <f>'дод. 3'!A111</f>
        <v>6011</v>
      </c>
      <c r="C165" s="75" t="str">
        <f>'дод. 3'!B111</f>
        <v>0620</v>
      </c>
      <c r="D165" s="130" t="str">
        <f>'дод. 3'!C111</f>
        <v>Експлуатація та технічне обслуговування житлового фонду</v>
      </c>
      <c r="E165" s="77">
        <v>0</v>
      </c>
      <c r="F165" s="77"/>
      <c r="G165" s="77"/>
      <c r="H165" s="77"/>
      <c r="I165" s="77"/>
      <c r="J165" s="77"/>
      <c r="K165" s="223"/>
      <c r="L165" s="77">
        <v>30770000</v>
      </c>
      <c r="M165" s="77"/>
      <c r="N165" s="77"/>
      <c r="O165" s="77"/>
      <c r="P165" s="77">
        <v>30770000</v>
      </c>
      <c r="Q165" s="71">
        <f t="shared" si="43"/>
        <v>0</v>
      </c>
      <c r="R165" s="205"/>
      <c r="S165" s="205"/>
      <c r="T165" s="205"/>
      <c r="U165" s="192"/>
      <c r="V165" s="223">
        <f t="shared" si="44"/>
        <v>0</v>
      </c>
      <c r="W165" s="71">
        <f t="shared" si="45"/>
        <v>0</v>
      </c>
      <c r="X165" s="258"/>
    </row>
    <row r="166" spans="1:24" s="115" customFormat="1" ht="30">
      <c r="A166" s="75" t="s">
        <v>318</v>
      </c>
      <c r="B166" s="75" t="str">
        <f>'дод. 3'!A112</f>
        <v>6013</v>
      </c>
      <c r="C166" s="75" t="str">
        <f>'дод. 3'!B112</f>
        <v>0620</v>
      </c>
      <c r="D166" s="130" t="str">
        <f>'дод. 3'!C112</f>
        <v>Забезпечення діяльності водопровідно-каналізаційного господарства</v>
      </c>
      <c r="E166" s="77">
        <v>3296000</v>
      </c>
      <c r="F166" s="77"/>
      <c r="G166" s="77"/>
      <c r="H166" s="77">
        <v>90000</v>
      </c>
      <c r="I166" s="77"/>
      <c r="J166" s="77"/>
      <c r="K166" s="223">
        <f t="shared" si="42"/>
        <v>2.7305825242718447</v>
      </c>
      <c r="L166" s="77">
        <v>0</v>
      </c>
      <c r="M166" s="77"/>
      <c r="N166" s="77"/>
      <c r="O166" s="77"/>
      <c r="P166" s="77"/>
      <c r="Q166" s="71">
        <f t="shared" si="43"/>
        <v>0</v>
      </c>
      <c r="R166" s="205"/>
      <c r="S166" s="205"/>
      <c r="T166" s="205"/>
      <c r="U166" s="192"/>
      <c r="V166" s="223"/>
      <c r="W166" s="71">
        <f t="shared" si="45"/>
        <v>90000</v>
      </c>
      <c r="X166" s="258"/>
    </row>
    <row r="167" spans="1:24" s="115" customFormat="1" ht="30">
      <c r="A167" s="75" t="s">
        <v>399</v>
      </c>
      <c r="B167" s="75" t="str">
        <f>'дод. 3'!A113</f>
        <v>6015</v>
      </c>
      <c r="C167" s="75" t="str">
        <f>'дод. 3'!B113</f>
        <v>0620</v>
      </c>
      <c r="D167" s="130" t="str">
        <f>'дод. 3'!C113</f>
        <v>Забезпечення надійної та безперебійної експлуатації ліфтів</v>
      </c>
      <c r="E167" s="77">
        <v>503000</v>
      </c>
      <c r="F167" s="77"/>
      <c r="G167" s="77"/>
      <c r="H167" s="77">
        <v>15293.49</v>
      </c>
      <c r="I167" s="77"/>
      <c r="J167" s="77"/>
      <c r="K167" s="223">
        <f t="shared" si="42"/>
        <v>3.040455268389662</v>
      </c>
      <c r="L167" s="77">
        <v>30000000</v>
      </c>
      <c r="M167" s="77"/>
      <c r="N167" s="77"/>
      <c r="O167" s="77"/>
      <c r="P167" s="77">
        <v>30000000</v>
      </c>
      <c r="Q167" s="71">
        <f t="shared" si="43"/>
        <v>935956.14</v>
      </c>
      <c r="R167" s="205"/>
      <c r="S167" s="205"/>
      <c r="T167" s="205"/>
      <c r="U167" s="192">
        <v>935956.14</v>
      </c>
      <c r="V167" s="223">
        <f t="shared" si="44"/>
        <v>3.1198538</v>
      </c>
      <c r="W167" s="71">
        <f t="shared" si="45"/>
        <v>951249.63</v>
      </c>
      <c r="X167" s="258"/>
    </row>
    <row r="168" spans="1:24" s="115" customFormat="1" ht="38.25" customHeight="1">
      <c r="A168" s="75" t="s">
        <v>402</v>
      </c>
      <c r="B168" s="75" t="str">
        <f>'дод. 3'!A114</f>
        <v>6017</v>
      </c>
      <c r="C168" s="75" t="str">
        <f>'дод. 3'!B114</f>
        <v>0620</v>
      </c>
      <c r="D168" s="130" t="str">
        <f>'дод. 3'!C114</f>
        <v>Інша діяльність, пов’язана з експлуатацією об’єктів житлово-комунального господарства </v>
      </c>
      <c r="E168" s="77">
        <v>1000000</v>
      </c>
      <c r="F168" s="77"/>
      <c r="G168" s="77"/>
      <c r="H168" s="77"/>
      <c r="I168" s="77"/>
      <c r="J168" s="77"/>
      <c r="K168" s="223">
        <f t="shared" si="42"/>
        <v>0</v>
      </c>
      <c r="L168" s="77">
        <v>0</v>
      </c>
      <c r="M168" s="77"/>
      <c r="N168" s="77"/>
      <c r="O168" s="77"/>
      <c r="P168" s="77"/>
      <c r="Q168" s="71">
        <f t="shared" si="43"/>
        <v>0</v>
      </c>
      <c r="R168" s="205"/>
      <c r="S168" s="205"/>
      <c r="T168" s="205"/>
      <c r="U168" s="192"/>
      <c r="V168" s="223"/>
      <c r="W168" s="71">
        <f t="shared" si="45"/>
        <v>0</v>
      </c>
      <c r="X168" s="258"/>
    </row>
    <row r="169" spans="1:24" s="115" customFormat="1" ht="45">
      <c r="A169" s="78" t="s">
        <v>319</v>
      </c>
      <c r="B169" s="78" t="str">
        <f>'дод. 3'!A115</f>
        <v>6020</v>
      </c>
      <c r="C169" s="78" t="str">
        <f>'дод. 3'!B115</f>
        <v>0620</v>
      </c>
      <c r="D169" s="102" t="str">
        <f>'дод. 3'!C115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169" s="80">
        <v>6402960.7</v>
      </c>
      <c r="F169" s="80"/>
      <c r="G169" s="80"/>
      <c r="H169" s="80">
        <v>4053869.06</v>
      </c>
      <c r="I169" s="80"/>
      <c r="J169" s="80"/>
      <c r="K169" s="222">
        <f t="shared" si="42"/>
        <v>63.31241514569971</v>
      </c>
      <c r="L169" s="80">
        <v>0</v>
      </c>
      <c r="M169" s="80"/>
      <c r="N169" s="80"/>
      <c r="O169" s="80"/>
      <c r="P169" s="80"/>
      <c r="Q169" s="40">
        <f t="shared" si="43"/>
        <v>0</v>
      </c>
      <c r="R169" s="206"/>
      <c r="S169" s="206"/>
      <c r="T169" s="206"/>
      <c r="U169" s="192"/>
      <c r="V169" s="222"/>
      <c r="W169" s="40">
        <f t="shared" si="45"/>
        <v>4053869.06</v>
      </c>
      <c r="X169" s="258"/>
    </row>
    <row r="170" spans="1:24" s="3" customFormat="1" ht="21.75" customHeight="1">
      <c r="A170" s="78" t="s">
        <v>320</v>
      </c>
      <c r="B170" s="78" t="str">
        <f>'дод. 3'!A116</f>
        <v>6030</v>
      </c>
      <c r="C170" s="78" t="str">
        <f>'дод. 3'!B116</f>
        <v>0620</v>
      </c>
      <c r="D170" s="102" t="str">
        <f>'дод. 3'!C116</f>
        <v>Організація благоустрою населених пунктів</v>
      </c>
      <c r="E170" s="80">
        <v>56860651</v>
      </c>
      <c r="F170" s="80"/>
      <c r="G170" s="80">
        <v>17466320</v>
      </c>
      <c r="H170" s="80">
        <v>11720642.79</v>
      </c>
      <c r="I170" s="80"/>
      <c r="J170" s="80">
        <v>6492631.56</v>
      </c>
      <c r="K170" s="222">
        <f t="shared" si="42"/>
        <v>20.612924023680275</v>
      </c>
      <c r="L170" s="80">
        <v>48987924</v>
      </c>
      <c r="M170" s="80"/>
      <c r="N170" s="80"/>
      <c r="O170" s="80"/>
      <c r="P170" s="80">
        <v>48987924</v>
      </c>
      <c r="Q170" s="40">
        <f t="shared" si="43"/>
        <v>130373.98</v>
      </c>
      <c r="R170" s="206"/>
      <c r="S170" s="206"/>
      <c r="T170" s="206"/>
      <c r="U170" s="193">
        <v>130373.98</v>
      </c>
      <c r="V170" s="222">
        <f t="shared" si="44"/>
        <v>0.2661349356220933</v>
      </c>
      <c r="W170" s="40">
        <f t="shared" si="45"/>
        <v>11851016.77</v>
      </c>
      <c r="X170" s="258"/>
    </row>
    <row r="171" spans="1:24" s="3" customFormat="1" ht="31.5" customHeight="1">
      <c r="A171" s="78" t="s">
        <v>390</v>
      </c>
      <c r="B171" s="78" t="str">
        <f>'дод. 3'!A119</f>
        <v>6090</v>
      </c>
      <c r="C171" s="78" t="str">
        <f>'дод. 3'!B119</f>
        <v>0640</v>
      </c>
      <c r="D171" s="102" t="str">
        <f>'дод. 3'!C119</f>
        <v>Інша діяльність у сфері житлово-комунального господарства</v>
      </c>
      <c r="E171" s="80">
        <v>2512170</v>
      </c>
      <c r="F171" s="80"/>
      <c r="G171" s="80">
        <v>40000</v>
      </c>
      <c r="H171" s="80">
        <v>339355.3</v>
      </c>
      <c r="I171" s="80"/>
      <c r="J171" s="80">
        <v>5548.9</v>
      </c>
      <c r="K171" s="222">
        <f t="shared" si="42"/>
        <v>13.508452851518808</v>
      </c>
      <c r="L171" s="80">
        <v>0</v>
      </c>
      <c r="M171" s="80"/>
      <c r="N171" s="80"/>
      <c r="O171" s="80"/>
      <c r="P171" s="80"/>
      <c r="Q171" s="40">
        <f t="shared" si="43"/>
        <v>0</v>
      </c>
      <c r="R171" s="206"/>
      <c r="S171" s="206"/>
      <c r="T171" s="206"/>
      <c r="U171" s="193"/>
      <c r="V171" s="222"/>
      <c r="W171" s="40">
        <f t="shared" si="45"/>
        <v>339355.3</v>
      </c>
      <c r="X171" s="258"/>
    </row>
    <row r="172" spans="1:24" s="3" customFormat="1" ht="36.75" customHeight="1">
      <c r="A172" s="78" t="s">
        <v>417</v>
      </c>
      <c r="B172" s="78" t="str">
        <f>'дод. 3'!A124</f>
        <v>7310</v>
      </c>
      <c r="C172" s="78" t="str">
        <f>'дод. 3'!B124</f>
        <v>0443</v>
      </c>
      <c r="D172" s="102" t="str">
        <f>'дод. 3'!C124</f>
        <v>Будівництво об'єктів житлово-комунального господарства</v>
      </c>
      <c r="E172" s="80">
        <v>0</v>
      </c>
      <c r="F172" s="80"/>
      <c r="G172" s="80"/>
      <c r="H172" s="80"/>
      <c r="I172" s="80"/>
      <c r="J172" s="80"/>
      <c r="K172" s="222"/>
      <c r="L172" s="80">
        <v>4500000</v>
      </c>
      <c r="M172" s="80"/>
      <c r="N172" s="80"/>
      <c r="O172" s="80"/>
      <c r="P172" s="80">
        <v>4500000</v>
      </c>
      <c r="Q172" s="40">
        <f t="shared" si="43"/>
        <v>1510703.84</v>
      </c>
      <c r="R172" s="206"/>
      <c r="S172" s="206"/>
      <c r="T172" s="206"/>
      <c r="U172" s="193">
        <v>1510703.84</v>
      </c>
      <c r="V172" s="222">
        <f t="shared" si="44"/>
        <v>33.571196444444446</v>
      </c>
      <c r="W172" s="40">
        <f t="shared" si="45"/>
        <v>1510703.84</v>
      </c>
      <c r="X172" s="258"/>
    </row>
    <row r="173" spans="1:24" s="3" customFormat="1" ht="40.5" customHeight="1">
      <c r="A173" s="78" t="s">
        <v>419</v>
      </c>
      <c r="B173" s="78" t="str">
        <f>'дод. 3'!A129</f>
        <v>7330</v>
      </c>
      <c r="C173" s="78" t="str">
        <f>'дод. 3'!B129</f>
        <v>0443</v>
      </c>
      <c r="D173" s="102" t="str">
        <f>'дод. 3'!C129</f>
        <v>Будівництво інших об'єктів соціальної та виробничої інфраструктури комунальної власності</v>
      </c>
      <c r="E173" s="80">
        <v>0</v>
      </c>
      <c r="F173" s="80"/>
      <c r="G173" s="80"/>
      <c r="H173" s="80"/>
      <c r="I173" s="80"/>
      <c r="J173" s="80"/>
      <c r="K173" s="222"/>
      <c r="L173" s="80">
        <v>5726800</v>
      </c>
      <c r="M173" s="80"/>
      <c r="N173" s="80"/>
      <c r="O173" s="80"/>
      <c r="P173" s="80">
        <v>5726800</v>
      </c>
      <c r="Q173" s="40">
        <f t="shared" si="43"/>
        <v>495117.73</v>
      </c>
      <c r="R173" s="206"/>
      <c r="S173" s="206"/>
      <c r="T173" s="206"/>
      <c r="U173" s="193">
        <v>495117.73</v>
      </c>
      <c r="V173" s="222">
        <f t="shared" si="44"/>
        <v>8.645626353286302</v>
      </c>
      <c r="W173" s="40">
        <f t="shared" si="45"/>
        <v>495117.73</v>
      </c>
      <c r="X173" s="258"/>
    </row>
    <row r="174" spans="1:24" s="3" customFormat="1" ht="36" customHeight="1">
      <c r="A174" s="78" t="s">
        <v>321</v>
      </c>
      <c r="B174" s="78" t="str">
        <f>'дод. 3'!A130</f>
        <v>7340</v>
      </c>
      <c r="C174" s="78" t="str">
        <f>'дод. 3'!B130</f>
        <v>0443</v>
      </c>
      <c r="D174" s="102" t="str">
        <f>'дод. 3'!C130</f>
        <v>Проектування, реставрація та охорона пам'яток архітектури</v>
      </c>
      <c r="E174" s="80">
        <v>0</v>
      </c>
      <c r="F174" s="80"/>
      <c r="G174" s="80"/>
      <c r="H174" s="80"/>
      <c r="I174" s="80"/>
      <c r="J174" s="80"/>
      <c r="K174" s="222"/>
      <c r="L174" s="80">
        <v>3200000</v>
      </c>
      <c r="M174" s="80"/>
      <c r="N174" s="80"/>
      <c r="O174" s="80"/>
      <c r="P174" s="80">
        <v>3200000</v>
      </c>
      <c r="Q174" s="40">
        <f t="shared" si="43"/>
        <v>79996.63</v>
      </c>
      <c r="R174" s="206"/>
      <c r="S174" s="206"/>
      <c r="T174" s="206"/>
      <c r="U174" s="193">
        <v>79996.63</v>
      </c>
      <c r="V174" s="222">
        <f t="shared" si="44"/>
        <v>2.4998946875</v>
      </c>
      <c r="W174" s="40">
        <f t="shared" si="45"/>
        <v>79996.63</v>
      </c>
      <c r="X174" s="258"/>
    </row>
    <row r="175" spans="1:24" s="3" customFormat="1" ht="23.25" customHeight="1">
      <c r="A175" s="78" t="s">
        <v>592</v>
      </c>
      <c r="B175" s="78" t="str">
        <f>'дод. 3'!A131</f>
        <v>7360</v>
      </c>
      <c r="C175" s="78">
        <f>'дод. 3'!B131</f>
        <v>0</v>
      </c>
      <c r="D175" s="102" t="str">
        <f>'дод. 3'!C131</f>
        <v>Виконання інвестиційних проектів</v>
      </c>
      <c r="E175" s="80">
        <f>E176</f>
        <v>0</v>
      </c>
      <c r="F175" s="80">
        <f aca="true" t="shared" si="55" ref="F175:W175">F176</f>
        <v>0</v>
      </c>
      <c r="G175" s="80">
        <f t="shared" si="55"/>
        <v>0</v>
      </c>
      <c r="H175" s="80">
        <f t="shared" si="55"/>
        <v>0</v>
      </c>
      <c r="I175" s="80">
        <f t="shared" si="55"/>
        <v>0</v>
      </c>
      <c r="J175" s="80">
        <f t="shared" si="55"/>
        <v>0</v>
      </c>
      <c r="K175" s="222"/>
      <c r="L175" s="80">
        <f t="shared" si="55"/>
        <v>426739</v>
      </c>
      <c r="M175" s="80">
        <f t="shared" si="55"/>
        <v>0</v>
      </c>
      <c r="N175" s="80">
        <f t="shared" si="55"/>
        <v>0</v>
      </c>
      <c r="O175" s="80">
        <f t="shared" si="55"/>
        <v>0</v>
      </c>
      <c r="P175" s="80">
        <f t="shared" si="55"/>
        <v>426739</v>
      </c>
      <c r="Q175" s="80">
        <f t="shared" si="55"/>
        <v>0</v>
      </c>
      <c r="R175" s="80">
        <f t="shared" si="55"/>
        <v>0</v>
      </c>
      <c r="S175" s="80">
        <f t="shared" si="55"/>
        <v>0</v>
      </c>
      <c r="T175" s="80">
        <f t="shared" si="55"/>
        <v>0</v>
      </c>
      <c r="U175" s="80">
        <f t="shared" si="55"/>
        <v>0</v>
      </c>
      <c r="V175" s="222">
        <f t="shared" si="44"/>
        <v>0</v>
      </c>
      <c r="W175" s="80">
        <f t="shared" si="55"/>
        <v>0</v>
      </c>
      <c r="X175" s="258"/>
    </row>
    <row r="176" spans="1:24" s="115" customFormat="1" ht="50.25" customHeight="1">
      <c r="A176" s="75" t="s">
        <v>593</v>
      </c>
      <c r="B176" s="75" t="str">
        <f>'дод. 3'!A132</f>
        <v>7361</v>
      </c>
      <c r="C176" s="75" t="str">
        <f>'дод. 3'!B132</f>
        <v>0490</v>
      </c>
      <c r="D176" s="101" t="str">
        <f>'дод. 3'!C132</f>
        <v>Співфінансування інвестиційних проектів, що реалізуються за рахунок коштів державного фонду регіонального розвитку</v>
      </c>
      <c r="E176" s="77">
        <v>0</v>
      </c>
      <c r="F176" s="77"/>
      <c r="G176" s="77"/>
      <c r="H176" s="77"/>
      <c r="I176" s="77"/>
      <c r="J176" s="77"/>
      <c r="K176" s="223"/>
      <c r="L176" s="77">
        <v>426739</v>
      </c>
      <c r="M176" s="77"/>
      <c r="N176" s="77"/>
      <c r="O176" s="77"/>
      <c r="P176" s="77">
        <v>426739</v>
      </c>
      <c r="Q176" s="71">
        <f t="shared" si="43"/>
        <v>0</v>
      </c>
      <c r="R176" s="205"/>
      <c r="S176" s="205"/>
      <c r="T176" s="205"/>
      <c r="U176" s="192"/>
      <c r="V176" s="223">
        <f t="shared" si="44"/>
        <v>0</v>
      </c>
      <c r="W176" s="71">
        <f t="shared" si="45"/>
        <v>0</v>
      </c>
      <c r="X176" s="258"/>
    </row>
    <row r="177" spans="1:24" s="3" customFormat="1" ht="24" customHeight="1">
      <c r="A177" s="78" t="s">
        <v>322</v>
      </c>
      <c r="B177" s="78" t="str">
        <f>'дод. 3'!A144</f>
        <v>7640</v>
      </c>
      <c r="C177" s="78" t="str">
        <f>'дод. 3'!B144</f>
        <v>0470</v>
      </c>
      <c r="D177" s="107" t="str">
        <f>'дод. 3'!C144</f>
        <v>Заходи з енергозбереження</v>
      </c>
      <c r="E177" s="80">
        <v>1500000</v>
      </c>
      <c r="F177" s="80"/>
      <c r="G177" s="80"/>
      <c r="H177" s="80">
        <v>249922.71</v>
      </c>
      <c r="I177" s="80"/>
      <c r="J177" s="80"/>
      <c r="K177" s="222">
        <f t="shared" si="42"/>
        <v>16.661514</v>
      </c>
      <c r="L177" s="80">
        <v>0</v>
      </c>
      <c r="M177" s="80"/>
      <c r="N177" s="80"/>
      <c r="O177" s="80"/>
      <c r="P177" s="80">
        <v>0</v>
      </c>
      <c r="Q177" s="40">
        <f t="shared" si="43"/>
        <v>0</v>
      </c>
      <c r="R177" s="206"/>
      <c r="S177" s="206"/>
      <c r="T177" s="206"/>
      <c r="U177" s="193"/>
      <c r="V177" s="222"/>
      <c r="W177" s="40">
        <f t="shared" si="45"/>
        <v>249922.71</v>
      </c>
      <c r="X177" s="258"/>
    </row>
    <row r="178" spans="1:24" s="3" customFormat="1" ht="21.75" customHeight="1">
      <c r="A178" s="78" t="s">
        <v>323</v>
      </c>
      <c r="B178" s="78" t="str">
        <f>'дод. 3'!A149</f>
        <v>7690</v>
      </c>
      <c r="C178" s="78">
        <f>'дод. 3'!B149</f>
        <v>0</v>
      </c>
      <c r="D178" s="107" t="str">
        <f>'дод. 3'!C149</f>
        <v>Інша економічна діяльність</v>
      </c>
      <c r="E178" s="80">
        <f>E179</f>
        <v>0</v>
      </c>
      <c r="F178" s="80">
        <f aca="true" t="shared" si="56" ref="F178:W178">F179</f>
        <v>0</v>
      </c>
      <c r="G178" s="80">
        <f t="shared" si="56"/>
        <v>0</v>
      </c>
      <c r="H178" s="80">
        <f t="shared" si="56"/>
        <v>0</v>
      </c>
      <c r="I178" s="80">
        <f t="shared" si="56"/>
        <v>0</v>
      </c>
      <c r="J178" s="80">
        <f t="shared" si="56"/>
        <v>0</v>
      </c>
      <c r="K178" s="222"/>
      <c r="L178" s="80">
        <f t="shared" si="56"/>
        <v>880000</v>
      </c>
      <c r="M178" s="80">
        <f t="shared" si="56"/>
        <v>80000</v>
      </c>
      <c r="N178" s="80">
        <f t="shared" si="56"/>
        <v>0</v>
      </c>
      <c r="O178" s="80">
        <f t="shared" si="56"/>
        <v>0</v>
      </c>
      <c r="P178" s="80">
        <f t="shared" si="56"/>
        <v>800000</v>
      </c>
      <c r="Q178" s="80">
        <f t="shared" si="56"/>
        <v>0</v>
      </c>
      <c r="R178" s="80">
        <f t="shared" si="56"/>
        <v>0</v>
      </c>
      <c r="S178" s="80">
        <f t="shared" si="56"/>
        <v>0</v>
      </c>
      <c r="T178" s="80">
        <f t="shared" si="56"/>
        <v>0</v>
      </c>
      <c r="U178" s="80">
        <f t="shared" si="56"/>
        <v>0</v>
      </c>
      <c r="V178" s="222">
        <f t="shared" si="44"/>
        <v>0</v>
      </c>
      <c r="W178" s="80">
        <f t="shared" si="56"/>
        <v>0</v>
      </c>
      <c r="X178" s="258"/>
    </row>
    <row r="179" spans="1:24" s="115" customFormat="1" ht="114.75" customHeight="1">
      <c r="A179" s="116" t="s">
        <v>465</v>
      </c>
      <c r="B179" s="95">
        <v>7691</v>
      </c>
      <c r="C179" s="95" t="s">
        <v>126</v>
      </c>
      <c r="D179" s="76" t="s">
        <v>494</v>
      </c>
      <c r="E179" s="77">
        <v>0</v>
      </c>
      <c r="F179" s="77"/>
      <c r="G179" s="77"/>
      <c r="H179" s="77"/>
      <c r="I179" s="77"/>
      <c r="J179" s="77"/>
      <c r="K179" s="223"/>
      <c r="L179" s="77">
        <v>880000</v>
      </c>
      <c r="M179" s="77">
        <v>80000</v>
      </c>
      <c r="N179" s="77"/>
      <c r="O179" s="77"/>
      <c r="P179" s="77">
        <v>800000</v>
      </c>
      <c r="Q179" s="71">
        <f t="shared" si="43"/>
        <v>0</v>
      </c>
      <c r="R179" s="205"/>
      <c r="S179" s="205"/>
      <c r="T179" s="205"/>
      <c r="U179" s="192"/>
      <c r="V179" s="223">
        <f t="shared" si="44"/>
        <v>0</v>
      </c>
      <c r="W179" s="71">
        <f t="shared" si="45"/>
        <v>0</v>
      </c>
      <c r="X179" s="258"/>
    </row>
    <row r="180" spans="1:24" s="3" customFormat="1" ht="21.75" customHeight="1">
      <c r="A180" s="78" t="s">
        <v>324</v>
      </c>
      <c r="B180" s="78" t="str">
        <f>'дод. 3'!A159</f>
        <v>8320</v>
      </c>
      <c r="C180" s="78" t="str">
        <f>'дод. 3'!B159</f>
        <v>0520</v>
      </c>
      <c r="D180" s="107" t="str">
        <f>'дод. 3'!C159</f>
        <v>Збереження природно-заповідного фонду</v>
      </c>
      <c r="E180" s="80">
        <v>76600</v>
      </c>
      <c r="F180" s="80"/>
      <c r="G180" s="80"/>
      <c r="H180" s="80"/>
      <c r="I180" s="80"/>
      <c r="J180" s="80"/>
      <c r="K180" s="222">
        <f t="shared" si="42"/>
        <v>0</v>
      </c>
      <c r="L180" s="80">
        <v>0</v>
      </c>
      <c r="M180" s="80"/>
      <c r="N180" s="80"/>
      <c r="O180" s="80"/>
      <c r="P180" s="80"/>
      <c r="Q180" s="40">
        <f t="shared" si="43"/>
        <v>0</v>
      </c>
      <c r="R180" s="206"/>
      <c r="S180" s="206"/>
      <c r="T180" s="206"/>
      <c r="U180" s="193"/>
      <c r="V180" s="222"/>
      <c r="W180" s="40">
        <f t="shared" si="45"/>
        <v>0</v>
      </c>
      <c r="X180" s="258"/>
    </row>
    <row r="181" spans="1:24" s="3" customFormat="1" ht="22.5" customHeight="1">
      <c r="A181" s="78" t="s">
        <v>325</v>
      </c>
      <c r="B181" s="78" t="str">
        <f>'дод. 3'!A160</f>
        <v>8340</v>
      </c>
      <c r="C181" s="78" t="str">
        <f>'дод. 3'!B160</f>
        <v>0540</v>
      </c>
      <c r="D181" s="107" t="str">
        <f>'дод. 3'!C160</f>
        <v>Природоохоронні заходи за рахунок цільових фондів</v>
      </c>
      <c r="E181" s="80">
        <v>0</v>
      </c>
      <c r="F181" s="80"/>
      <c r="G181" s="80"/>
      <c r="H181" s="80"/>
      <c r="I181" s="80"/>
      <c r="J181" s="80"/>
      <c r="K181" s="222"/>
      <c r="L181" s="80">
        <v>3251500</v>
      </c>
      <c r="M181" s="80">
        <v>1711500</v>
      </c>
      <c r="N181" s="80"/>
      <c r="O181" s="80"/>
      <c r="P181" s="80">
        <v>1540000</v>
      </c>
      <c r="Q181" s="40">
        <f t="shared" si="43"/>
        <v>0</v>
      </c>
      <c r="R181" s="206"/>
      <c r="S181" s="206"/>
      <c r="T181" s="206"/>
      <c r="U181" s="193"/>
      <c r="V181" s="222">
        <f t="shared" si="44"/>
        <v>0</v>
      </c>
      <c r="W181" s="40">
        <f t="shared" si="45"/>
        <v>0</v>
      </c>
      <c r="X181" s="258"/>
    </row>
    <row r="182" spans="1:24" s="3" customFormat="1" ht="24.75" customHeight="1">
      <c r="A182" s="78" t="s">
        <v>326</v>
      </c>
      <c r="B182" s="78" t="str">
        <f>'дод. 3'!A169</f>
        <v>9770</v>
      </c>
      <c r="C182" s="78" t="str">
        <f>'дод. 3'!B169</f>
        <v>0180</v>
      </c>
      <c r="D182" s="107" t="str">
        <f>'дод. 3'!C169</f>
        <v>Інші субвенції з місцевого бюджету </v>
      </c>
      <c r="E182" s="80">
        <v>760000</v>
      </c>
      <c r="F182" s="80"/>
      <c r="G182" s="80"/>
      <c r="H182" s="80"/>
      <c r="I182" s="80"/>
      <c r="J182" s="80"/>
      <c r="K182" s="222">
        <f t="shared" si="42"/>
        <v>0</v>
      </c>
      <c r="L182" s="80">
        <v>1220000</v>
      </c>
      <c r="M182" s="80"/>
      <c r="N182" s="80"/>
      <c r="O182" s="80"/>
      <c r="P182" s="80">
        <v>1220000</v>
      </c>
      <c r="Q182" s="40">
        <f t="shared" si="43"/>
        <v>0</v>
      </c>
      <c r="R182" s="206"/>
      <c r="S182" s="206"/>
      <c r="T182" s="206"/>
      <c r="U182" s="193"/>
      <c r="V182" s="222">
        <f t="shared" si="44"/>
        <v>0</v>
      </c>
      <c r="W182" s="40">
        <f t="shared" si="45"/>
        <v>0</v>
      </c>
      <c r="X182" s="258"/>
    </row>
    <row r="183" spans="1:24" s="110" customFormat="1" ht="28.5" customHeight="1">
      <c r="A183" s="108" t="s">
        <v>52</v>
      </c>
      <c r="B183" s="33"/>
      <c r="C183" s="33"/>
      <c r="D183" s="32" t="s">
        <v>66</v>
      </c>
      <c r="E183" s="40">
        <f>E184</f>
        <v>5004000</v>
      </c>
      <c r="F183" s="40">
        <f aca="true" t="shared" si="57" ref="F183:W183">F184</f>
        <v>3515000</v>
      </c>
      <c r="G183" s="40">
        <f t="shared" si="57"/>
        <v>81850</v>
      </c>
      <c r="H183" s="40">
        <f t="shared" si="57"/>
        <v>885214.9</v>
      </c>
      <c r="I183" s="40">
        <f t="shared" si="57"/>
        <v>689219.32</v>
      </c>
      <c r="J183" s="40">
        <f t="shared" si="57"/>
        <v>20746.1</v>
      </c>
      <c r="K183" s="220">
        <f t="shared" si="42"/>
        <v>17.690145883293365</v>
      </c>
      <c r="L183" s="40">
        <f t="shared" si="57"/>
        <v>10000</v>
      </c>
      <c r="M183" s="40">
        <f t="shared" si="57"/>
        <v>0</v>
      </c>
      <c r="N183" s="40">
        <f t="shared" si="57"/>
        <v>0</v>
      </c>
      <c r="O183" s="40">
        <f t="shared" si="57"/>
        <v>0</v>
      </c>
      <c r="P183" s="40">
        <f t="shared" si="57"/>
        <v>10000</v>
      </c>
      <c r="Q183" s="40">
        <f t="shared" si="57"/>
        <v>0</v>
      </c>
      <c r="R183" s="40">
        <f t="shared" si="57"/>
        <v>0</v>
      </c>
      <c r="S183" s="40">
        <f t="shared" si="57"/>
        <v>0</v>
      </c>
      <c r="T183" s="40">
        <f t="shared" si="57"/>
        <v>0</v>
      </c>
      <c r="U183" s="40">
        <f t="shared" si="57"/>
        <v>0</v>
      </c>
      <c r="V183" s="220">
        <f t="shared" si="44"/>
        <v>0</v>
      </c>
      <c r="W183" s="40">
        <f t="shared" si="57"/>
        <v>885214.9</v>
      </c>
      <c r="X183" s="258"/>
    </row>
    <row r="184" spans="1:24" s="113" customFormat="1" ht="33" customHeight="1">
      <c r="A184" s="111" t="s">
        <v>179</v>
      </c>
      <c r="B184" s="125"/>
      <c r="C184" s="125"/>
      <c r="D184" s="124" t="s">
        <v>66</v>
      </c>
      <c r="E184" s="71">
        <f>E185+E186</f>
        <v>5004000</v>
      </c>
      <c r="F184" s="71">
        <f aca="true" t="shared" si="58" ref="F184:W184">F185+F186</f>
        <v>3515000</v>
      </c>
      <c r="G184" s="71">
        <f t="shared" si="58"/>
        <v>81850</v>
      </c>
      <c r="H184" s="71">
        <f t="shared" si="58"/>
        <v>885214.9</v>
      </c>
      <c r="I184" s="71">
        <f t="shared" si="58"/>
        <v>689219.32</v>
      </c>
      <c r="J184" s="71">
        <f t="shared" si="58"/>
        <v>20746.1</v>
      </c>
      <c r="K184" s="221">
        <f t="shared" si="42"/>
        <v>17.690145883293365</v>
      </c>
      <c r="L184" s="71">
        <f t="shared" si="58"/>
        <v>10000</v>
      </c>
      <c r="M184" s="71">
        <f t="shared" si="58"/>
        <v>0</v>
      </c>
      <c r="N184" s="71">
        <f t="shared" si="58"/>
        <v>0</v>
      </c>
      <c r="O184" s="71">
        <f t="shared" si="58"/>
        <v>0</v>
      </c>
      <c r="P184" s="71">
        <f t="shared" si="58"/>
        <v>10000</v>
      </c>
      <c r="Q184" s="71">
        <f t="shared" si="58"/>
        <v>0</v>
      </c>
      <c r="R184" s="71">
        <f t="shared" si="58"/>
        <v>0</v>
      </c>
      <c r="S184" s="71">
        <f t="shared" si="58"/>
        <v>0</v>
      </c>
      <c r="T184" s="71">
        <f t="shared" si="58"/>
        <v>0</v>
      </c>
      <c r="U184" s="71">
        <f t="shared" si="58"/>
        <v>0</v>
      </c>
      <c r="V184" s="221">
        <f t="shared" si="44"/>
        <v>0</v>
      </c>
      <c r="W184" s="71">
        <f t="shared" si="58"/>
        <v>885214.9</v>
      </c>
      <c r="X184" s="258"/>
    </row>
    <row r="185" spans="1:24" s="3" customFormat="1" ht="45">
      <c r="A185" s="72" t="s">
        <v>0</v>
      </c>
      <c r="B185" s="72" t="str">
        <f>'дод. 3'!A14</f>
        <v>0160</v>
      </c>
      <c r="C185" s="72" t="str">
        <f>'дод. 3'!B14</f>
        <v>0111</v>
      </c>
      <c r="D185" s="73" t="str">
        <f>'дод. 3'!C14</f>
        <v>Керівництво і управління у відповідній сфері у містах (місті Києві), селищах, селах, об’єднаних територіальних громадах</v>
      </c>
      <c r="E185" s="74">
        <v>4464000</v>
      </c>
      <c r="F185" s="74">
        <v>3515000</v>
      </c>
      <c r="G185" s="74">
        <v>81850</v>
      </c>
      <c r="H185" s="74">
        <v>885214.9</v>
      </c>
      <c r="I185" s="74">
        <v>689219.32</v>
      </c>
      <c r="J185" s="74">
        <v>20746.1</v>
      </c>
      <c r="K185" s="222">
        <f t="shared" si="42"/>
        <v>19.83008288530466</v>
      </c>
      <c r="L185" s="74">
        <v>10000</v>
      </c>
      <c r="M185" s="74"/>
      <c r="N185" s="74"/>
      <c r="O185" s="74"/>
      <c r="P185" s="74">
        <v>10000</v>
      </c>
      <c r="Q185" s="40">
        <f t="shared" si="43"/>
        <v>0</v>
      </c>
      <c r="R185" s="204"/>
      <c r="S185" s="204"/>
      <c r="T185" s="204"/>
      <c r="U185" s="191"/>
      <c r="V185" s="222">
        <f t="shared" si="44"/>
        <v>0</v>
      </c>
      <c r="W185" s="40">
        <f t="shared" si="45"/>
        <v>885214.9</v>
      </c>
      <c r="X185" s="258"/>
    </row>
    <row r="186" spans="1:24" s="3" customFormat="1" ht="30">
      <c r="A186" s="72" t="s">
        <v>398</v>
      </c>
      <c r="B186" s="72" t="str">
        <f>'дод. 3'!A119</f>
        <v>6090</v>
      </c>
      <c r="C186" s="72" t="str">
        <f>'дод. 3'!B119</f>
        <v>0640</v>
      </c>
      <c r="D186" s="104" t="str">
        <f>'дод. 3'!C119</f>
        <v>Інша діяльність у сфері житлово-комунального господарства</v>
      </c>
      <c r="E186" s="74">
        <v>540000</v>
      </c>
      <c r="F186" s="74"/>
      <c r="G186" s="74"/>
      <c r="H186" s="74"/>
      <c r="I186" s="74"/>
      <c r="J186" s="74"/>
      <c r="K186" s="222">
        <f t="shared" si="42"/>
        <v>0</v>
      </c>
      <c r="L186" s="74">
        <v>0</v>
      </c>
      <c r="M186" s="74"/>
      <c r="N186" s="74"/>
      <c r="O186" s="74"/>
      <c r="P186" s="74"/>
      <c r="Q186" s="40">
        <f t="shared" si="43"/>
        <v>0</v>
      </c>
      <c r="R186" s="204"/>
      <c r="S186" s="204"/>
      <c r="T186" s="204"/>
      <c r="U186" s="191"/>
      <c r="V186" s="222"/>
      <c r="W186" s="40">
        <f t="shared" si="45"/>
        <v>0</v>
      </c>
      <c r="X186" s="258"/>
    </row>
    <row r="187" spans="1:24" s="110" customFormat="1" ht="33" customHeight="1">
      <c r="A187" s="108" t="s">
        <v>54</v>
      </c>
      <c r="B187" s="33"/>
      <c r="C187" s="33"/>
      <c r="D187" s="32" t="s">
        <v>65</v>
      </c>
      <c r="E187" s="40">
        <f>E188</f>
        <v>58244906</v>
      </c>
      <c r="F187" s="40">
        <f aca="true" t="shared" si="59" ref="F187:W187">F188</f>
        <v>0</v>
      </c>
      <c r="G187" s="40">
        <f t="shared" si="59"/>
        <v>0</v>
      </c>
      <c r="H187" s="40">
        <f t="shared" si="59"/>
        <v>10635444</v>
      </c>
      <c r="I187" s="40">
        <f t="shared" si="59"/>
        <v>0</v>
      </c>
      <c r="J187" s="40">
        <f t="shared" si="59"/>
        <v>0</v>
      </c>
      <c r="K187" s="220">
        <f t="shared" si="42"/>
        <v>18.259869798742574</v>
      </c>
      <c r="L187" s="40">
        <f t="shared" si="59"/>
        <v>181164034</v>
      </c>
      <c r="M187" s="40">
        <f t="shared" si="59"/>
        <v>2289048</v>
      </c>
      <c r="N187" s="40">
        <f t="shared" si="59"/>
        <v>1725540</v>
      </c>
      <c r="O187" s="40">
        <f t="shared" si="59"/>
        <v>46200</v>
      </c>
      <c r="P187" s="40">
        <f t="shared" si="59"/>
        <v>178874986</v>
      </c>
      <c r="Q187" s="40">
        <f t="shared" si="59"/>
        <v>16605678.29</v>
      </c>
      <c r="R187" s="40">
        <f t="shared" si="59"/>
        <v>852332.29</v>
      </c>
      <c r="S187" s="40">
        <f t="shared" si="59"/>
        <v>633009.11</v>
      </c>
      <c r="T187" s="40">
        <f t="shared" si="59"/>
        <v>35168.67</v>
      </c>
      <c r="U187" s="40">
        <f t="shared" si="59"/>
        <v>15753346</v>
      </c>
      <c r="V187" s="220">
        <f t="shared" si="44"/>
        <v>9.166100976753476</v>
      </c>
      <c r="W187" s="40">
        <f t="shared" si="59"/>
        <v>27241122.29</v>
      </c>
      <c r="X187" s="258"/>
    </row>
    <row r="188" spans="1:24" s="113" customFormat="1" ht="38.25" customHeight="1">
      <c r="A188" s="111" t="s">
        <v>55</v>
      </c>
      <c r="B188" s="125"/>
      <c r="C188" s="125"/>
      <c r="D188" s="124" t="s">
        <v>65</v>
      </c>
      <c r="E188" s="71">
        <f>E189+E190+E191+E193+E194+E198+E199+E200+E202</f>
        <v>58244906</v>
      </c>
      <c r="F188" s="71">
        <f aca="true" t="shared" si="60" ref="F188:W188">F189+F190+F191+F193+F194+F198+F199+F200+F202</f>
        <v>0</v>
      </c>
      <c r="G188" s="71">
        <f t="shared" si="60"/>
        <v>0</v>
      </c>
      <c r="H188" s="71">
        <f t="shared" si="60"/>
        <v>10635444</v>
      </c>
      <c r="I188" s="71">
        <f t="shared" si="60"/>
        <v>0</v>
      </c>
      <c r="J188" s="71">
        <f t="shared" si="60"/>
        <v>0</v>
      </c>
      <c r="K188" s="221">
        <f t="shared" si="42"/>
        <v>18.259869798742574</v>
      </c>
      <c r="L188" s="71">
        <f t="shared" si="60"/>
        <v>181164034</v>
      </c>
      <c r="M188" s="71">
        <f t="shared" si="60"/>
        <v>2289048</v>
      </c>
      <c r="N188" s="71">
        <f t="shared" si="60"/>
        <v>1725540</v>
      </c>
      <c r="O188" s="71">
        <f t="shared" si="60"/>
        <v>46200</v>
      </c>
      <c r="P188" s="71">
        <f t="shared" si="60"/>
        <v>178874986</v>
      </c>
      <c r="Q188" s="71">
        <f t="shared" si="60"/>
        <v>16605678.29</v>
      </c>
      <c r="R188" s="71">
        <f t="shared" si="60"/>
        <v>852332.29</v>
      </c>
      <c r="S188" s="71">
        <f t="shared" si="60"/>
        <v>633009.11</v>
      </c>
      <c r="T188" s="71">
        <f t="shared" si="60"/>
        <v>35168.67</v>
      </c>
      <c r="U188" s="71">
        <f t="shared" si="60"/>
        <v>15753346</v>
      </c>
      <c r="V188" s="221">
        <f t="shared" si="44"/>
        <v>9.166100976753476</v>
      </c>
      <c r="W188" s="71">
        <f t="shared" si="60"/>
        <v>27241122.29</v>
      </c>
      <c r="X188" s="258"/>
    </row>
    <row r="189" spans="1:24" s="3" customFormat="1" ht="45">
      <c r="A189" s="72" t="s">
        <v>221</v>
      </c>
      <c r="B189" s="72" t="str">
        <f>'дод. 3'!A14</f>
        <v>0160</v>
      </c>
      <c r="C189" s="72" t="str">
        <f>'дод. 3'!B14</f>
        <v>0111</v>
      </c>
      <c r="D189" s="73" t="str">
        <f>'дод. 3'!C14</f>
        <v>Керівництво і управління у відповідній сфері у містах (місті Києві), селищах, селах, об’єднаних територіальних громадах</v>
      </c>
      <c r="E189" s="74">
        <v>0</v>
      </c>
      <c r="F189" s="74"/>
      <c r="G189" s="74"/>
      <c r="H189" s="74"/>
      <c r="I189" s="74"/>
      <c r="J189" s="74"/>
      <c r="K189" s="222"/>
      <c r="L189" s="74">
        <v>2600000</v>
      </c>
      <c r="M189" s="74">
        <v>2250000</v>
      </c>
      <c r="N189" s="74">
        <v>1725540</v>
      </c>
      <c r="O189" s="74">
        <v>46200</v>
      </c>
      <c r="P189" s="74">
        <v>350000</v>
      </c>
      <c r="Q189" s="40">
        <f t="shared" si="43"/>
        <v>852332.29</v>
      </c>
      <c r="R189" s="204">
        <v>852332.29</v>
      </c>
      <c r="S189" s="204">
        <v>633009.11</v>
      </c>
      <c r="T189" s="204">
        <v>35168.67</v>
      </c>
      <c r="U189" s="191"/>
      <c r="V189" s="222">
        <f t="shared" si="44"/>
        <v>32.782011153846156</v>
      </c>
      <c r="W189" s="40">
        <f t="shared" si="45"/>
        <v>852332.29</v>
      </c>
      <c r="X189" s="258"/>
    </row>
    <row r="190" spans="1:24" s="3" customFormat="1" ht="22.5" customHeight="1">
      <c r="A190" s="72" t="s">
        <v>327</v>
      </c>
      <c r="B190" s="72" t="str">
        <f>'дод. 3'!A116</f>
        <v>6030</v>
      </c>
      <c r="C190" s="72" t="str">
        <f>'дод. 3'!B116</f>
        <v>0620</v>
      </c>
      <c r="D190" s="105" t="str">
        <f>'дод. 3'!C116</f>
        <v>Організація благоустрою населених пунктів</v>
      </c>
      <c r="E190" s="74">
        <v>58000000</v>
      </c>
      <c r="F190" s="74"/>
      <c r="G190" s="74"/>
      <c r="H190" s="74">
        <v>10635444</v>
      </c>
      <c r="I190" s="74"/>
      <c r="J190" s="74"/>
      <c r="K190" s="222">
        <f t="shared" si="42"/>
        <v>18.336972413793102</v>
      </c>
      <c r="L190" s="74">
        <v>87015500</v>
      </c>
      <c r="M190" s="74"/>
      <c r="N190" s="74"/>
      <c r="O190" s="74"/>
      <c r="P190" s="74">
        <v>87015500</v>
      </c>
      <c r="Q190" s="40">
        <f t="shared" si="43"/>
        <v>3729058</v>
      </c>
      <c r="R190" s="204"/>
      <c r="S190" s="204"/>
      <c r="T190" s="204"/>
      <c r="U190" s="191">
        <v>3729058</v>
      </c>
      <c r="V190" s="222">
        <f t="shared" si="44"/>
        <v>4.285510052806684</v>
      </c>
      <c r="W190" s="40">
        <f t="shared" si="45"/>
        <v>14364502</v>
      </c>
      <c r="X190" s="258"/>
    </row>
    <row r="191" spans="1:24" s="3" customFormat="1" ht="24" customHeight="1">
      <c r="A191" s="82" t="s">
        <v>328</v>
      </c>
      <c r="B191" s="82" t="str">
        <f>'дод. 3'!A117</f>
        <v>6080</v>
      </c>
      <c r="C191" s="82">
        <f>'дод. 3'!B117</f>
        <v>0</v>
      </c>
      <c r="D191" s="129" t="str">
        <f>'дод. 3'!C117</f>
        <v>Реалізація державних та місцевих житлових програм </v>
      </c>
      <c r="E191" s="74">
        <f>E192</f>
        <v>84906</v>
      </c>
      <c r="F191" s="74">
        <f aca="true" t="shared" si="61" ref="F191:W191">F192</f>
        <v>0</v>
      </c>
      <c r="G191" s="74">
        <f t="shared" si="61"/>
        <v>0</v>
      </c>
      <c r="H191" s="74">
        <f t="shared" si="61"/>
        <v>0</v>
      </c>
      <c r="I191" s="74">
        <f t="shared" si="61"/>
        <v>0</v>
      </c>
      <c r="J191" s="74">
        <f t="shared" si="61"/>
        <v>0</v>
      </c>
      <c r="K191" s="222">
        <f t="shared" si="42"/>
        <v>0</v>
      </c>
      <c r="L191" s="74">
        <f t="shared" si="61"/>
        <v>39048</v>
      </c>
      <c r="M191" s="74">
        <f t="shared" si="61"/>
        <v>39048</v>
      </c>
      <c r="N191" s="74">
        <f t="shared" si="61"/>
        <v>0</v>
      </c>
      <c r="O191" s="74">
        <f t="shared" si="61"/>
        <v>0</v>
      </c>
      <c r="P191" s="74">
        <f t="shared" si="61"/>
        <v>0</v>
      </c>
      <c r="Q191" s="74">
        <f t="shared" si="61"/>
        <v>0</v>
      </c>
      <c r="R191" s="74">
        <f t="shared" si="61"/>
        <v>0</v>
      </c>
      <c r="S191" s="74">
        <f t="shared" si="61"/>
        <v>0</v>
      </c>
      <c r="T191" s="74">
        <f t="shared" si="61"/>
        <v>0</v>
      </c>
      <c r="U191" s="74">
        <f t="shared" si="61"/>
        <v>0</v>
      </c>
      <c r="V191" s="222">
        <f t="shared" si="44"/>
        <v>0</v>
      </c>
      <c r="W191" s="74">
        <f t="shared" si="61"/>
        <v>0</v>
      </c>
      <c r="X191" s="258"/>
    </row>
    <row r="192" spans="1:24" s="115" customFormat="1" ht="68.25" customHeight="1">
      <c r="A192" s="75" t="s">
        <v>329</v>
      </c>
      <c r="B192" s="75" t="str">
        <f>'дод. 3'!A118</f>
        <v>6084</v>
      </c>
      <c r="C192" s="75" t="str">
        <f>'дод. 3'!B118</f>
        <v>0610</v>
      </c>
      <c r="D192" s="101" t="str">
        <f>'дод. 3'!C118</f>
        <v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192" s="77">
        <v>84906</v>
      </c>
      <c r="F192" s="77"/>
      <c r="G192" s="77"/>
      <c r="H192" s="77"/>
      <c r="I192" s="77"/>
      <c r="J192" s="77"/>
      <c r="K192" s="223">
        <f t="shared" si="42"/>
        <v>0</v>
      </c>
      <c r="L192" s="77">
        <v>39048</v>
      </c>
      <c r="M192" s="77">
        <v>39048</v>
      </c>
      <c r="N192" s="77"/>
      <c r="O192" s="77"/>
      <c r="P192" s="77"/>
      <c r="Q192" s="71">
        <f t="shared" si="43"/>
        <v>0</v>
      </c>
      <c r="R192" s="205"/>
      <c r="S192" s="205"/>
      <c r="T192" s="205"/>
      <c r="U192" s="192"/>
      <c r="V192" s="223">
        <f t="shared" si="44"/>
        <v>0</v>
      </c>
      <c r="W192" s="71">
        <f t="shared" si="45"/>
        <v>0</v>
      </c>
      <c r="X192" s="258"/>
    </row>
    <row r="193" spans="1:24" s="3" customFormat="1" ht="36" customHeight="1">
      <c r="A193" s="78" t="s">
        <v>421</v>
      </c>
      <c r="B193" s="78" t="str">
        <f>'дод. 3'!A124</f>
        <v>7310</v>
      </c>
      <c r="C193" s="78" t="str">
        <f>'дод. 3'!B124</f>
        <v>0443</v>
      </c>
      <c r="D193" s="102" t="str">
        <f>'дод. 3'!C124</f>
        <v>Будівництво об'єктів житлово-комунального господарства</v>
      </c>
      <c r="E193" s="80">
        <v>0</v>
      </c>
      <c r="F193" s="80"/>
      <c r="G193" s="80"/>
      <c r="H193" s="80"/>
      <c r="I193" s="80"/>
      <c r="J193" s="80"/>
      <c r="K193" s="222"/>
      <c r="L193" s="80">
        <v>9951000</v>
      </c>
      <c r="M193" s="80"/>
      <c r="N193" s="80"/>
      <c r="O193" s="80"/>
      <c r="P193" s="80">
        <v>9951000</v>
      </c>
      <c r="Q193" s="40">
        <f t="shared" si="43"/>
        <v>0</v>
      </c>
      <c r="R193" s="206"/>
      <c r="S193" s="206"/>
      <c r="T193" s="206"/>
      <c r="U193" s="193"/>
      <c r="V193" s="222">
        <f t="shared" si="44"/>
        <v>0</v>
      </c>
      <c r="W193" s="40">
        <f t="shared" si="45"/>
        <v>0</v>
      </c>
      <c r="X193" s="258"/>
    </row>
    <row r="194" spans="1:24" s="3" customFormat="1" ht="36" customHeight="1">
      <c r="A194" s="78" t="s">
        <v>422</v>
      </c>
      <c r="B194" s="78" t="str">
        <f>'дод. 3'!A125</f>
        <v>7320</v>
      </c>
      <c r="C194" s="78">
        <f>'дод. 3'!B125</f>
        <v>0</v>
      </c>
      <c r="D194" s="102" t="str">
        <f>'дод. 3'!C125</f>
        <v>Будівництво об'єктів соціально-культурного призначення</v>
      </c>
      <c r="E194" s="80">
        <f>E195+E196+E197</f>
        <v>0</v>
      </c>
      <c r="F194" s="80">
        <f aca="true" t="shared" si="62" ref="F194:W194">F195+F196+F197</f>
        <v>0</v>
      </c>
      <c r="G194" s="80">
        <f t="shared" si="62"/>
        <v>0</v>
      </c>
      <c r="H194" s="80">
        <f t="shared" si="62"/>
        <v>0</v>
      </c>
      <c r="I194" s="80">
        <f t="shared" si="62"/>
        <v>0</v>
      </c>
      <c r="J194" s="80">
        <f t="shared" si="62"/>
        <v>0</v>
      </c>
      <c r="K194" s="222"/>
      <c r="L194" s="80">
        <f t="shared" si="62"/>
        <v>25088000</v>
      </c>
      <c r="M194" s="80">
        <f t="shared" si="62"/>
        <v>0</v>
      </c>
      <c r="N194" s="80">
        <f t="shared" si="62"/>
        <v>0</v>
      </c>
      <c r="O194" s="80">
        <f t="shared" si="62"/>
        <v>0</v>
      </c>
      <c r="P194" s="80">
        <f t="shared" si="62"/>
        <v>25088000</v>
      </c>
      <c r="Q194" s="80">
        <f t="shared" si="62"/>
        <v>1988198</v>
      </c>
      <c r="R194" s="80">
        <f t="shared" si="62"/>
        <v>0</v>
      </c>
      <c r="S194" s="80">
        <f t="shared" si="62"/>
        <v>0</v>
      </c>
      <c r="T194" s="80">
        <f t="shared" si="62"/>
        <v>0</v>
      </c>
      <c r="U194" s="80">
        <f t="shared" si="62"/>
        <v>1988198</v>
      </c>
      <c r="V194" s="222">
        <f t="shared" si="44"/>
        <v>7.924896364795917</v>
      </c>
      <c r="W194" s="80">
        <f t="shared" si="62"/>
        <v>1988198</v>
      </c>
      <c r="X194" s="258"/>
    </row>
    <row r="195" spans="1:24" s="115" customFormat="1" ht="25.5" customHeight="1">
      <c r="A195" s="75" t="s">
        <v>424</v>
      </c>
      <c r="B195" s="75" t="str">
        <f>'дод. 3'!A126</f>
        <v>7321</v>
      </c>
      <c r="C195" s="75" t="str">
        <f>'дод. 3'!B126</f>
        <v>0443</v>
      </c>
      <c r="D195" s="101" t="str">
        <f>'дод. 3'!C126</f>
        <v>Будівництво освітніх установ та закладів</v>
      </c>
      <c r="E195" s="77">
        <v>0</v>
      </c>
      <c r="F195" s="77"/>
      <c r="G195" s="77"/>
      <c r="H195" s="77"/>
      <c r="I195" s="77"/>
      <c r="J195" s="77"/>
      <c r="K195" s="223"/>
      <c r="L195" s="77">
        <v>11088000</v>
      </c>
      <c r="M195" s="77"/>
      <c r="N195" s="77"/>
      <c r="O195" s="77"/>
      <c r="P195" s="77">
        <v>11088000</v>
      </c>
      <c r="Q195" s="71">
        <f t="shared" si="43"/>
        <v>746340</v>
      </c>
      <c r="R195" s="205"/>
      <c r="S195" s="205"/>
      <c r="T195" s="205"/>
      <c r="U195" s="192">
        <v>746340</v>
      </c>
      <c r="V195" s="223">
        <f t="shared" si="44"/>
        <v>6.7310606060606055</v>
      </c>
      <c r="W195" s="71">
        <f t="shared" si="45"/>
        <v>746340</v>
      </c>
      <c r="X195" s="258"/>
    </row>
    <row r="196" spans="1:24" s="115" customFormat="1" ht="25.5" customHeight="1">
      <c r="A196" s="75" t="s">
        <v>426</v>
      </c>
      <c r="B196" s="75" t="str">
        <f>'дод. 3'!A127</f>
        <v>7322</v>
      </c>
      <c r="C196" s="75" t="str">
        <f>'дод. 3'!B127</f>
        <v>0443</v>
      </c>
      <c r="D196" s="101" t="str">
        <f>'дод. 3'!C127</f>
        <v>Будівництво медичних установ та закладів</v>
      </c>
      <c r="E196" s="77">
        <v>0</v>
      </c>
      <c r="F196" s="77"/>
      <c r="G196" s="77"/>
      <c r="H196" s="77"/>
      <c r="I196" s="77"/>
      <c r="J196" s="77"/>
      <c r="K196" s="223"/>
      <c r="L196" s="77">
        <v>5500000</v>
      </c>
      <c r="M196" s="77"/>
      <c r="N196" s="77"/>
      <c r="O196" s="77"/>
      <c r="P196" s="77">
        <v>5500000</v>
      </c>
      <c r="Q196" s="71">
        <f t="shared" si="43"/>
        <v>29446</v>
      </c>
      <c r="R196" s="205"/>
      <c r="S196" s="205"/>
      <c r="T196" s="205"/>
      <c r="U196" s="192">
        <v>29446</v>
      </c>
      <c r="V196" s="223">
        <f t="shared" si="44"/>
        <v>0.5353818181818182</v>
      </c>
      <c r="W196" s="71">
        <f t="shared" si="45"/>
        <v>29446</v>
      </c>
      <c r="X196" s="258"/>
    </row>
    <row r="197" spans="1:24" s="115" customFormat="1" ht="36" customHeight="1">
      <c r="A197" s="75" t="s">
        <v>428</v>
      </c>
      <c r="B197" s="75" t="str">
        <f>'дод. 3'!A128</f>
        <v>7325</v>
      </c>
      <c r="C197" s="75" t="str">
        <f>'дод. 3'!B128</f>
        <v>0443</v>
      </c>
      <c r="D197" s="101" t="str">
        <f>'дод. 3'!C128</f>
        <v>Будівництво споруд, установ та закладів фізичної культури і спорту</v>
      </c>
      <c r="E197" s="77">
        <v>0</v>
      </c>
      <c r="F197" s="77"/>
      <c r="G197" s="77"/>
      <c r="H197" s="77"/>
      <c r="I197" s="77"/>
      <c r="J197" s="77"/>
      <c r="K197" s="223"/>
      <c r="L197" s="77">
        <v>8500000</v>
      </c>
      <c r="M197" s="77"/>
      <c r="N197" s="77"/>
      <c r="O197" s="77"/>
      <c r="P197" s="77">
        <v>8500000</v>
      </c>
      <c r="Q197" s="71">
        <f t="shared" si="43"/>
        <v>1212412</v>
      </c>
      <c r="R197" s="205"/>
      <c r="S197" s="205"/>
      <c r="T197" s="205"/>
      <c r="U197" s="192">
        <v>1212412</v>
      </c>
      <c r="V197" s="223">
        <f t="shared" si="44"/>
        <v>14.263670588235295</v>
      </c>
      <c r="W197" s="71">
        <f t="shared" si="45"/>
        <v>1212412</v>
      </c>
      <c r="X197" s="258"/>
    </row>
    <row r="198" spans="1:24" s="3" customFormat="1" ht="36" customHeight="1">
      <c r="A198" s="78" t="s">
        <v>430</v>
      </c>
      <c r="B198" s="78" t="str">
        <f>'дод. 3'!A129</f>
        <v>7330</v>
      </c>
      <c r="C198" s="78" t="str">
        <f>'дод. 3'!B129</f>
        <v>0443</v>
      </c>
      <c r="D198" s="102" t="str">
        <f>'дод. 3'!C129</f>
        <v>Будівництво інших об'єктів соціальної та виробничої інфраструктури комунальної власності</v>
      </c>
      <c r="E198" s="80">
        <v>0</v>
      </c>
      <c r="F198" s="80"/>
      <c r="G198" s="80"/>
      <c r="H198" s="80"/>
      <c r="I198" s="80"/>
      <c r="J198" s="80"/>
      <c r="K198" s="222"/>
      <c r="L198" s="80">
        <v>35423486</v>
      </c>
      <c r="M198" s="80"/>
      <c r="N198" s="80"/>
      <c r="O198" s="80"/>
      <c r="P198" s="80">
        <v>35423486</v>
      </c>
      <c r="Q198" s="40">
        <f t="shared" si="43"/>
        <v>7532350</v>
      </c>
      <c r="R198" s="206"/>
      <c r="S198" s="206"/>
      <c r="T198" s="206"/>
      <c r="U198" s="193">
        <v>7532350</v>
      </c>
      <c r="V198" s="222">
        <f t="shared" si="44"/>
        <v>21.263717523453227</v>
      </c>
      <c r="W198" s="40">
        <f t="shared" si="45"/>
        <v>7532350</v>
      </c>
      <c r="X198" s="258"/>
    </row>
    <row r="199" spans="1:24" s="3" customFormat="1" ht="36" customHeight="1">
      <c r="A199" s="78" t="s">
        <v>582</v>
      </c>
      <c r="B199" s="78" t="str">
        <f>'дод. 3'!A130</f>
        <v>7340</v>
      </c>
      <c r="C199" s="78" t="str">
        <f>'дод. 3'!B130</f>
        <v>0443</v>
      </c>
      <c r="D199" s="102" t="str">
        <f>'дод. 3'!C130</f>
        <v>Проектування, реставрація та охорона пам'яток архітектури</v>
      </c>
      <c r="E199" s="80">
        <v>0</v>
      </c>
      <c r="F199" s="80"/>
      <c r="G199" s="80"/>
      <c r="H199" s="80"/>
      <c r="I199" s="80"/>
      <c r="J199" s="80"/>
      <c r="K199" s="222"/>
      <c r="L199" s="80">
        <v>650000</v>
      </c>
      <c r="M199" s="80"/>
      <c r="N199" s="80"/>
      <c r="O199" s="80"/>
      <c r="P199" s="80">
        <v>650000</v>
      </c>
      <c r="Q199" s="40">
        <f t="shared" si="43"/>
        <v>0</v>
      </c>
      <c r="R199" s="206"/>
      <c r="S199" s="206"/>
      <c r="T199" s="206"/>
      <c r="U199" s="193"/>
      <c r="V199" s="222">
        <f t="shared" si="44"/>
        <v>0</v>
      </c>
      <c r="W199" s="40">
        <f t="shared" si="45"/>
        <v>0</v>
      </c>
      <c r="X199" s="259">
        <v>16</v>
      </c>
    </row>
    <row r="200" spans="1:24" s="3" customFormat="1" ht="36" customHeight="1">
      <c r="A200" s="78" t="s">
        <v>575</v>
      </c>
      <c r="B200" s="78" t="str">
        <f>'дод. 3'!A136</f>
        <v>7420</v>
      </c>
      <c r="C200" s="78">
        <f>'дод. 3'!B136</f>
        <v>0</v>
      </c>
      <c r="D200" s="102" t="str">
        <f>'дод. 3'!C136</f>
        <v>Забезпечення надання послуг з перевезення пасажирів електротранспортом</v>
      </c>
      <c r="E200" s="80">
        <f>E201</f>
        <v>0</v>
      </c>
      <c r="F200" s="80">
        <f aca="true" t="shared" si="63" ref="F200:W200">F201</f>
        <v>0</v>
      </c>
      <c r="G200" s="80">
        <f t="shared" si="63"/>
        <v>0</v>
      </c>
      <c r="H200" s="80">
        <f t="shared" si="63"/>
        <v>0</v>
      </c>
      <c r="I200" s="80">
        <f t="shared" si="63"/>
        <v>0</v>
      </c>
      <c r="J200" s="80">
        <f t="shared" si="63"/>
        <v>0</v>
      </c>
      <c r="K200" s="222"/>
      <c r="L200" s="80">
        <f t="shared" si="63"/>
        <v>2000000</v>
      </c>
      <c r="M200" s="80">
        <f t="shared" si="63"/>
        <v>0</v>
      </c>
      <c r="N200" s="80">
        <f t="shared" si="63"/>
        <v>0</v>
      </c>
      <c r="O200" s="80">
        <f t="shared" si="63"/>
        <v>0</v>
      </c>
      <c r="P200" s="80">
        <f t="shared" si="63"/>
        <v>2000000</v>
      </c>
      <c r="Q200" s="80">
        <f t="shared" si="63"/>
        <v>0</v>
      </c>
      <c r="R200" s="80">
        <f t="shared" si="63"/>
        <v>0</v>
      </c>
      <c r="S200" s="80">
        <f t="shared" si="63"/>
        <v>0</v>
      </c>
      <c r="T200" s="80">
        <f t="shared" si="63"/>
        <v>0</v>
      </c>
      <c r="U200" s="80">
        <f t="shared" si="63"/>
        <v>0</v>
      </c>
      <c r="V200" s="222">
        <f t="shared" si="44"/>
        <v>0</v>
      </c>
      <c r="W200" s="80">
        <f t="shared" si="63"/>
        <v>0</v>
      </c>
      <c r="X200" s="259"/>
    </row>
    <row r="201" spans="1:24" s="115" customFormat="1" ht="24" customHeight="1">
      <c r="A201" s="75" t="s">
        <v>576</v>
      </c>
      <c r="B201" s="75" t="str">
        <f>'дод. 3'!A138</f>
        <v>7426</v>
      </c>
      <c r="C201" s="75" t="str">
        <f>'дод. 3'!B138</f>
        <v>0453</v>
      </c>
      <c r="D201" s="101" t="str">
        <f>'дод. 3'!C138</f>
        <v>Інші заходи у сфері електротранспорту</v>
      </c>
      <c r="E201" s="77">
        <v>0</v>
      </c>
      <c r="F201" s="77"/>
      <c r="G201" s="77"/>
      <c r="H201" s="77"/>
      <c r="I201" s="77"/>
      <c r="J201" s="77"/>
      <c r="K201" s="223"/>
      <c r="L201" s="77">
        <v>2000000</v>
      </c>
      <c r="M201" s="77"/>
      <c r="N201" s="77"/>
      <c r="O201" s="77"/>
      <c r="P201" s="77">
        <v>2000000</v>
      </c>
      <c r="Q201" s="71">
        <f t="shared" si="43"/>
        <v>0</v>
      </c>
      <c r="R201" s="205"/>
      <c r="S201" s="205"/>
      <c r="T201" s="205"/>
      <c r="U201" s="192"/>
      <c r="V201" s="223">
        <f t="shared" si="44"/>
        <v>0</v>
      </c>
      <c r="W201" s="71">
        <f t="shared" si="45"/>
        <v>0</v>
      </c>
      <c r="X201" s="259"/>
    </row>
    <row r="202" spans="1:24" s="3" customFormat="1" ht="28.5" customHeight="1">
      <c r="A202" s="78" t="s">
        <v>234</v>
      </c>
      <c r="B202" s="78" t="str">
        <f>'дод. 3'!A144</f>
        <v>7640</v>
      </c>
      <c r="C202" s="78" t="str">
        <f>'дод. 3'!B144</f>
        <v>0470</v>
      </c>
      <c r="D202" s="107" t="str">
        <f>'дод. 3'!C144</f>
        <v>Заходи з енергозбереження</v>
      </c>
      <c r="E202" s="80">
        <v>160000</v>
      </c>
      <c r="F202" s="80"/>
      <c r="G202" s="80"/>
      <c r="H202" s="80"/>
      <c r="I202" s="80"/>
      <c r="J202" s="80"/>
      <c r="K202" s="222">
        <f t="shared" si="42"/>
        <v>0</v>
      </c>
      <c r="L202" s="80">
        <v>18397000</v>
      </c>
      <c r="M202" s="80"/>
      <c r="N202" s="80"/>
      <c r="O202" s="80"/>
      <c r="P202" s="80">
        <v>18397000</v>
      </c>
      <c r="Q202" s="40">
        <f t="shared" si="43"/>
        <v>2503740</v>
      </c>
      <c r="R202" s="206"/>
      <c r="S202" s="206"/>
      <c r="T202" s="206"/>
      <c r="U202" s="193">
        <v>2503740</v>
      </c>
      <c r="V202" s="222">
        <f t="shared" si="44"/>
        <v>13.609501549165625</v>
      </c>
      <c r="W202" s="40">
        <f t="shared" si="45"/>
        <v>2503740</v>
      </c>
      <c r="X202" s="259"/>
    </row>
    <row r="203" spans="1:24" s="113" customFormat="1" ht="28.5">
      <c r="A203" s="108" t="s">
        <v>330</v>
      </c>
      <c r="B203" s="33"/>
      <c r="C203" s="33"/>
      <c r="D203" s="32" t="s">
        <v>72</v>
      </c>
      <c r="E203" s="40">
        <f>E204</f>
        <v>6329600</v>
      </c>
      <c r="F203" s="40">
        <f aca="true" t="shared" si="64" ref="F203:W203">F204</f>
        <v>4858230</v>
      </c>
      <c r="G203" s="40">
        <f t="shared" si="64"/>
        <v>81200</v>
      </c>
      <c r="H203" s="40">
        <f t="shared" si="64"/>
        <v>1499409.92</v>
      </c>
      <c r="I203" s="40">
        <f t="shared" si="64"/>
        <v>1178455.26</v>
      </c>
      <c r="J203" s="40">
        <f t="shared" si="64"/>
        <v>34246.71</v>
      </c>
      <c r="K203" s="220">
        <f t="shared" si="42"/>
        <v>23.68885743174924</v>
      </c>
      <c r="L203" s="40">
        <f t="shared" si="64"/>
        <v>341539</v>
      </c>
      <c r="M203" s="40">
        <f t="shared" si="64"/>
        <v>341539</v>
      </c>
      <c r="N203" s="40">
        <f t="shared" si="64"/>
        <v>0</v>
      </c>
      <c r="O203" s="40">
        <f t="shared" si="64"/>
        <v>0</v>
      </c>
      <c r="P203" s="40">
        <f t="shared" si="64"/>
        <v>0</v>
      </c>
      <c r="Q203" s="40">
        <f t="shared" si="64"/>
        <v>0</v>
      </c>
      <c r="R203" s="40">
        <f t="shared" si="64"/>
        <v>0</v>
      </c>
      <c r="S203" s="40">
        <f t="shared" si="64"/>
        <v>0</v>
      </c>
      <c r="T203" s="40">
        <f t="shared" si="64"/>
        <v>0</v>
      </c>
      <c r="U203" s="40">
        <f t="shared" si="64"/>
        <v>0</v>
      </c>
      <c r="V203" s="220">
        <f t="shared" si="44"/>
        <v>0</v>
      </c>
      <c r="W203" s="40">
        <f t="shared" si="64"/>
        <v>1499409.92</v>
      </c>
      <c r="X203" s="259"/>
    </row>
    <row r="204" spans="1:24" s="113" customFormat="1" ht="30">
      <c r="A204" s="111" t="s">
        <v>331</v>
      </c>
      <c r="B204" s="125"/>
      <c r="C204" s="125"/>
      <c r="D204" s="124" t="s">
        <v>72</v>
      </c>
      <c r="E204" s="71">
        <f>E205+E206+E207</f>
        <v>6329600</v>
      </c>
      <c r="F204" s="71">
        <f aca="true" t="shared" si="65" ref="F204:W204">F205+F206+F207</f>
        <v>4858230</v>
      </c>
      <c r="G204" s="71">
        <f t="shared" si="65"/>
        <v>81200</v>
      </c>
      <c r="H204" s="71">
        <f t="shared" si="65"/>
        <v>1499409.92</v>
      </c>
      <c r="I204" s="71">
        <f t="shared" si="65"/>
        <v>1178455.26</v>
      </c>
      <c r="J204" s="71">
        <f t="shared" si="65"/>
        <v>34246.71</v>
      </c>
      <c r="K204" s="221">
        <f t="shared" si="42"/>
        <v>23.68885743174924</v>
      </c>
      <c r="L204" s="71">
        <f t="shared" si="65"/>
        <v>341539</v>
      </c>
      <c r="M204" s="71">
        <f t="shared" si="65"/>
        <v>341539</v>
      </c>
      <c r="N204" s="71">
        <f t="shared" si="65"/>
        <v>0</v>
      </c>
      <c r="O204" s="71">
        <f t="shared" si="65"/>
        <v>0</v>
      </c>
      <c r="P204" s="71">
        <f t="shared" si="65"/>
        <v>0</v>
      </c>
      <c r="Q204" s="71">
        <f t="shared" si="65"/>
        <v>0</v>
      </c>
      <c r="R204" s="71">
        <f t="shared" si="65"/>
        <v>0</v>
      </c>
      <c r="S204" s="71">
        <f t="shared" si="65"/>
        <v>0</v>
      </c>
      <c r="T204" s="71">
        <f t="shared" si="65"/>
        <v>0</v>
      </c>
      <c r="U204" s="71">
        <f t="shared" si="65"/>
        <v>0</v>
      </c>
      <c r="V204" s="221">
        <f t="shared" si="44"/>
        <v>0</v>
      </c>
      <c r="W204" s="71">
        <f t="shared" si="65"/>
        <v>1499409.92</v>
      </c>
      <c r="X204" s="259"/>
    </row>
    <row r="205" spans="1:24" s="3" customFormat="1" ht="45">
      <c r="A205" s="72" t="s">
        <v>332</v>
      </c>
      <c r="B205" s="72" t="str">
        <f>'дод. 3'!A14</f>
        <v>0160</v>
      </c>
      <c r="C205" s="72" t="str">
        <f>'дод. 3'!B14</f>
        <v>0111</v>
      </c>
      <c r="D205" s="73" t="str">
        <f>'дод. 3'!C14</f>
        <v>Керівництво і управління у відповідній сфері у містах (місті Києві), селищах, селах, об’єднаних територіальних громадах</v>
      </c>
      <c r="E205" s="74">
        <v>6179600</v>
      </c>
      <c r="F205" s="74">
        <v>4858230</v>
      </c>
      <c r="G205" s="74">
        <v>81200</v>
      </c>
      <c r="H205" s="74">
        <v>1499409.92</v>
      </c>
      <c r="I205" s="74">
        <v>1178455.26</v>
      </c>
      <c r="J205" s="74">
        <v>34246.71</v>
      </c>
      <c r="K205" s="222">
        <f t="shared" si="42"/>
        <v>24.263866916952555</v>
      </c>
      <c r="L205" s="74">
        <v>0</v>
      </c>
      <c r="M205" s="74"/>
      <c r="N205" s="74"/>
      <c r="O205" s="74"/>
      <c r="P205" s="74">
        <v>0</v>
      </c>
      <c r="Q205" s="40">
        <f t="shared" si="43"/>
        <v>0</v>
      </c>
      <c r="R205" s="204"/>
      <c r="S205" s="204"/>
      <c r="T205" s="204"/>
      <c r="U205" s="191"/>
      <c r="V205" s="222"/>
      <c r="W205" s="40">
        <f t="shared" si="45"/>
        <v>1499409.92</v>
      </c>
      <c r="X205" s="259"/>
    </row>
    <row r="206" spans="1:24" s="3" customFormat="1" ht="32.25" customHeight="1">
      <c r="A206" s="72" t="s">
        <v>484</v>
      </c>
      <c r="B206" s="137" t="str">
        <f>'дод. 3'!A119</f>
        <v>6090</v>
      </c>
      <c r="C206" s="137" t="str">
        <f>'дод. 3'!B119</f>
        <v>0640</v>
      </c>
      <c r="D206" s="104" t="str">
        <f>'дод. 3'!C119</f>
        <v>Інша діяльність у сфері житлово-комунального господарства</v>
      </c>
      <c r="E206" s="74">
        <v>150000</v>
      </c>
      <c r="F206" s="74"/>
      <c r="G206" s="74"/>
      <c r="H206" s="74"/>
      <c r="I206" s="74"/>
      <c r="J206" s="74"/>
      <c r="K206" s="222">
        <f aca="true" t="shared" si="66" ref="K206:K233">H206/E206*100</f>
        <v>0</v>
      </c>
      <c r="L206" s="74">
        <v>0</v>
      </c>
      <c r="M206" s="74"/>
      <c r="N206" s="74"/>
      <c r="O206" s="74"/>
      <c r="P206" s="74"/>
      <c r="Q206" s="40">
        <f aca="true" t="shared" si="67" ref="Q206:Q232">R206+U206</f>
        <v>0</v>
      </c>
      <c r="R206" s="204"/>
      <c r="S206" s="204"/>
      <c r="T206" s="204"/>
      <c r="U206" s="191"/>
      <c r="V206" s="222"/>
      <c r="W206" s="40">
        <f aca="true" t="shared" si="68" ref="W206:W232">H206+Q206</f>
        <v>0</v>
      </c>
      <c r="X206" s="259"/>
    </row>
    <row r="207" spans="1:24" s="3" customFormat="1" ht="18.75" customHeight="1">
      <c r="A207" s="82" t="s">
        <v>333</v>
      </c>
      <c r="B207" s="82" t="str">
        <f>'дод. 3'!A149</f>
        <v>7690</v>
      </c>
      <c r="C207" s="82">
        <f>'дод. 3'!B149</f>
        <v>0</v>
      </c>
      <c r="D207" s="129" t="str">
        <f>'дод. 3'!C149</f>
        <v>Інша економічна діяльність</v>
      </c>
      <c r="E207" s="74">
        <f>E208</f>
        <v>0</v>
      </c>
      <c r="F207" s="74">
        <f aca="true" t="shared" si="69" ref="F207:W207">F208</f>
        <v>0</v>
      </c>
      <c r="G207" s="74">
        <f t="shared" si="69"/>
        <v>0</v>
      </c>
      <c r="H207" s="74">
        <f t="shared" si="69"/>
        <v>0</v>
      </c>
      <c r="I207" s="74">
        <f t="shared" si="69"/>
        <v>0</v>
      </c>
      <c r="J207" s="74">
        <f t="shared" si="69"/>
        <v>0</v>
      </c>
      <c r="K207" s="222"/>
      <c r="L207" s="74">
        <f t="shared" si="69"/>
        <v>341539</v>
      </c>
      <c r="M207" s="74">
        <f t="shared" si="69"/>
        <v>341539</v>
      </c>
      <c r="N207" s="74">
        <f t="shared" si="69"/>
        <v>0</v>
      </c>
      <c r="O207" s="74">
        <f t="shared" si="69"/>
        <v>0</v>
      </c>
      <c r="P207" s="74">
        <f t="shared" si="69"/>
        <v>0</v>
      </c>
      <c r="Q207" s="74">
        <f t="shared" si="69"/>
        <v>0</v>
      </c>
      <c r="R207" s="74">
        <f t="shared" si="69"/>
        <v>0</v>
      </c>
      <c r="S207" s="74">
        <f t="shared" si="69"/>
        <v>0</v>
      </c>
      <c r="T207" s="74">
        <f t="shared" si="69"/>
        <v>0</v>
      </c>
      <c r="U207" s="74">
        <f t="shared" si="69"/>
        <v>0</v>
      </c>
      <c r="V207" s="222">
        <f aca="true" t="shared" si="70" ref="V207:V233">Q207/L207*100</f>
        <v>0</v>
      </c>
      <c r="W207" s="74">
        <f t="shared" si="69"/>
        <v>0</v>
      </c>
      <c r="X207" s="259"/>
    </row>
    <row r="208" spans="1:24" s="115" customFormat="1" ht="110.25" customHeight="1">
      <c r="A208" s="116" t="s">
        <v>464</v>
      </c>
      <c r="B208" s="138" t="str">
        <f>'дод. 3'!A150</f>
        <v>7691</v>
      </c>
      <c r="C208" s="138" t="str">
        <f>'дод. 3'!B150</f>
        <v>0490</v>
      </c>
      <c r="D208" s="76" t="s">
        <v>494</v>
      </c>
      <c r="E208" s="77">
        <v>0</v>
      </c>
      <c r="F208" s="77"/>
      <c r="G208" s="77"/>
      <c r="H208" s="77"/>
      <c r="I208" s="77"/>
      <c r="J208" s="77"/>
      <c r="K208" s="223"/>
      <c r="L208" s="77">
        <v>341539</v>
      </c>
      <c r="M208" s="77">
        <v>341539</v>
      </c>
      <c r="N208" s="77"/>
      <c r="O208" s="77"/>
      <c r="P208" s="77"/>
      <c r="Q208" s="71">
        <f t="shared" si="67"/>
        <v>0</v>
      </c>
      <c r="R208" s="205"/>
      <c r="S208" s="205"/>
      <c r="T208" s="205"/>
      <c r="U208" s="192"/>
      <c r="V208" s="223">
        <f t="shared" si="70"/>
        <v>0</v>
      </c>
      <c r="W208" s="71">
        <f t="shared" si="68"/>
        <v>0</v>
      </c>
      <c r="X208" s="259"/>
    </row>
    <row r="209" spans="1:24" s="113" customFormat="1" ht="36.75" customHeight="1">
      <c r="A209" s="108" t="s">
        <v>336</v>
      </c>
      <c r="B209" s="33"/>
      <c r="C209" s="33"/>
      <c r="D209" s="32" t="s">
        <v>75</v>
      </c>
      <c r="E209" s="40">
        <f>E210</f>
        <v>3506700</v>
      </c>
      <c r="F209" s="40">
        <f aca="true" t="shared" si="71" ref="F209:W210">F210</f>
        <v>2745200</v>
      </c>
      <c r="G209" s="40">
        <f t="shared" si="71"/>
        <v>36300</v>
      </c>
      <c r="H209" s="40">
        <f t="shared" si="71"/>
        <v>824008.2</v>
      </c>
      <c r="I209" s="40">
        <f t="shared" si="71"/>
        <v>641464.66</v>
      </c>
      <c r="J209" s="40">
        <f t="shared" si="71"/>
        <v>13426.53</v>
      </c>
      <c r="K209" s="220">
        <f t="shared" si="66"/>
        <v>23.498109333561466</v>
      </c>
      <c r="L209" s="40">
        <f t="shared" si="71"/>
        <v>40000</v>
      </c>
      <c r="M209" s="40">
        <f t="shared" si="71"/>
        <v>0</v>
      </c>
      <c r="N209" s="40">
        <f t="shared" si="71"/>
        <v>0</v>
      </c>
      <c r="O209" s="40">
        <f t="shared" si="71"/>
        <v>0</v>
      </c>
      <c r="P209" s="40">
        <f t="shared" si="71"/>
        <v>40000</v>
      </c>
      <c r="Q209" s="40">
        <f t="shared" si="71"/>
        <v>0</v>
      </c>
      <c r="R209" s="40">
        <f t="shared" si="71"/>
        <v>0</v>
      </c>
      <c r="S209" s="40">
        <f t="shared" si="71"/>
        <v>0</v>
      </c>
      <c r="T209" s="40">
        <f t="shared" si="71"/>
        <v>0</v>
      </c>
      <c r="U209" s="40">
        <f t="shared" si="71"/>
        <v>0</v>
      </c>
      <c r="V209" s="220">
        <f t="shared" si="70"/>
        <v>0</v>
      </c>
      <c r="W209" s="40">
        <f t="shared" si="71"/>
        <v>824008.2</v>
      </c>
      <c r="X209" s="259"/>
    </row>
    <row r="210" spans="1:24" s="113" customFormat="1" ht="41.25" customHeight="1">
      <c r="A210" s="111" t="s">
        <v>334</v>
      </c>
      <c r="B210" s="125"/>
      <c r="C210" s="125"/>
      <c r="D210" s="124" t="s">
        <v>75</v>
      </c>
      <c r="E210" s="71">
        <f>E211</f>
        <v>3506700</v>
      </c>
      <c r="F210" s="71">
        <f t="shared" si="71"/>
        <v>2745200</v>
      </c>
      <c r="G210" s="71">
        <f t="shared" si="71"/>
        <v>36300</v>
      </c>
      <c r="H210" s="71">
        <f t="shared" si="71"/>
        <v>824008.2</v>
      </c>
      <c r="I210" s="71">
        <f t="shared" si="71"/>
        <v>641464.66</v>
      </c>
      <c r="J210" s="71">
        <f t="shared" si="71"/>
        <v>13426.53</v>
      </c>
      <c r="K210" s="221">
        <f t="shared" si="66"/>
        <v>23.498109333561466</v>
      </c>
      <c r="L210" s="71">
        <f t="shared" si="71"/>
        <v>40000</v>
      </c>
      <c r="M210" s="71">
        <f t="shared" si="71"/>
        <v>0</v>
      </c>
      <c r="N210" s="71">
        <f t="shared" si="71"/>
        <v>0</v>
      </c>
      <c r="O210" s="71">
        <f t="shared" si="71"/>
        <v>0</v>
      </c>
      <c r="P210" s="71">
        <f t="shared" si="71"/>
        <v>40000</v>
      </c>
      <c r="Q210" s="71">
        <f t="shared" si="71"/>
        <v>0</v>
      </c>
      <c r="R210" s="71">
        <f t="shared" si="71"/>
        <v>0</v>
      </c>
      <c r="S210" s="71">
        <f t="shared" si="71"/>
        <v>0</v>
      </c>
      <c r="T210" s="71">
        <f t="shared" si="71"/>
        <v>0</v>
      </c>
      <c r="U210" s="71">
        <f t="shared" si="71"/>
        <v>0</v>
      </c>
      <c r="V210" s="221">
        <f t="shared" si="70"/>
        <v>0</v>
      </c>
      <c r="W210" s="71">
        <f t="shared" si="71"/>
        <v>824008.2</v>
      </c>
      <c r="X210" s="259"/>
    </row>
    <row r="211" spans="1:24" s="115" customFormat="1" ht="47.25" customHeight="1">
      <c r="A211" s="72" t="s">
        <v>335</v>
      </c>
      <c r="B211" s="72" t="str">
        <f>'дод. 3'!A14</f>
        <v>0160</v>
      </c>
      <c r="C211" s="72" t="str">
        <f>'дод. 3'!B14</f>
        <v>0111</v>
      </c>
      <c r="D211" s="73" t="str">
        <f>'дод. 3'!C14</f>
        <v>Керівництво і управління у відповідній сфері у містах (місті Києві), селищах, селах, об’єднаних територіальних громадах</v>
      </c>
      <c r="E211" s="74">
        <v>3506700</v>
      </c>
      <c r="F211" s="74">
        <v>2745200</v>
      </c>
      <c r="G211" s="74">
        <v>36300</v>
      </c>
      <c r="H211" s="74">
        <v>824008.2</v>
      </c>
      <c r="I211" s="74">
        <v>641464.66</v>
      </c>
      <c r="J211" s="74">
        <v>13426.53</v>
      </c>
      <c r="K211" s="222">
        <f t="shared" si="66"/>
        <v>23.498109333561466</v>
      </c>
      <c r="L211" s="74">
        <v>40000</v>
      </c>
      <c r="M211" s="74"/>
      <c r="N211" s="74"/>
      <c r="O211" s="74"/>
      <c r="P211" s="74">
        <v>40000</v>
      </c>
      <c r="Q211" s="40">
        <f t="shared" si="67"/>
        <v>0</v>
      </c>
      <c r="R211" s="204"/>
      <c r="S211" s="204"/>
      <c r="T211" s="204"/>
      <c r="U211" s="192"/>
      <c r="V211" s="222">
        <f t="shared" si="70"/>
        <v>0</v>
      </c>
      <c r="W211" s="40">
        <f t="shared" si="68"/>
        <v>824008.2</v>
      </c>
      <c r="X211" s="259"/>
    </row>
    <row r="212" spans="1:24" s="110" customFormat="1" ht="28.5">
      <c r="A212" s="108" t="s">
        <v>337</v>
      </c>
      <c r="B212" s="33"/>
      <c r="C212" s="33"/>
      <c r="D212" s="32" t="s">
        <v>71</v>
      </c>
      <c r="E212" s="40">
        <f>E213</f>
        <v>17290300</v>
      </c>
      <c r="F212" s="40">
        <f aca="true" t="shared" si="72" ref="F212:W212">F213</f>
        <v>11700000</v>
      </c>
      <c r="G212" s="40">
        <f t="shared" si="72"/>
        <v>250267</v>
      </c>
      <c r="H212" s="40">
        <f t="shared" si="72"/>
        <v>3031108.97</v>
      </c>
      <c r="I212" s="40">
        <f t="shared" si="72"/>
        <v>2265624.11</v>
      </c>
      <c r="J212" s="40">
        <f t="shared" si="72"/>
        <v>42373.47</v>
      </c>
      <c r="K212" s="220">
        <f t="shared" si="66"/>
        <v>17.53069044493155</v>
      </c>
      <c r="L212" s="40">
        <f t="shared" si="72"/>
        <v>69500</v>
      </c>
      <c r="M212" s="40">
        <f t="shared" si="72"/>
        <v>0</v>
      </c>
      <c r="N212" s="40">
        <f t="shared" si="72"/>
        <v>0</v>
      </c>
      <c r="O212" s="40">
        <f t="shared" si="72"/>
        <v>0</v>
      </c>
      <c r="P212" s="40">
        <f t="shared" si="72"/>
        <v>69500</v>
      </c>
      <c r="Q212" s="40">
        <f t="shared" si="72"/>
        <v>0</v>
      </c>
      <c r="R212" s="40">
        <f t="shared" si="72"/>
        <v>0</v>
      </c>
      <c r="S212" s="40">
        <f t="shared" si="72"/>
        <v>0</v>
      </c>
      <c r="T212" s="40">
        <f t="shared" si="72"/>
        <v>0</v>
      </c>
      <c r="U212" s="40">
        <f t="shared" si="72"/>
        <v>0</v>
      </c>
      <c r="V212" s="220">
        <f t="shared" si="70"/>
        <v>0</v>
      </c>
      <c r="W212" s="40">
        <f t="shared" si="72"/>
        <v>3031108.97</v>
      </c>
      <c r="X212" s="259"/>
    </row>
    <row r="213" spans="1:24" s="113" customFormat="1" ht="30.75" customHeight="1">
      <c r="A213" s="111" t="s">
        <v>338</v>
      </c>
      <c r="B213" s="125"/>
      <c r="C213" s="125"/>
      <c r="D213" s="124" t="s">
        <v>71</v>
      </c>
      <c r="E213" s="71">
        <f>E214+E215+E216+E217+E218+E219</f>
        <v>17290300</v>
      </c>
      <c r="F213" s="71">
        <f aca="true" t="shared" si="73" ref="F213:W213">F214+F215+F216+F217+F218+F219</f>
        <v>11700000</v>
      </c>
      <c r="G213" s="71">
        <f t="shared" si="73"/>
        <v>250267</v>
      </c>
      <c r="H213" s="71">
        <f t="shared" si="73"/>
        <v>3031108.97</v>
      </c>
      <c r="I213" s="71">
        <f t="shared" si="73"/>
        <v>2265624.11</v>
      </c>
      <c r="J213" s="71">
        <f t="shared" si="73"/>
        <v>42373.47</v>
      </c>
      <c r="K213" s="221">
        <f t="shared" si="66"/>
        <v>17.53069044493155</v>
      </c>
      <c r="L213" s="71">
        <f t="shared" si="73"/>
        <v>69500</v>
      </c>
      <c r="M213" s="71">
        <f t="shared" si="73"/>
        <v>0</v>
      </c>
      <c r="N213" s="71">
        <f t="shared" si="73"/>
        <v>0</v>
      </c>
      <c r="O213" s="71">
        <f t="shared" si="73"/>
        <v>0</v>
      </c>
      <c r="P213" s="71">
        <f t="shared" si="73"/>
        <v>69500</v>
      </c>
      <c r="Q213" s="71">
        <f t="shared" si="73"/>
        <v>0</v>
      </c>
      <c r="R213" s="71">
        <f t="shared" si="73"/>
        <v>0</v>
      </c>
      <c r="S213" s="71">
        <f t="shared" si="73"/>
        <v>0</v>
      </c>
      <c r="T213" s="71">
        <f t="shared" si="73"/>
        <v>0</v>
      </c>
      <c r="U213" s="71">
        <f t="shared" si="73"/>
        <v>0</v>
      </c>
      <c r="V213" s="221">
        <f t="shared" si="70"/>
        <v>0</v>
      </c>
      <c r="W213" s="71">
        <f t="shared" si="73"/>
        <v>3031108.97</v>
      </c>
      <c r="X213" s="259"/>
    </row>
    <row r="214" spans="1:24" s="110" customFormat="1" ht="51.75" customHeight="1">
      <c r="A214" s="72" t="s">
        <v>339</v>
      </c>
      <c r="B214" s="72" t="str">
        <f>'дод. 3'!A14</f>
        <v>0160</v>
      </c>
      <c r="C214" s="72" t="str">
        <f>'дод. 3'!B14</f>
        <v>0111</v>
      </c>
      <c r="D214" s="73" t="str">
        <f>'дод. 3'!C14</f>
        <v>Керівництво і управління у відповідній сфері у містах (місті Києві), селищах, селах, об’єднаних територіальних громадах</v>
      </c>
      <c r="E214" s="74">
        <v>15013300</v>
      </c>
      <c r="F214" s="74">
        <v>11700000</v>
      </c>
      <c r="G214" s="74">
        <v>250267</v>
      </c>
      <c r="H214" s="74">
        <v>2945715.79</v>
      </c>
      <c r="I214" s="74">
        <v>2265624.11</v>
      </c>
      <c r="J214" s="74">
        <v>42373.47</v>
      </c>
      <c r="K214" s="222">
        <f t="shared" si="66"/>
        <v>19.620708238695023</v>
      </c>
      <c r="L214" s="74">
        <v>19500</v>
      </c>
      <c r="M214" s="74"/>
      <c r="N214" s="74"/>
      <c r="O214" s="74"/>
      <c r="P214" s="74">
        <v>19500</v>
      </c>
      <c r="Q214" s="40">
        <f t="shared" si="67"/>
        <v>0</v>
      </c>
      <c r="R214" s="204"/>
      <c r="S214" s="204"/>
      <c r="T214" s="204"/>
      <c r="U214" s="190"/>
      <c r="V214" s="222">
        <f t="shared" si="70"/>
        <v>0</v>
      </c>
      <c r="W214" s="40">
        <f t="shared" si="68"/>
        <v>2945715.79</v>
      </c>
      <c r="X214" s="259"/>
    </row>
    <row r="215" spans="1:24" s="131" customFormat="1" ht="24" customHeight="1">
      <c r="A215" s="78" t="s">
        <v>340</v>
      </c>
      <c r="B215" s="78" t="str">
        <f>'дод. 3'!A122</f>
        <v>7130</v>
      </c>
      <c r="C215" s="78" t="str">
        <f>'дод. 3'!B122</f>
        <v>0421</v>
      </c>
      <c r="D215" s="107" t="str">
        <f>'дод. 3'!C122</f>
        <v>Здійснення  заходів із землеустрою</v>
      </c>
      <c r="E215" s="80">
        <v>550000</v>
      </c>
      <c r="F215" s="203"/>
      <c r="G215" s="203"/>
      <c r="H215" s="203"/>
      <c r="I215" s="203"/>
      <c r="J215" s="203"/>
      <c r="K215" s="222">
        <f t="shared" si="66"/>
        <v>0</v>
      </c>
      <c r="L215" s="80">
        <v>0</v>
      </c>
      <c r="M215" s="203"/>
      <c r="N215" s="203"/>
      <c r="O215" s="203"/>
      <c r="P215" s="203"/>
      <c r="Q215" s="40">
        <f t="shared" si="67"/>
        <v>0</v>
      </c>
      <c r="R215" s="206"/>
      <c r="S215" s="206"/>
      <c r="T215" s="206"/>
      <c r="U215" s="194"/>
      <c r="V215" s="222"/>
      <c r="W215" s="40">
        <f t="shared" si="68"/>
        <v>0</v>
      </c>
      <c r="X215" s="259"/>
    </row>
    <row r="216" spans="1:24" s="3" customFormat="1" ht="30">
      <c r="A216" s="82" t="s">
        <v>341</v>
      </c>
      <c r="B216" s="82" t="str">
        <f>'дод. 3'!A143</f>
        <v>7610</v>
      </c>
      <c r="C216" s="82" t="str">
        <f>'дод. 3'!B143</f>
        <v>0411</v>
      </c>
      <c r="D216" s="103" t="str">
        <f>'дод. 3'!C143</f>
        <v>Сприяння розвитку малого та середнього підприємництва</v>
      </c>
      <c r="E216" s="74">
        <v>1085000</v>
      </c>
      <c r="F216" s="74"/>
      <c r="G216" s="74"/>
      <c r="H216" s="74">
        <v>8650</v>
      </c>
      <c r="I216" s="74"/>
      <c r="J216" s="74"/>
      <c r="K216" s="222">
        <f t="shared" si="66"/>
        <v>0.7972350230414746</v>
      </c>
      <c r="L216" s="74">
        <v>0</v>
      </c>
      <c r="M216" s="74"/>
      <c r="N216" s="74"/>
      <c r="O216" s="74"/>
      <c r="P216" s="74"/>
      <c r="Q216" s="40">
        <f t="shared" si="67"/>
        <v>0</v>
      </c>
      <c r="R216" s="204"/>
      <c r="S216" s="204"/>
      <c r="T216" s="204"/>
      <c r="U216" s="191"/>
      <c r="V216" s="222"/>
      <c r="W216" s="40">
        <f t="shared" si="68"/>
        <v>8650</v>
      </c>
      <c r="X216" s="259"/>
    </row>
    <row r="217" spans="1:24" s="118" customFormat="1" ht="37.5" customHeight="1">
      <c r="A217" s="82" t="s">
        <v>410</v>
      </c>
      <c r="B217" s="82" t="str">
        <f>'дод. 3'!A145</f>
        <v>7650</v>
      </c>
      <c r="C217" s="82" t="str">
        <f>'дод. 3'!B145</f>
        <v>0490</v>
      </c>
      <c r="D217" s="103" t="str">
        <f>'дод. 3'!C145</f>
        <v>Проведення експертної  грошової  оцінки  земельної ділянки чи права на неї</v>
      </c>
      <c r="E217" s="74">
        <v>0</v>
      </c>
      <c r="F217" s="74"/>
      <c r="G217" s="74"/>
      <c r="H217" s="74"/>
      <c r="I217" s="74"/>
      <c r="J217" s="74"/>
      <c r="K217" s="222"/>
      <c r="L217" s="74">
        <v>25000</v>
      </c>
      <c r="M217" s="74"/>
      <c r="N217" s="74"/>
      <c r="O217" s="74"/>
      <c r="P217" s="74">
        <v>25000</v>
      </c>
      <c r="Q217" s="40">
        <f t="shared" si="67"/>
        <v>0</v>
      </c>
      <c r="R217" s="204"/>
      <c r="S217" s="204"/>
      <c r="T217" s="204"/>
      <c r="U217" s="191"/>
      <c r="V217" s="222">
        <f t="shared" si="70"/>
        <v>0</v>
      </c>
      <c r="W217" s="40">
        <f t="shared" si="68"/>
        <v>0</v>
      </c>
      <c r="X217" s="259"/>
    </row>
    <row r="218" spans="1:24" s="118" customFormat="1" ht="60">
      <c r="A218" s="82" t="s">
        <v>412</v>
      </c>
      <c r="B218" s="82" t="str">
        <f>'дод. 3'!A146</f>
        <v>7660</v>
      </c>
      <c r="C218" s="82" t="str">
        <f>'дод. 3'!B146</f>
        <v>0490</v>
      </c>
      <c r="D218" s="103" t="str">
        <f>'дод. 3'!C146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218" s="74">
        <v>0</v>
      </c>
      <c r="F218" s="74"/>
      <c r="G218" s="74"/>
      <c r="H218" s="74"/>
      <c r="I218" s="74"/>
      <c r="J218" s="74"/>
      <c r="K218" s="222"/>
      <c r="L218" s="74">
        <v>25000</v>
      </c>
      <c r="M218" s="74"/>
      <c r="N218" s="74"/>
      <c r="O218" s="74"/>
      <c r="P218" s="74">
        <v>25000</v>
      </c>
      <c r="Q218" s="40">
        <f t="shared" si="67"/>
        <v>0</v>
      </c>
      <c r="R218" s="204"/>
      <c r="S218" s="204"/>
      <c r="T218" s="204"/>
      <c r="U218" s="191"/>
      <c r="V218" s="222">
        <f t="shared" si="70"/>
        <v>0</v>
      </c>
      <c r="W218" s="40">
        <f t="shared" si="68"/>
        <v>0</v>
      </c>
      <c r="X218" s="259"/>
    </row>
    <row r="219" spans="1:24" s="3" customFormat="1" ht="22.5" customHeight="1">
      <c r="A219" s="82" t="s">
        <v>405</v>
      </c>
      <c r="B219" s="82" t="str">
        <f>'дод. 3'!A149</f>
        <v>7690</v>
      </c>
      <c r="C219" s="82">
        <f>'дод. 3'!B149</f>
        <v>0</v>
      </c>
      <c r="D219" s="103" t="str">
        <f>'дод. 3'!C149</f>
        <v>Інша економічна діяльність</v>
      </c>
      <c r="E219" s="74">
        <f>E220</f>
        <v>642000</v>
      </c>
      <c r="F219" s="74">
        <f aca="true" t="shared" si="74" ref="F219:W219">F220</f>
        <v>0</v>
      </c>
      <c r="G219" s="74">
        <f t="shared" si="74"/>
        <v>0</v>
      </c>
      <c r="H219" s="74">
        <f t="shared" si="74"/>
        <v>76743.18</v>
      </c>
      <c r="I219" s="74">
        <f t="shared" si="74"/>
        <v>0</v>
      </c>
      <c r="J219" s="74">
        <f t="shared" si="74"/>
        <v>0</v>
      </c>
      <c r="K219" s="222">
        <f t="shared" si="66"/>
        <v>11.953766355140186</v>
      </c>
      <c r="L219" s="74">
        <f t="shared" si="74"/>
        <v>0</v>
      </c>
      <c r="M219" s="74">
        <f t="shared" si="74"/>
        <v>0</v>
      </c>
      <c r="N219" s="74">
        <f t="shared" si="74"/>
        <v>0</v>
      </c>
      <c r="O219" s="74">
        <f t="shared" si="74"/>
        <v>0</v>
      </c>
      <c r="P219" s="74">
        <f t="shared" si="74"/>
        <v>0</v>
      </c>
      <c r="Q219" s="74">
        <f t="shared" si="74"/>
        <v>0</v>
      </c>
      <c r="R219" s="74">
        <f t="shared" si="74"/>
        <v>0</v>
      </c>
      <c r="S219" s="74">
        <f t="shared" si="74"/>
        <v>0</v>
      </c>
      <c r="T219" s="74">
        <f t="shared" si="74"/>
        <v>0</v>
      </c>
      <c r="U219" s="74">
        <f t="shared" si="74"/>
        <v>0</v>
      </c>
      <c r="V219" s="222"/>
      <c r="W219" s="74">
        <f t="shared" si="74"/>
        <v>76743.18</v>
      </c>
      <c r="X219" s="259"/>
    </row>
    <row r="220" spans="1:24" s="115" customFormat="1" ht="23.25" customHeight="1">
      <c r="A220" s="116" t="s">
        <v>406</v>
      </c>
      <c r="B220" s="116" t="str">
        <f>'дод. 3'!A151</f>
        <v>7693</v>
      </c>
      <c r="C220" s="116" t="str">
        <f>'дод. 3'!B151</f>
        <v>0490</v>
      </c>
      <c r="D220" s="117" t="str">
        <f>'дод. 3'!C151</f>
        <v>Інші заходи, пов'язані з економічною діяльністю</v>
      </c>
      <c r="E220" s="77">
        <v>642000</v>
      </c>
      <c r="F220" s="77"/>
      <c r="G220" s="77"/>
      <c r="H220" s="77">
        <v>76743.18</v>
      </c>
      <c r="I220" s="77"/>
      <c r="J220" s="77"/>
      <c r="K220" s="223">
        <f t="shared" si="66"/>
        <v>11.953766355140186</v>
      </c>
      <c r="L220" s="77">
        <v>0</v>
      </c>
      <c r="M220" s="77"/>
      <c r="N220" s="77"/>
      <c r="O220" s="77"/>
      <c r="P220" s="77"/>
      <c r="Q220" s="71">
        <f t="shared" si="67"/>
        <v>0</v>
      </c>
      <c r="R220" s="205"/>
      <c r="S220" s="205"/>
      <c r="T220" s="205"/>
      <c r="U220" s="192"/>
      <c r="V220" s="223"/>
      <c r="W220" s="71">
        <f t="shared" si="68"/>
        <v>76743.18</v>
      </c>
      <c r="X220" s="259"/>
    </row>
    <row r="221" spans="1:24" s="110" customFormat="1" ht="28.5">
      <c r="A221" s="108" t="s">
        <v>347</v>
      </c>
      <c r="B221" s="33"/>
      <c r="C221" s="33"/>
      <c r="D221" s="32" t="s">
        <v>350</v>
      </c>
      <c r="E221" s="40">
        <f>E222</f>
        <v>146700</v>
      </c>
      <c r="F221" s="40">
        <f aca="true" t="shared" si="75" ref="F221:W222">F222</f>
        <v>120245</v>
      </c>
      <c r="G221" s="40">
        <f t="shared" si="75"/>
        <v>0</v>
      </c>
      <c r="H221" s="40">
        <f t="shared" si="75"/>
        <v>49469.32</v>
      </c>
      <c r="I221" s="40">
        <f t="shared" si="75"/>
        <v>40548.62</v>
      </c>
      <c r="J221" s="40">
        <f t="shared" si="75"/>
        <v>0</v>
      </c>
      <c r="K221" s="220">
        <f t="shared" si="66"/>
        <v>33.72141785957737</v>
      </c>
      <c r="L221" s="40">
        <f t="shared" si="75"/>
        <v>0</v>
      </c>
      <c r="M221" s="40">
        <f t="shared" si="75"/>
        <v>0</v>
      </c>
      <c r="N221" s="40">
        <f t="shared" si="75"/>
        <v>0</v>
      </c>
      <c r="O221" s="40">
        <f t="shared" si="75"/>
        <v>0</v>
      </c>
      <c r="P221" s="40">
        <f t="shared" si="75"/>
        <v>0</v>
      </c>
      <c r="Q221" s="40">
        <f t="shared" si="75"/>
        <v>0</v>
      </c>
      <c r="R221" s="40">
        <f t="shared" si="75"/>
        <v>0</v>
      </c>
      <c r="S221" s="40">
        <f t="shared" si="75"/>
        <v>0</v>
      </c>
      <c r="T221" s="40">
        <f t="shared" si="75"/>
        <v>0</v>
      </c>
      <c r="U221" s="40">
        <f t="shared" si="75"/>
        <v>0</v>
      </c>
      <c r="V221" s="220"/>
      <c r="W221" s="40">
        <f t="shared" si="75"/>
        <v>49469.32</v>
      </c>
      <c r="X221" s="259"/>
    </row>
    <row r="222" spans="1:24" s="113" customFormat="1" ht="36.75" customHeight="1">
      <c r="A222" s="111" t="s">
        <v>348</v>
      </c>
      <c r="B222" s="125"/>
      <c r="C222" s="125"/>
      <c r="D222" s="124" t="s">
        <v>350</v>
      </c>
      <c r="E222" s="71">
        <f>E223</f>
        <v>146700</v>
      </c>
      <c r="F222" s="71">
        <f t="shared" si="75"/>
        <v>120245</v>
      </c>
      <c r="G222" s="71">
        <f t="shared" si="75"/>
        <v>0</v>
      </c>
      <c r="H222" s="71">
        <f t="shared" si="75"/>
        <v>49469.32</v>
      </c>
      <c r="I222" s="71">
        <f t="shared" si="75"/>
        <v>40548.62</v>
      </c>
      <c r="J222" s="71">
        <f t="shared" si="75"/>
        <v>0</v>
      </c>
      <c r="K222" s="221">
        <f t="shared" si="66"/>
        <v>33.72141785957737</v>
      </c>
      <c r="L222" s="71">
        <f t="shared" si="75"/>
        <v>0</v>
      </c>
      <c r="M222" s="71">
        <f t="shared" si="75"/>
        <v>0</v>
      </c>
      <c r="N222" s="71">
        <f t="shared" si="75"/>
        <v>0</v>
      </c>
      <c r="O222" s="71">
        <f t="shared" si="75"/>
        <v>0</v>
      </c>
      <c r="P222" s="71">
        <f t="shared" si="75"/>
        <v>0</v>
      </c>
      <c r="Q222" s="71">
        <f t="shared" si="75"/>
        <v>0</v>
      </c>
      <c r="R222" s="71">
        <f t="shared" si="75"/>
        <v>0</v>
      </c>
      <c r="S222" s="71">
        <f t="shared" si="75"/>
        <v>0</v>
      </c>
      <c r="T222" s="71">
        <f t="shared" si="75"/>
        <v>0</v>
      </c>
      <c r="U222" s="71">
        <f t="shared" si="75"/>
        <v>0</v>
      </c>
      <c r="V222" s="221"/>
      <c r="W222" s="71">
        <f t="shared" si="75"/>
        <v>49469.32</v>
      </c>
      <c r="X222" s="259"/>
    </row>
    <row r="223" spans="1:24" s="3" customFormat="1" ht="45">
      <c r="A223" s="72" t="s">
        <v>349</v>
      </c>
      <c r="B223" s="72" t="str">
        <f>'дод. 3'!A14</f>
        <v>0160</v>
      </c>
      <c r="C223" s="72" t="str">
        <f>'дод. 3'!B14</f>
        <v>0111</v>
      </c>
      <c r="D223" s="73" t="str">
        <f>'дод. 3'!C14</f>
        <v>Керівництво і управління у відповідній сфері у містах (місті Києві), селищах, селах, об’єднаних територіальних громадах</v>
      </c>
      <c r="E223" s="74">
        <v>146700</v>
      </c>
      <c r="F223" s="74">
        <v>120245</v>
      </c>
      <c r="G223" s="74"/>
      <c r="H223" s="74">
        <v>49469.32</v>
      </c>
      <c r="I223" s="74">
        <v>40548.62</v>
      </c>
      <c r="J223" s="74"/>
      <c r="K223" s="222">
        <f t="shared" si="66"/>
        <v>33.72141785957737</v>
      </c>
      <c r="L223" s="74">
        <v>0</v>
      </c>
      <c r="M223" s="74"/>
      <c r="N223" s="74"/>
      <c r="O223" s="74"/>
      <c r="P223" s="74"/>
      <c r="Q223" s="40">
        <f t="shared" si="67"/>
        <v>0</v>
      </c>
      <c r="R223" s="204"/>
      <c r="S223" s="204"/>
      <c r="T223" s="204"/>
      <c r="U223" s="191"/>
      <c r="V223" s="222"/>
      <c r="W223" s="40">
        <f t="shared" si="68"/>
        <v>49469.32</v>
      </c>
      <c r="X223" s="259"/>
    </row>
    <row r="224" spans="1:24" s="110" customFormat="1" ht="33" customHeight="1">
      <c r="A224" s="108" t="s">
        <v>342</v>
      </c>
      <c r="B224" s="33"/>
      <c r="C224" s="33"/>
      <c r="D224" s="32" t="s">
        <v>73</v>
      </c>
      <c r="E224" s="40">
        <f>E225</f>
        <v>108580645.97</v>
      </c>
      <c r="F224" s="40">
        <f aca="true" t="shared" si="76" ref="F224:W224">F225</f>
        <v>12928412</v>
      </c>
      <c r="G224" s="40">
        <f t="shared" si="76"/>
        <v>183655</v>
      </c>
      <c r="H224" s="40">
        <f t="shared" si="76"/>
        <v>26005005.93</v>
      </c>
      <c r="I224" s="40">
        <f t="shared" si="76"/>
        <v>3244702.05</v>
      </c>
      <c r="J224" s="40">
        <f t="shared" si="76"/>
        <v>84889.04</v>
      </c>
      <c r="K224" s="220">
        <f t="shared" si="66"/>
        <v>23.94994586529259</v>
      </c>
      <c r="L224" s="40">
        <f t="shared" si="76"/>
        <v>581000</v>
      </c>
      <c r="M224" s="40">
        <f t="shared" si="76"/>
        <v>20000</v>
      </c>
      <c r="N224" s="40">
        <f t="shared" si="76"/>
        <v>0</v>
      </c>
      <c r="O224" s="40">
        <f t="shared" si="76"/>
        <v>0</v>
      </c>
      <c r="P224" s="40">
        <f t="shared" si="76"/>
        <v>561000</v>
      </c>
      <c r="Q224" s="40">
        <f t="shared" si="76"/>
        <v>14899</v>
      </c>
      <c r="R224" s="40">
        <f t="shared" si="76"/>
        <v>0</v>
      </c>
      <c r="S224" s="40">
        <f t="shared" si="76"/>
        <v>0</v>
      </c>
      <c r="T224" s="40">
        <f t="shared" si="76"/>
        <v>0</v>
      </c>
      <c r="U224" s="40">
        <f t="shared" si="76"/>
        <v>14899</v>
      </c>
      <c r="V224" s="220">
        <f t="shared" si="70"/>
        <v>2.564371772805508</v>
      </c>
      <c r="W224" s="40">
        <f t="shared" si="76"/>
        <v>26019904.93</v>
      </c>
      <c r="X224" s="259"/>
    </row>
    <row r="225" spans="1:24" s="113" customFormat="1" ht="30.75" customHeight="1">
      <c r="A225" s="111" t="s">
        <v>343</v>
      </c>
      <c r="B225" s="125"/>
      <c r="C225" s="125"/>
      <c r="D225" s="124" t="s">
        <v>73</v>
      </c>
      <c r="E225" s="71">
        <f>E226+E227+E228+E229+E230+E231+E232</f>
        <v>108580645.97</v>
      </c>
      <c r="F225" s="71">
        <f aca="true" t="shared" si="77" ref="F225:W225">F226+F227+F228+F229+F230+F231+F232</f>
        <v>12928412</v>
      </c>
      <c r="G225" s="71">
        <f t="shared" si="77"/>
        <v>183655</v>
      </c>
      <c r="H225" s="71">
        <f t="shared" si="77"/>
        <v>26005005.93</v>
      </c>
      <c r="I225" s="71">
        <f t="shared" si="77"/>
        <v>3244702.05</v>
      </c>
      <c r="J225" s="71">
        <f t="shared" si="77"/>
        <v>84889.04</v>
      </c>
      <c r="K225" s="221">
        <f t="shared" si="66"/>
        <v>23.94994586529259</v>
      </c>
      <c r="L225" s="71">
        <f t="shared" si="77"/>
        <v>581000</v>
      </c>
      <c r="M225" s="71">
        <f t="shared" si="77"/>
        <v>20000</v>
      </c>
      <c r="N225" s="71">
        <f t="shared" si="77"/>
        <v>0</v>
      </c>
      <c r="O225" s="71">
        <f t="shared" si="77"/>
        <v>0</v>
      </c>
      <c r="P225" s="71">
        <f t="shared" si="77"/>
        <v>561000</v>
      </c>
      <c r="Q225" s="71">
        <f t="shared" si="77"/>
        <v>14899</v>
      </c>
      <c r="R225" s="71">
        <f t="shared" si="77"/>
        <v>0</v>
      </c>
      <c r="S225" s="71">
        <f t="shared" si="77"/>
        <v>0</v>
      </c>
      <c r="T225" s="71">
        <f t="shared" si="77"/>
        <v>0</v>
      </c>
      <c r="U225" s="71">
        <f t="shared" si="77"/>
        <v>14899</v>
      </c>
      <c r="V225" s="221">
        <f t="shared" si="70"/>
        <v>2.564371772805508</v>
      </c>
      <c r="W225" s="71">
        <f t="shared" si="77"/>
        <v>26019904.93</v>
      </c>
      <c r="X225" s="259"/>
    </row>
    <row r="226" spans="1:24" s="3" customFormat="1" ht="45">
      <c r="A226" s="72" t="s">
        <v>344</v>
      </c>
      <c r="B226" s="72" t="str">
        <f>'дод. 3'!A14</f>
        <v>0160</v>
      </c>
      <c r="C226" s="72" t="str">
        <f>'дод. 3'!B14</f>
        <v>0111</v>
      </c>
      <c r="D226" s="73" t="str">
        <f>'дод. 3'!C14</f>
        <v>Керівництво і управління у відповідній сфері у містах (місті Києві), селищах, селах, об’єднаних територіальних громадах</v>
      </c>
      <c r="E226" s="74">
        <v>16561600</v>
      </c>
      <c r="F226" s="74">
        <v>12928412</v>
      </c>
      <c r="G226" s="74">
        <v>183655</v>
      </c>
      <c r="H226" s="74">
        <v>4129477.05</v>
      </c>
      <c r="I226" s="74">
        <v>3244702.05</v>
      </c>
      <c r="J226" s="74">
        <v>84889.04</v>
      </c>
      <c r="K226" s="222">
        <f t="shared" si="66"/>
        <v>24.934046529320838</v>
      </c>
      <c r="L226" s="74">
        <v>61000</v>
      </c>
      <c r="M226" s="74"/>
      <c r="N226" s="74"/>
      <c r="O226" s="74"/>
      <c r="P226" s="74">
        <v>61000</v>
      </c>
      <c r="Q226" s="40">
        <f t="shared" si="67"/>
        <v>14899</v>
      </c>
      <c r="R226" s="204"/>
      <c r="S226" s="204"/>
      <c r="T226" s="204"/>
      <c r="U226" s="191">
        <v>14899</v>
      </c>
      <c r="V226" s="222">
        <f t="shared" si="70"/>
        <v>24.424590163934425</v>
      </c>
      <c r="W226" s="40">
        <f t="shared" si="68"/>
        <v>4144376.05</v>
      </c>
      <c r="X226" s="259"/>
    </row>
    <row r="227" spans="1:24" s="3" customFormat="1" ht="23.25" customHeight="1">
      <c r="A227" s="72" t="s">
        <v>397</v>
      </c>
      <c r="B227" s="72" t="str">
        <f>'дод. 3'!A144</f>
        <v>7640</v>
      </c>
      <c r="C227" s="72" t="str">
        <f>'дод. 3'!B144</f>
        <v>0470</v>
      </c>
      <c r="D227" s="104" t="str">
        <f>'дод. 3'!C144</f>
        <v>Заходи з енергозбереження</v>
      </c>
      <c r="E227" s="74">
        <v>75000</v>
      </c>
      <c r="F227" s="74"/>
      <c r="G227" s="74"/>
      <c r="H227" s="74"/>
      <c r="I227" s="74"/>
      <c r="J227" s="74"/>
      <c r="K227" s="222">
        <f t="shared" si="66"/>
        <v>0</v>
      </c>
      <c r="L227" s="74">
        <v>0</v>
      </c>
      <c r="M227" s="74"/>
      <c r="N227" s="74"/>
      <c r="O227" s="74"/>
      <c r="P227" s="74"/>
      <c r="Q227" s="40">
        <f t="shared" si="67"/>
        <v>0</v>
      </c>
      <c r="R227" s="204"/>
      <c r="S227" s="204"/>
      <c r="T227" s="204"/>
      <c r="U227" s="191"/>
      <c r="V227" s="222"/>
      <c r="W227" s="40">
        <f t="shared" si="68"/>
        <v>0</v>
      </c>
      <c r="X227" s="259"/>
    </row>
    <row r="228" spans="1:24" s="3" customFormat="1" ht="27" customHeight="1">
      <c r="A228" s="72" t="s">
        <v>345</v>
      </c>
      <c r="B228" s="72" t="str">
        <f>'дод. 3'!A160</f>
        <v>8340</v>
      </c>
      <c r="C228" s="72" t="str">
        <f>'дод. 3'!B160</f>
        <v>0540</v>
      </c>
      <c r="D228" s="104" t="str">
        <f>'дод. 3'!C160</f>
        <v>Природоохоронні заходи за рахунок цільових фондів</v>
      </c>
      <c r="E228" s="74">
        <v>0</v>
      </c>
      <c r="F228" s="74"/>
      <c r="G228" s="74"/>
      <c r="H228" s="74"/>
      <c r="I228" s="74"/>
      <c r="J228" s="74"/>
      <c r="K228" s="222"/>
      <c r="L228" s="74">
        <v>20000</v>
      </c>
      <c r="M228" s="74">
        <v>20000</v>
      </c>
      <c r="N228" s="74"/>
      <c r="O228" s="74"/>
      <c r="P228" s="74"/>
      <c r="Q228" s="40">
        <f t="shared" si="67"/>
        <v>0</v>
      </c>
      <c r="R228" s="204"/>
      <c r="S228" s="204"/>
      <c r="T228" s="204"/>
      <c r="U228" s="191"/>
      <c r="V228" s="222">
        <f t="shared" si="70"/>
        <v>0</v>
      </c>
      <c r="W228" s="40">
        <f t="shared" si="68"/>
        <v>0</v>
      </c>
      <c r="X228" s="259"/>
    </row>
    <row r="229" spans="1:24" s="3" customFormat="1" ht="22.5" customHeight="1">
      <c r="A229" s="72" t="s">
        <v>346</v>
      </c>
      <c r="B229" s="72" t="str">
        <f>'дод. 3'!A163</f>
        <v>8600</v>
      </c>
      <c r="C229" s="72" t="str">
        <f>'дод. 3'!B163</f>
        <v>0170</v>
      </c>
      <c r="D229" s="104" t="str">
        <f>'дод. 3'!C163</f>
        <v>Обслуговування місцевого боргу</v>
      </c>
      <c r="E229" s="74">
        <v>177952.41</v>
      </c>
      <c r="F229" s="74"/>
      <c r="G229" s="74"/>
      <c r="H229" s="74">
        <v>50828.88</v>
      </c>
      <c r="I229" s="74"/>
      <c r="J229" s="74"/>
      <c r="K229" s="222">
        <f t="shared" si="66"/>
        <v>28.563187202690877</v>
      </c>
      <c r="L229" s="74">
        <v>0</v>
      </c>
      <c r="M229" s="74"/>
      <c r="N229" s="74"/>
      <c r="O229" s="74"/>
      <c r="P229" s="74"/>
      <c r="Q229" s="40">
        <f t="shared" si="67"/>
        <v>0</v>
      </c>
      <c r="R229" s="204"/>
      <c r="S229" s="204"/>
      <c r="T229" s="204"/>
      <c r="U229" s="191"/>
      <c r="V229" s="222"/>
      <c r="W229" s="40">
        <f t="shared" si="68"/>
        <v>50828.88</v>
      </c>
      <c r="X229" s="259"/>
    </row>
    <row r="230" spans="1:24" s="3" customFormat="1" ht="21" customHeight="1">
      <c r="A230" s="72" t="s">
        <v>368</v>
      </c>
      <c r="B230" s="72" t="str">
        <f>'дод. 3'!A164</f>
        <v>8700</v>
      </c>
      <c r="C230" s="72" t="str">
        <f>'дод. 3'!B164</f>
        <v>0133</v>
      </c>
      <c r="D230" s="104" t="str">
        <f>'дод. 3'!C164</f>
        <v>Резервний фонд</v>
      </c>
      <c r="E230" s="74">
        <v>4466493.56</v>
      </c>
      <c r="F230" s="74"/>
      <c r="G230" s="74"/>
      <c r="H230" s="74"/>
      <c r="I230" s="74"/>
      <c r="J230" s="74"/>
      <c r="K230" s="222">
        <f t="shared" si="66"/>
        <v>0</v>
      </c>
      <c r="L230" s="74">
        <v>0</v>
      </c>
      <c r="M230" s="74"/>
      <c r="N230" s="74"/>
      <c r="O230" s="74"/>
      <c r="P230" s="74"/>
      <c r="Q230" s="40">
        <f t="shared" si="67"/>
        <v>0</v>
      </c>
      <c r="R230" s="204"/>
      <c r="S230" s="204"/>
      <c r="T230" s="204"/>
      <c r="U230" s="191"/>
      <c r="V230" s="222"/>
      <c r="W230" s="40">
        <f t="shared" si="68"/>
        <v>0</v>
      </c>
      <c r="X230" s="259"/>
    </row>
    <row r="231" spans="1:24" s="3" customFormat="1" ht="21.75" customHeight="1">
      <c r="A231" s="72" t="s">
        <v>369</v>
      </c>
      <c r="B231" s="72" t="str">
        <f>'дод. 3'!A167</f>
        <v>9110</v>
      </c>
      <c r="C231" s="72" t="str">
        <f>'дод. 3'!B167</f>
        <v>0180</v>
      </c>
      <c r="D231" s="104" t="str">
        <f>'дод. 3'!C167</f>
        <v>Реверсна дотація</v>
      </c>
      <c r="E231" s="74">
        <v>87299600</v>
      </c>
      <c r="F231" s="74"/>
      <c r="G231" s="74"/>
      <c r="H231" s="74">
        <v>21824700</v>
      </c>
      <c r="I231" s="74"/>
      <c r="J231" s="74"/>
      <c r="K231" s="222">
        <f t="shared" si="66"/>
        <v>24.99977090387585</v>
      </c>
      <c r="L231" s="74">
        <v>0</v>
      </c>
      <c r="M231" s="74"/>
      <c r="N231" s="74"/>
      <c r="O231" s="74"/>
      <c r="P231" s="74"/>
      <c r="Q231" s="40">
        <f t="shared" si="67"/>
        <v>0</v>
      </c>
      <c r="R231" s="204"/>
      <c r="S231" s="204"/>
      <c r="T231" s="204"/>
      <c r="U231" s="191"/>
      <c r="V231" s="222"/>
      <c r="W231" s="40">
        <f t="shared" si="68"/>
        <v>21824700</v>
      </c>
      <c r="X231" s="259"/>
    </row>
    <row r="232" spans="1:24" s="3" customFormat="1" ht="21.75" customHeight="1">
      <c r="A232" s="72" t="s">
        <v>495</v>
      </c>
      <c r="B232" s="72" t="str">
        <f>'дод. 3'!A169</f>
        <v>9770</v>
      </c>
      <c r="C232" s="72" t="str">
        <f>'дод. 3'!B169</f>
        <v>0180</v>
      </c>
      <c r="D232" s="105" t="str">
        <f>'дод. 3'!C169</f>
        <v>Інші субвенції з місцевого бюджету </v>
      </c>
      <c r="E232" s="74">
        <v>0</v>
      </c>
      <c r="F232" s="74"/>
      <c r="G232" s="74"/>
      <c r="H232" s="74"/>
      <c r="I232" s="74"/>
      <c r="J232" s="74"/>
      <c r="K232" s="222"/>
      <c r="L232" s="74">
        <v>500000</v>
      </c>
      <c r="M232" s="74"/>
      <c r="N232" s="74"/>
      <c r="O232" s="74"/>
      <c r="P232" s="74">
        <v>500000</v>
      </c>
      <c r="Q232" s="40">
        <f t="shared" si="67"/>
        <v>0</v>
      </c>
      <c r="R232" s="204"/>
      <c r="S232" s="204"/>
      <c r="T232" s="204"/>
      <c r="U232" s="191"/>
      <c r="V232" s="222">
        <f t="shared" si="70"/>
        <v>0</v>
      </c>
      <c r="W232" s="40">
        <f t="shared" si="68"/>
        <v>0</v>
      </c>
      <c r="X232" s="259"/>
    </row>
    <row r="233" spans="1:24" s="110" customFormat="1" ht="20.25" customHeight="1">
      <c r="A233" s="34"/>
      <c r="B233" s="33"/>
      <c r="C233" s="33"/>
      <c r="D233" s="32" t="s">
        <v>39</v>
      </c>
      <c r="E233" s="40">
        <f>E13+E60+E80+E97+E146+E151+E160+E183+E187+E203+E209+E212+E221+E224</f>
        <v>2803304186.6699996</v>
      </c>
      <c r="F233" s="40">
        <f aca="true" t="shared" si="78" ref="F233:W233">F13+F60+F80+F97+F146+F151+F160+F183+F187+F203+F209+F212+F221+F224</f>
        <v>663392280.1</v>
      </c>
      <c r="G233" s="40">
        <f t="shared" si="78"/>
        <v>95161855</v>
      </c>
      <c r="H233" s="40">
        <f t="shared" si="78"/>
        <v>824926557.1300002</v>
      </c>
      <c r="I233" s="40">
        <f t="shared" si="78"/>
        <v>153347440.97000003</v>
      </c>
      <c r="J233" s="40">
        <f t="shared" si="78"/>
        <v>38720817.8</v>
      </c>
      <c r="K233" s="220">
        <f t="shared" si="66"/>
        <v>29.426937007143607</v>
      </c>
      <c r="L233" s="40">
        <f t="shared" si="78"/>
        <v>477040732</v>
      </c>
      <c r="M233" s="40">
        <f t="shared" si="78"/>
        <v>72333808</v>
      </c>
      <c r="N233" s="40">
        <f t="shared" si="78"/>
        <v>6315206</v>
      </c>
      <c r="O233" s="40">
        <f t="shared" si="78"/>
        <v>2472134</v>
      </c>
      <c r="P233" s="40">
        <f t="shared" si="78"/>
        <v>404706924</v>
      </c>
      <c r="Q233" s="40">
        <f t="shared" si="78"/>
        <v>37585603.73</v>
      </c>
      <c r="R233" s="40">
        <f t="shared" si="78"/>
        <v>17170181.26</v>
      </c>
      <c r="S233" s="40">
        <f t="shared" si="78"/>
        <v>1728073.3199999998</v>
      </c>
      <c r="T233" s="40">
        <f t="shared" si="78"/>
        <v>692148.92</v>
      </c>
      <c r="U233" s="40">
        <f t="shared" si="78"/>
        <v>20415422.47</v>
      </c>
      <c r="V233" s="220">
        <f t="shared" si="70"/>
        <v>7.878908698723026</v>
      </c>
      <c r="W233" s="40">
        <f t="shared" si="78"/>
        <v>862512160.8600001</v>
      </c>
      <c r="X233" s="259"/>
    </row>
    <row r="234" spans="1:24" s="163" customFormat="1" ht="79.5" customHeight="1">
      <c r="A234" s="88"/>
      <c r="B234" s="85"/>
      <c r="C234" s="85"/>
      <c r="D234" s="86"/>
      <c r="E234" s="87"/>
      <c r="F234" s="87"/>
      <c r="G234" s="87"/>
      <c r="H234" s="87"/>
      <c r="I234" s="87"/>
      <c r="J234" s="87"/>
      <c r="K234" s="224"/>
      <c r="L234" s="87"/>
      <c r="M234" s="87"/>
      <c r="N234" s="87"/>
      <c r="O234" s="87"/>
      <c r="P234" s="87"/>
      <c r="Q234" s="187"/>
      <c r="V234" s="231"/>
      <c r="X234" s="259"/>
    </row>
    <row r="235" spans="1:24" s="163" customFormat="1" ht="51.75" customHeight="1">
      <c r="A235" s="271" t="s">
        <v>600</v>
      </c>
      <c r="B235" s="271"/>
      <c r="C235" s="271"/>
      <c r="D235" s="271"/>
      <c r="E235" s="271"/>
      <c r="F235" s="271"/>
      <c r="G235" s="271"/>
      <c r="H235" s="271"/>
      <c r="I235" s="271"/>
      <c r="J235" s="271"/>
      <c r="K235" s="271"/>
      <c r="L235" s="271"/>
      <c r="M235" s="175"/>
      <c r="N235" s="175"/>
      <c r="Q235" s="187"/>
      <c r="R235" s="272" t="s">
        <v>601</v>
      </c>
      <c r="S235" s="272"/>
      <c r="V235" s="231"/>
      <c r="X235" s="259"/>
    </row>
    <row r="236" spans="1:24" s="163" customFormat="1" ht="27.75" customHeight="1">
      <c r="A236" s="176"/>
      <c r="B236" s="174"/>
      <c r="C236" s="174"/>
      <c r="D236" s="174"/>
      <c r="E236" s="174"/>
      <c r="F236" s="174"/>
      <c r="G236" s="174"/>
      <c r="H236" s="174"/>
      <c r="I236" s="174"/>
      <c r="J236" s="174"/>
      <c r="K236" s="225"/>
      <c r="L236" s="175"/>
      <c r="M236" s="177"/>
      <c r="N236" s="175"/>
      <c r="O236" s="178"/>
      <c r="P236" s="178"/>
      <c r="Q236" s="187"/>
      <c r="V236" s="231"/>
      <c r="X236" s="259"/>
    </row>
    <row r="237" spans="1:24" s="216" customFormat="1" ht="27.75" customHeight="1">
      <c r="A237" s="213"/>
      <c r="B237" s="214"/>
      <c r="C237" s="215"/>
      <c r="D237" s="214" t="s">
        <v>608</v>
      </c>
      <c r="E237" s="210">
        <f>E233-'дод. 3'!D170</f>
        <v>0</v>
      </c>
      <c r="F237" s="210">
        <f>F233-'дод. 3'!E170</f>
        <v>0</v>
      </c>
      <c r="G237" s="210">
        <f>G233-'дод. 3'!F170</f>
        <v>0</v>
      </c>
      <c r="H237" s="210">
        <f>H233-'дод. 3'!G170</f>
        <v>0</v>
      </c>
      <c r="I237" s="210">
        <f>I233-'дод. 3'!H170</f>
        <v>0</v>
      </c>
      <c r="J237" s="210">
        <f>J233-'дод. 3'!I170</f>
        <v>0</v>
      </c>
      <c r="K237" s="226">
        <f>K233-'дод. 3'!J170</f>
        <v>0</v>
      </c>
      <c r="L237" s="210">
        <f>L233-'дод. 3'!K170</f>
        <v>0</v>
      </c>
      <c r="M237" s="210">
        <f>M233-'дод. 3'!L170</f>
        <v>0</v>
      </c>
      <c r="N237" s="210">
        <f>N233-'дод. 3'!M170</f>
        <v>0</v>
      </c>
      <c r="O237" s="210">
        <f>O233-'дод. 3'!N170</f>
        <v>0</v>
      </c>
      <c r="P237" s="210">
        <f>P233-'дод. 3'!O170</f>
        <v>0</v>
      </c>
      <c r="Q237" s="210">
        <f>Q233-'дод. 3'!P170</f>
        <v>0</v>
      </c>
      <c r="R237" s="210">
        <f>R233-'дод. 3'!Q170</f>
        <v>0</v>
      </c>
      <c r="S237" s="210">
        <f>S233-'дод. 3'!R170</f>
        <v>0</v>
      </c>
      <c r="T237" s="210">
        <f>T233-'дод. 3'!S170</f>
        <v>0</v>
      </c>
      <c r="U237" s="210">
        <f>U233-'дод. 3'!T170</f>
        <v>0</v>
      </c>
      <c r="V237" s="226">
        <f>V233-'дод. 3'!U170</f>
        <v>0</v>
      </c>
      <c r="W237" s="210">
        <f>W233-'дод. 3'!V170</f>
        <v>0</v>
      </c>
      <c r="X237" s="249"/>
    </row>
    <row r="238" spans="1:24" s="218" customFormat="1" ht="27.75" customHeight="1">
      <c r="A238" s="211"/>
      <c r="B238" s="217"/>
      <c r="C238" s="217"/>
      <c r="D238" s="212" t="s">
        <v>609</v>
      </c>
      <c r="E238" s="212">
        <v>2803304186.67</v>
      </c>
      <c r="F238" s="212">
        <v>663392280.1</v>
      </c>
      <c r="G238" s="212">
        <v>95161855</v>
      </c>
      <c r="H238" s="212">
        <v>824926557.13</v>
      </c>
      <c r="I238" s="212">
        <v>153347440.97</v>
      </c>
      <c r="J238" s="212">
        <v>38720817.8</v>
      </c>
      <c r="K238" s="227"/>
      <c r="L238" s="212">
        <v>477040732</v>
      </c>
      <c r="M238" s="212">
        <f>72383808-50000</f>
        <v>72333808</v>
      </c>
      <c r="N238" s="212">
        <v>6315206</v>
      </c>
      <c r="O238" s="212">
        <v>2472134</v>
      </c>
      <c r="P238" s="212">
        <f>404656924+50000</f>
        <v>404706924</v>
      </c>
      <c r="Q238" s="212">
        <v>37585603.73</v>
      </c>
      <c r="R238" s="212">
        <v>17170181.26</v>
      </c>
      <c r="S238" s="212">
        <v>1728073.32</v>
      </c>
      <c r="T238" s="212">
        <v>692148.92</v>
      </c>
      <c r="U238" s="218">
        <v>20415422.47</v>
      </c>
      <c r="V238" s="232"/>
      <c r="W238" s="218">
        <v>862512160.86</v>
      </c>
      <c r="X238" s="250"/>
    </row>
    <row r="239" spans="1:25" s="216" customFormat="1" ht="27.75" customHeight="1">
      <c r="A239" s="208"/>
      <c r="B239" s="209"/>
      <c r="C239" s="209"/>
      <c r="D239" s="210" t="s">
        <v>610</v>
      </c>
      <c r="E239" s="207">
        <f>E238-E233</f>
        <v>0</v>
      </c>
      <c r="F239" s="207">
        <f aca="true" t="shared" si="79" ref="F239:W239">F238-F233</f>
        <v>0</v>
      </c>
      <c r="G239" s="207">
        <f t="shared" si="79"/>
        <v>0</v>
      </c>
      <c r="H239" s="207">
        <f t="shared" si="79"/>
        <v>0</v>
      </c>
      <c r="I239" s="207">
        <f t="shared" si="79"/>
        <v>0</v>
      </c>
      <c r="J239" s="207">
        <f t="shared" si="79"/>
        <v>0</v>
      </c>
      <c r="K239" s="228"/>
      <c r="L239" s="207">
        <f t="shared" si="79"/>
        <v>0</v>
      </c>
      <c r="M239" s="207">
        <f t="shared" si="79"/>
        <v>0</v>
      </c>
      <c r="N239" s="207">
        <f t="shared" si="79"/>
        <v>0</v>
      </c>
      <c r="O239" s="207">
        <f t="shared" si="79"/>
        <v>0</v>
      </c>
      <c r="P239" s="207">
        <f t="shared" si="79"/>
        <v>0</v>
      </c>
      <c r="Q239" s="207">
        <f t="shared" si="79"/>
        <v>0</v>
      </c>
      <c r="R239" s="207">
        <f t="shared" si="79"/>
        <v>0</v>
      </c>
      <c r="S239" s="207">
        <f t="shared" si="79"/>
        <v>0</v>
      </c>
      <c r="T239" s="207">
        <f t="shared" si="79"/>
        <v>0</v>
      </c>
      <c r="U239" s="207">
        <f t="shared" si="79"/>
        <v>0</v>
      </c>
      <c r="V239" s="228"/>
      <c r="W239" s="207">
        <f t="shared" si="79"/>
        <v>0</v>
      </c>
      <c r="X239" s="251"/>
      <c r="Y239" s="207"/>
    </row>
    <row r="240" spans="1:25" s="110" customFormat="1" ht="27.75" customHeight="1">
      <c r="A240" s="88"/>
      <c r="B240" s="85"/>
      <c r="C240" s="85"/>
      <c r="D240" s="86"/>
      <c r="E240" s="87"/>
      <c r="F240" s="87"/>
      <c r="G240" s="87"/>
      <c r="H240" s="87"/>
      <c r="I240" s="87"/>
      <c r="J240" s="87"/>
      <c r="K240" s="224"/>
      <c r="L240" s="87"/>
      <c r="M240" s="87"/>
      <c r="N240" s="87"/>
      <c r="O240" s="87"/>
      <c r="P240" s="87"/>
      <c r="Q240" s="187"/>
      <c r="R240" s="87"/>
      <c r="S240" s="87"/>
      <c r="T240" s="87"/>
      <c r="U240" s="87"/>
      <c r="V240" s="231"/>
      <c r="W240" s="87"/>
      <c r="X240" s="251"/>
      <c r="Y240" s="87"/>
    </row>
    <row r="241" spans="1:24" s="3" customFormat="1" ht="20.25" customHeight="1">
      <c r="A241" s="56"/>
      <c r="B241" s="57"/>
      <c r="C241" s="57"/>
      <c r="D241" s="58"/>
      <c r="E241" s="87"/>
      <c r="F241" s="87"/>
      <c r="G241" s="87"/>
      <c r="H241" s="87"/>
      <c r="I241" s="87"/>
      <c r="J241" s="87"/>
      <c r="K241" s="224"/>
      <c r="L241" s="87"/>
      <c r="M241" s="87"/>
      <c r="N241" s="87"/>
      <c r="O241" s="87"/>
      <c r="P241" s="87"/>
      <c r="Q241" s="187"/>
      <c r="R241" s="87"/>
      <c r="S241" s="87"/>
      <c r="T241" s="87"/>
      <c r="V241" s="233"/>
      <c r="X241" s="248"/>
    </row>
    <row r="242" spans="1:16" ht="22.5" customHeight="1">
      <c r="A242" s="59"/>
      <c r="B242" s="60"/>
      <c r="C242" s="60"/>
      <c r="D242" s="61"/>
      <c r="E242" s="62"/>
      <c r="F242" s="62"/>
      <c r="G242" s="62"/>
      <c r="H242" s="62"/>
      <c r="I242" s="62"/>
      <c r="J242" s="62"/>
      <c r="L242" s="62"/>
      <c r="M242" s="62"/>
      <c r="N242" s="62"/>
      <c r="O242" s="62"/>
      <c r="P242" s="62"/>
    </row>
    <row r="243" spans="1:24" s="132" customFormat="1" ht="22.5" customHeight="1">
      <c r="A243" s="59"/>
      <c r="B243" s="60"/>
      <c r="C243" s="60"/>
      <c r="D243" s="70"/>
      <c r="E243" s="62"/>
      <c r="F243" s="62"/>
      <c r="G243" s="62"/>
      <c r="H243" s="62"/>
      <c r="I243" s="62"/>
      <c r="J243" s="62"/>
      <c r="K243" s="219"/>
      <c r="L243" s="62"/>
      <c r="M243" s="62"/>
      <c r="N243" s="62"/>
      <c r="O243" s="62"/>
      <c r="P243" s="62"/>
      <c r="Q243" s="169"/>
      <c r="V243" s="234"/>
      <c r="X243" s="252"/>
    </row>
    <row r="244" spans="1:24" s="132" customFormat="1" ht="22.5" customHeight="1">
      <c r="A244" s="59"/>
      <c r="B244" s="60"/>
      <c r="C244" s="60"/>
      <c r="D244" s="70"/>
      <c r="E244" s="62"/>
      <c r="F244" s="62"/>
      <c r="G244" s="62"/>
      <c r="H244" s="62"/>
      <c r="I244" s="62"/>
      <c r="J244" s="62"/>
      <c r="K244" s="219"/>
      <c r="L244" s="62"/>
      <c r="M244" s="62"/>
      <c r="N244" s="62"/>
      <c r="O244" s="62"/>
      <c r="P244" s="62"/>
      <c r="Q244" s="169"/>
      <c r="S244" s="133"/>
      <c r="T244" s="133"/>
      <c r="V244" s="234"/>
      <c r="X244" s="252"/>
    </row>
    <row r="245" spans="1:24" s="132" customFormat="1" ht="22.5" customHeight="1">
      <c r="A245" s="59"/>
      <c r="B245" s="60"/>
      <c r="C245" s="60"/>
      <c r="D245" s="70"/>
      <c r="E245" s="62"/>
      <c r="F245" s="62"/>
      <c r="G245" s="62"/>
      <c r="H245" s="62"/>
      <c r="I245" s="62"/>
      <c r="J245" s="62"/>
      <c r="K245" s="219"/>
      <c r="L245" s="62"/>
      <c r="M245" s="62"/>
      <c r="N245" s="62"/>
      <c r="O245" s="62"/>
      <c r="P245" s="62"/>
      <c r="Q245" s="169"/>
      <c r="S245" s="133"/>
      <c r="T245" s="133"/>
      <c r="V245" s="234"/>
      <c r="X245" s="252"/>
    </row>
    <row r="246" spans="1:24" s="132" customFormat="1" ht="22.5" customHeight="1">
      <c r="A246" s="59"/>
      <c r="B246" s="60"/>
      <c r="C246" s="60"/>
      <c r="D246" s="70"/>
      <c r="E246" s="62"/>
      <c r="F246" s="62"/>
      <c r="G246" s="62"/>
      <c r="H246" s="62"/>
      <c r="I246" s="62"/>
      <c r="J246" s="62"/>
      <c r="K246" s="219"/>
      <c r="L246" s="62"/>
      <c r="M246" s="62"/>
      <c r="N246" s="62"/>
      <c r="O246" s="62"/>
      <c r="P246" s="62"/>
      <c r="Q246" s="169"/>
      <c r="S246" s="133"/>
      <c r="T246" s="133"/>
      <c r="V246" s="234"/>
      <c r="X246" s="252"/>
    </row>
    <row r="247" spans="1:24" s="132" customFormat="1" ht="22.5" customHeight="1">
      <c r="A247" s="59"/>
      <c r="B247" s="60"/>
      <c r="C247" s="60"/>
      <c r="D247" s="70"/>
      <c r="E247" s="62"/>
      <c r="F247" s="62"/>
      <c r="G247" s="62"/>
      <c r="H247" s="62"/>
      <c r="I247" s="62"/>
      <c r="J247" s="62"/>
      <c r="K247" s="219"/>
      <c r="L247" s="62"/>
      <c r="M247" s="62"/>
      <c r="N247" s="62"/>
      <c r="O247" s="62"/>
      <c r="P247" s="62"/>
      <c r="Q247" s="169"/>
      <c r="S247" s="133"/>
      <c r="T247" s="133"/>
      <c r="V247" s="234"/>
      <c r="X247" s="252"/>
    </row>
    <row r="248" spans="1:24" s="132" customFormat="1" ht="22.5" customHeight="1">
      <c r="A248" s="59"/>
      <c r="B248" s="60"/>
      <c r="C248" s="60"/>
      <c r="D248" s="70"/>
      <c r="E248" s="62"/>
      <c r="F248" s="62"/>
      <c r="G248" s="62"/>
      <c r="H248" s="62"/>
      <c r="I248" s="62"/>
      <c r="J248" s="62"/>
      <c r="K248" s="219"/>
      <c r="L248" s="62"/>
      <c r="M248" s="62"/>
      <c r="N248" s="62"/>
      <c r="O248" s="62"/>
      <c r="P248" s="60"/>
      <c r="Q248" s="169"/>
      <c r="S248" s="133"/>
      <c r="T248" s="133"/>
      <c r="V248" s="234"/>
      <c r="X248" s="252"/>
    </row>
    <row r="249" spans="1:24" s="132" customFormat="1" ht="35.25" customHeight="1">
      <c r="A249" s="59"/>
      <c r="B249" s="60"/>
      <c r="C249" s="60"/>
      <c r="D249" s="70"/>
      <c r="E249" s="62"/>
      <c r="F249" s="62"/>
      <c r="G249" s="62"/>
      <c r="H249" s="62"/>
      <c r="I249" s="62"/>
      <c r="J249" s="62"/>
      <c r="K249" s="219"/>
      <c r="L249" s="62"/>
      <c r="M249" s="62"/>
      <c r="N249" s="62"/>
      <c r="O249" s="62"/>
      <c r="P249" s="62"/>
      <c r="Q249" s="169"/>
      <c r="T249" s="133"/>
      <c r="V249" s="234"/>
      <c r="X249" s="252"/>
    </row>
    <row r="250" spans="1:24" s="132" customFormat="1" ht="22.5" customHeight="1">
      <c r="A250" s="59"/>
      <c r="B250" s="60"/>
      <c r="C250" s="60"/>
      <c r="D250" s="70"/>
      <c r="E250" s="62"/>
      <c r="F250" s="62"/>
      <c r="G250" s="62"/>
      <c r="H250" s="62"/>
      <c r="I250" s="62"/>
      <c r="J250" s="62"/>
      <c r="K250" s="219"/>
      <c r="L250" s="62"/>
      <c r="M250" s="62"/>
      <c r="N250" s="62"/>
      <c r="O250" s="62"/>
      <c r="P250" s="62"/>
      <c r="Q250" s="169"/>
      <c r="S250" s="133"/>
      <c r="T250" s="133"/>
      <c r="V250" s="234"/>
      <c r="X250" s="252"/>
    </row>
    <row r="251" spans="1:24" s="132" customFormat="1" ht="22.5" customHeight="1">
      <c r="A251" s="59"/>
      <c r="B251" s="60"/>
      <c r="C251" s="60"/>
      <c r="D251" s="70"/>
      <c r="E251" s="62"/>
      <c r="F251" s="62"/>
      <c r="G251" s="62"/>
      <c r="H251" s="62"/>
      <c r="I251" s="62"/>
      <c r="J251" s="62"/>
      <c r="K251" s="219"/>
      <c r="L251" s="62"/>
      <c r="M251" s="62"/>
      <c r="N251" s="62"/>
      <c r="O251" s="62"/>
      <c r="P251" s="62"/>
      <c r="Q251" s="169"/>
      <c r="S251" s="133"/>
      <c r="T251" s="133"/>
      <c r="V251" s="234"/>
      <c r="X251" s="252"/>
    </row>
    <row r="252" spans="1:24" s="132" customFormat="1" ht="22.5" customHeight="1">
      <c r="A252" s="59"/>
      <c r="B252" s="60"/>
      <c r="C252" s="60"/>
      <c r="D252" s="70"/>
      <c r="E252" s="62"/>
      <c r="F252" s="62"/>
      <c r="G252" s="62"/>
      <c r="H252" s="62"/>
      <c r="I252" s="62"/>
      <c r="J252" s="62"/>
      <c r="K252" s="219"/>
      <c r="L252" s="62"/>
      <c r="M252" s="62"/>
      <c r="N252" s="62"/>
      <c r="O252" s="62"/>
      <c r="P252" s="62"/>
      <c r="Q252" s="169"/>
      <c r="S252" s="133"/>
      <c r="T252" s="133"/>
      <c r="V252" s="234"/>
      <c r="X252" s="252"/>
    </row>
    <row r="253" spans="1:24" s="132" customFormat="1" ht="22.5" customHeight="1">
      <c r="A253" s="59"/>
      <c r="B253" s="60"/>
      <c r="C253" s="60"/>
      <c r="D253" s="70"/>
      <c r="E253" s="62"/>
      <c r="F253" s="62"/>
      <c r="G253" s="62"/>
      <c r="H253" s="62"/>
      <c r="I253" s="62"/>
      <c r="J253" s="62"/>
      <c r="K253" s="219"/>
      <c r="L253" s="62"/>
      <c r="M253" s="62"/>
      <c r="N253" s="62"/>
      <c r="O253" s="62"/>
      <c r="P253" s="62"/>
      <c r="Q253" s="169"/>
      <c r="V253" s="234"/>
      <c r="X253" s="252"/>
    </row>
    <row r="254" spans="1:24" s="28" customFormat="1" ht="24.75" customHeight="1">
      <c r="A254" s="92"/>
      <c r="B254" s="69"/>
      <c r="C254" s="69"/>
      <c r="D254" s="69"/>
      <c r="E254" s="62"/>
      <c r="F254" s="60"/>
      <c r="G254" s="60"/>
      <c r="H254" s="60"/>
      <c r="I254" s="60"/>
      <c r="J254" s="60"/>
      <c r="K254" s="219"/>
      <c r="L254" s="60"/>
      <c r="M254" s="60"/>
      <c r="N254" s="60"/>
      <c r="O254" s="60"/>
      <c r="P254" s="60"/>
      <c r="Q254" s="169"/>
      <c r="R254" s="132"/>
      <c r="S254" s="132"/>
      <c r="T254" s="132"/>
      <c r="V254" s="235"/>
      <c r="X254" s="248"/>
    </row>
    <row r="255" spans="1:24" s="28" customFormat="1" ht="24.75" customHeight="1">
      <c r="A255" s="92"/>
      <c r="B255" s="69"/>
      <c r="C255" s="69"/>
      <c r="D255" s="69"/>
      <c r="E255" s="62"/>
      <c r="F255" s="60"/>
      <c r="G255" s="60"/>
      <c r="H255" s="60"/>
      <c r="I255" s="60"/>
      <c r="J255" s="60"/>
      <c r="K255" s="219"/>
      <c r="L255" s="60"/>
      <c r="M255" s="60"/>
      <c r="N255" s="60"/>
      <c r="O255" s="60"/>
      <c r="P255" s="60"/>
      <c r="Q255" s="169"/>
      <c r="R255" s="132"/>
      <c r="S255" s="132"/>
      <c r="T255" s="132"/>
      <c r="V255" s="235"/>
      <c r="X255" s="248"/>
    </row>
    <row r="256" spans="1:24" s="28" customFormat="1" ht="24.75" customHeight="1">
      <c r="A256" s="92"/>
      <c r="B256" s="69"/>
      <c r="C256" s="69"/>
      <c r="D256" s="69"/>
      <c r="E256" s="62"/>
      <c r="F256" s="60"/>
      <c r="G256" s="60"/>
      <c r="H256" s="60"/>
      <c r="I256" s="60"/>
      <c r="J256" s="60"/>
      <c r="K256" s="219"/>
      <c r="L256" s="60"/>
      <c r="M256" s="60"/>
      <c r="N256" s="60"/>
      <c r="O256" s="60"/>
      <c r="P256" s="60"/>
      <c r="Q256" s="169"/>
      <c r="R256" s="132"/>
      <c r="S256" s="132"/>
      <c r="T256" s="132"/>
      <c r="V256" s="235"/>
      <c r="X256" s="248"/>
    </row>
    <row r="257" spans="1:24" s="28" customFormat="1" ht="24.75" customHeight="1">
      <c r="A257" s="92"/>
      <c r="B257" s="69"/>
      <c r="C257" s="69"/>
      <c r="D257" s="69"/>
      <c r="E257" s="62"/>
      <c r="F257" s="60"/>
      <c r="G257" s="60"/>
      <c r="H257" s="60"/>
      <c r="I257" s="60"/>
      <c r="J257" s="60"/>
      <c r="K257" s="219"/>
      <c r="L257" s="60"/>
      <c r="M257" s="60"/>
      <c r="N257" s="60"/>
      <c r="O257" s="60"/>
      <c r="P257" s="60"/>
      <c r="Q257" s="169"/>
      <c r="R257" s="132"/>
      <c r="S257" s="132"/>
      <c r="T257" s="132"/>
      <c r="V257" s="235"/>
      <c r="X257" s="248"/>
    </row>
    <row r="258" spans="1:24" s="28" customFormat="1" ht="15">
      <c r="A258" s="65"/>
      <c r="B258" s="67"/>
      <c r="C258" s="60"/>
      <c r="D258" s="97"/>
      <c r="E258" s="62"/>
      <c r="F258" s="60"/>
      <c r="G258" s="60"/>
      <c r="H258" s="60"/>
      <c r="I258" s="60"/>
      <c r="J258" s="60"/>
      <c r="K258" s="219"/>
      <c r="L258" s="60"/>
      <c r="M258" s="60"/>
      <c r="N258" s="60"/>
      <c r="O258" s="60"/>
      <c r="P258" s="60"/>
      <c r="Q258" s="169"/>
      <c r="R258" s="132"/>
      <c r="S258" s="132"/>
      <c r="T258" s="132"/>
      <c r="V258" s="235"/>
      <c r="X258" s="248"/>
    </row>
    <row r="259" spans="1:24" s="28" customFormat="1" ht="15">
      <c r="A259" s="93"/>
      <c r="B259" s="60"/>
      <c r="C259" s="60"/>
      <c r="D259" s="61"/>
      <c r="E259" s="62"/>
      <c r="F259" s="60"/>
      <c r="G259" s="60"/>
      <c r="H259" s="60"/>
      <c r="I259" s="60"/>
      <c r="J259" s="60"/>
      <c r="K259" s="219"/>
      <c r="L259" s="60"/>
      <c r="M259" s="60"/>
      <c r="N259" s="60"/>
      <c r="O259" s="60"/>
      <c r="P259" s="60"/>
      <c r="Q259" s="169"/>
      <c r="R259" s="132"/>
      <c r="S259" s="132"/>
      <c r="T259" s="132"/>
      <c r="V259" s="235"/>
      <c r="X259" s="248"/>
    </row>
    <row r="260" spans="1:24" s="28" customFormat="1" ht="15">
      <c r="A260" s="59"/>
      <c r="B260" s="66"/>
      <c r="C260" s="67"/>
      <c r="D260" s="98"/>
      <c r="E260" s="62"/>
      <c r="F260" s="60"/>
      <c r="G260" s="60"/>
      <c r="H260" s="60"/>
      <c r="I260" s="60"/>
      <c r="J260" s="60"/>
      <c r="K260" s="219"/>
      <c r="L260" s="60"/>
      <c r="M260" s="60"/>
      <c r="N260" s="60"/>
      <c r="O260" s="60"/>
      <c r="P260" s="60"/>
      <c r="Q260" s="169"/>
      <c r="R260" s="132"/>
      <c r="S260" s="132"/>
      <c r="T260" s="132"/>
      <c r="V260" s="235"/>
      <c r="X260" s="248"/>
    </row>
    <row r="261" spans="1:24" s="28" customFormat="1" ht="15">
      <c r="A261" s="66"/>
      <c r="B261" s="67"/>
      <c r="C261" s="67"/>
      <c r="D261" s="99"/>
      <c r="E261" s="60"/>
      <c r="F261" s="62"/>
      <c r="G261" s="62"/>
      <c r="H261" s="62"/>
      <c r="I261" s="62"/>
      <c r="J261" s="62"/>
      <c r="K261" s="219"/>
      <c r="L261" s="60"/>
      <c r="M261" s="60"/>
      <c r="N261" s="60"/>
      <c r="O261" s="60"/>
      <c r="P261" s="60"/>
      <c r="Q261" s="169"/>
      <c r="R261" s="132"/>
      <c r="S261" s="132"/>
      <c r="T261" s="132"/>
      <c r="V261" s="235"/>
      <c r="X261" s="248"/>
    </row>
    <row r="262" spans="1:24" s="28" customFormat="1" ht="15">
      <c r="A262" s="92"/>
      <c r="B262" s="94"/>
      <c r="C262" s="94"/>
      <c r="D262" s="98"/>
      <c r="E262" s="60"/>
      <c r="F262" s="60"/>
      <c r="G262" s="60"/>
      <c r="H262" s="60"/>
      <c r="I262" s="60"/>
      <c r="J262" s="60"/>
      <c r="K262" s="219"/>
      <c r="L262" s="60"/>
      <c r="M262" s="60"/>
      <c r="N262" s="60"/>
      <c r="O262" s="60"/>
      <c r="P262" s="60"/>
      <c r="Q262" s="169"/>
      <c r="R262" s="132"/>
      <c r="S262" s="132"/>
      <c r="T262" s="132"/>
      <c r="V262" s="235"/>
      <c r="X262" s="248"/>
    </row>
    <row r="263" spans="1:24" s="28" customFormat="1" ht="15">
      <c r="A263" s="92"/>
      <c r="B263" s="94"/>
      <c r="C263" s="94"/>
      <c r="D263" s="98"/>
      <c r="E263" s="60"/>
      <c r="F263" s="60"/>
      <c r="G263" s="60"/>
      <c r="H263" s="60"/>
      <c r="I263" s="60"/>
      <c r="J263" s="60"/>
      <c r="K263" s="219"/>
      <c r="L263" s="60"/>
      <c r="M263" s="60"/>
      <c r="N263" s="60"/>
      <c r="O263" s="60"/>
      <c r="P263" s="60"/>
      <c r="Q263" s="169"/>
      <c r="R263" s="132"/>
      <c r="S263" s="132"/>
      <c r="T263" s="132"/>
      <c r="V263" s="235"/>
      <c r="X263" s="248"/>
    </row>
    <row r="264" spans="1:24" s="28" customFormat="1" ht="15">
      <c r="A264" s="92"/>
      <c r="B264" s="94"/>
      <c r="C264" s="94"/>
      <c r="D264" s="98"/>
      <c r="E264" s="60"/>
      <c r="F264" s="60"/>
      <c r="G264" s="60"/>
      <c r="H264" s="60"/>
      <c r="I264" s="60"/>
      <c r="J264" s="60"/>
      <c r="K264" s="219"/>
      <c r="L264" s="60"/>
      <c r="M264" s="60"/>
      <c r="N264" s="60"/>
      <c r="O264" s="60"/>
      <c r="P264" s="60"/>
      <c r="Q264" s="169"/>
      <c r="R264" s="132"/>
      <c r="S264" s="132"/>
      <c r="T264" s="132"/>
      <c r="V264" s="235"/>
      <c r="X264" s="248"/>
    </row>
    <row r="265" spans="1:24" s="28" customFormat="1" ht="15">
      <c r="A265" s="92"/>
      <c r="B265" s="94"/>
      <c r="C265" s="94"/>
      <c r="D265" s="98"/>
      <c r="E265" s="60"/>
      <c r="F265" s="60"/>
      <c r="G265" s="60"/>
      <c r="H265" s="60"/>
      <c r="I265" s="60"/>
      <c r="J265" s="60"/>
      <c r="K265" s="219"/>
      <c r="L265" s="60"/>
      <c r="M265" s="60"/>
      <c r="N265" s="60"/>
      <c r="O265" s="60"/>
      <c r="P265" s="60"/>
      <c r="Q265" s="169"/>
      <c r="R265" s="132"/>
      <c r="S265" s="132"/>
      <c r="T265" s="132"/>
      <c r="V265" s="235"/>
      <c r="X265" s="248"/>
    </row>
    <row r="266" spans="1:24" s="28" customFormat="1" ht="15">
      <c r="A266" s="92"/>
      <c r="B266" s="94"/>
      <c r="C266" s="94"/>
      <c r="D266" s="98"/>
      <c r="E266" s="60"/>
      <c r="F266" s="60"/>
      <c r="G266" s="60"/>
      <c r="H266" s="60"/>
      <c r="I266" s="60"/>
      <c r="J266" s="60"/>
      <c r="K266" s="219"/>
      <c r="L266" s="60"/>
      <c r="M266" s="60"/>
      <c r="N266" s="60"/>
      <c r="O266" s="60"/>
      <c r="P266" s="60"/>
      <c r="Q266" s="169"/>
      <c r="R266" s="132"/>
      <c r="S266" s="132"/>
      <c r="T266" s="132"/>
      <c r="V266" s="235"/>
      <c r="X266" s="248"/>
    </row>
    <row r="267" spans="1:24" s="28" customFormat="1" ht="15">
      <c r="A267" s="92"/>
      <c r="B267" s="94"/>
      <c r="C267" s="94"/>
      <c r="D267" s="98"/>
      <c r="E267" s="60"/>
      <c r="F267" s="60"/>
      <c r="G267" s="60"/>
      <c r="H267" s="60"/>
      <c r="I267" s="60"/>
      <c r="J267" s="60"/>
      <c r="K267" s="219"/>
      <c r="L267" s="60"/>
      <c r="M267" s="60"/>
      <c r="N267" s="60"/>
      <c r="O267" s="60"/>
      <c r="P267" s="60"/>
      <c r="Q267" s="169"/>
      <c r="R267" s="132"/>
      <c r="S267" s="132"/>
      <c r="T267" s="132"/>
      <c r="V267" s="235"/>
      <c r="X267" s="248"/>
    </row>
    <row r="268" spans="1:24" s="28" customFormat="1" ht="26.25" customHeight="1">
      <c r="A268" s="92"/>
      <c r="B268" s="94"/>
      <c r="C268" s="94"/>
      <c r="D268" s="98"/>
      <c r="E268" s="60"/>
      <c r="F268" s="60"/>
      <c r="G268" s="60"/>
      <c r="H268" s="60"/>
      <c r="I268" s="60"/>
      <c r="J268" s="60"/>
      <c r="K268" s="219"/>
      <c r="L268" s="60"/>
      <c r="M268" s="60"/>
      <c r="N268" s="60"/>
      <c r="O268" s="60"/>
      <c r="P268" s="60"/>
      <c r="Q268" s="169"/>
      <c r="R268" s="132"/>
      <c r="S268" s="132"/>
      <c r="T268" s="132"/>
      <c r="V268" s="235"/>
      <c r="X268" s="248"/>
    </row>
    <row r="269" spans="1:24" s="28" customFormat="1" ht="26.25" customHeight="1">
      <c r="A269" s="63"/>
      <c r="B269" s="64"/>
      <c r="C269" s="64"/>
      <c r="D269" s="100"/>
      <c r="E269" s="60"/>
      <c r="F269" s="60"/>
      <c r="G269" s="60"/>
      <c r="H269" s="60"/>
      <c r="I269" s="60"/>
      <c r="J269" s="60"/>
      <c r="K269" s="219"/>
      <c r="L269" s="60"/>
      <c r="M269" s="60"/>
      <c r="N269" s="60"/>
      <c r="O269" s="60"/>
      <c r="P269" s="60"/>
      <c r="Q269" s="169"/>
      <c r="R269" s="132"/>
      <c r="S269" s="132"/>
      <c r="T269" s="132"/>
      <c r="V269" s="235"/>
      <c r="X269" s="248"/>
    </row>
    <row r="270" spans="1:24" s="28" customFormat="1" ht="26.25" customHeight="1">
      <c r="A270" s="63"/>
      <c r="B270" s="64"/>
      <c r="C270" s="64"/>
      <c r="D270" s="100"/>
      <c r="E270" s="60"/>
      <c r="F270" s="60"/>
      <c r="G270" s="60"/>
      <c r="H270" s="60"/>
      <c r="I270" s="60"/>
      <c r="J270" s="60"/>
      <c r="K270" s="219"/>
      <c r="L270" s="60"/>
      <c r="M270" s="60"/>
      <c r="N270" s="60"/>
      <c r="O270" s="60"/>
      <c r="P270" s="60"/>
      <c r="Q270" s="169"/>
      <c r="R270" s="132"/>
      <c r="S270" s="132"/>
      <c r="T270" s="132"/>
      <c r="V270" s="235"/>
      <c r="X270" s="248"/>
    </row>
    <row r="271" spans="1:24" s="28" customFormat="1" ht="26.25" customHeight="1">
      <c r="A271" s="63"/>
      <c r="B271" s="64"/>
      <c r="C271" s="64"/>
      <c r="D271" s="100"/>
      <c r="E271" s="60"/>
      <c r="F271" s="60"/>
      <c r="G271" s="60"/>
      <c r="H271" s="60"/>
      <c r="I271" s="60"/>
      <c r="J271" s="60"/>
      <c r="K271" s="219"/>
      <c r="L271" s="60"/>
      <c r="M271" s="60"/>
      <c r="N271" s="60"/>
      <c r="O271" s="60"/>
      <c r="P271" s="60"/>
      <c r="Q271" s="169"/>
      <c r="R271" s="132"/>
      <c r="S271" s="132"/>
      <c r="T271" s="132"/>
      <c r="V271" s="235"/>
      <c r="X271" s="248"/>
    </row>
    <row r="272" spans="1:24" s="28" customFormat="1" ht="26.25" customHeight="1">
      <c r="A272" s="63"/>
      <c r="B272" s="64"/>
      <c r="C272" s="64"/>
      <c r="D272" s="100"/>
      <c r="E272" s="60"/>
      <c r="F272" s="60"/>
      <c r="G272" s="60"/>
      <c r="H272" s="60"/>
      <c r="I272" s="60"/>
      <c r="J272" s="60"/>
      <c r="K272" s="219"/>
      <c r="L272" s="60"/>
      <c r="M272" s="60"/>
      <c r="N272" s="60"/>
      <c r="O272" s="60"/>
      <c r="P272" s="60"/>
      <c r="Q272" s="169"/>
      <c r="R272" s="132"/>
      <c r="S272" s="132"/>
      <c r="T272" s="132"/>
      <c r="V272" s="235"/>
      <c r="X272" s="248"/>
    </row>
    <row r="273" spans="1:24" s="28" customFormat="1" ht="15">
      <c r="A273" s="63"/>
      <c r="B273" s="64"/>
      <c r="C273" s="64"/>
      <c r="D273" s="100"/>
      <c r="E273" s="60"/>
      <c r="F273" s="60"/>
      <c r="G273" s="60"/>
      <c r="H273" s="60"/>
      <c r="I273" s="60"/>
      <c r="J273" s="60"/>
      <c r="K273" s="219"/>
      <c r="L273" s="60"/>
      <c r="M273" s="60"/>
      <c r="N273" s="60"/>
      <c r="O273" s="60"/>
      <c r="P273" s="60"/>
      <c r="Q273" s="169"/>
      <c r="R273" s="132"/>
      <c r="S273" s="132"/>
      <c r="T273" s="132"/>
      <c r="V273" s="235"/>
      <c r="X273" s="248"/>
    </row>
    <row r="274" spans="1:24" s="28" customFormat="1" ht="15">
      <c r="A274" s="63"/>
      <c r="B274" s="64"/>
      <c r="C274" s="64"/>
      <c r="D274" s="100"/>
      <c r="E274" s="60"/>
      <c r="F274" s="60"/>
      <c r="G274" s="60"/>
      <c r="H274" s="60"/>
      <c r="I274" s="60"/>
      <c r="J274" s="60"/>
      <c r="K274" s="219"/>
      <c r="L274" s="60"/>
      <c r="M274" s="60"/>
      <c r="N274" s="60"/>
      <c r="O274" s="60"/>
      <c r="P274" s="60"/>
      <c r="Q274" s="169"/>
      <c r="R274" s="132"/>
      <c r="S274" s="132"/>
      <c r="T274" s="132"/>
      <c r="V274" s="235"/>
      <c r="X274" s="248"/>
    </row>
    <row r="275" spans="1:24" s="28" customFormat="1" ht="15">
      <c r="A275" s="63"/>
      <c r="B275" s="64"/>
      <c r="C275" s="64"/>
      <c r="D275" s="100"/>
      <c r="E275" s="60"/>
      <c r="F275" s="60"/>
      <c r="G275" s="60"/>
      <c r="H275" s="60"/>
      <c r="I275" s="60"/>
      <c r="J275" s="60"/>
      <c r="K275" s="219"/>
      <c r="L275" s="60"/>
      <c r="M275" s="60"/>
      <c r="N275" s="60"/>
      <c r="O275" s="60"/>
      <c r="P275" s="60"/>
      <c r="Q275" s="169"/>
      <c r="R275" s="132"/>
      <c r="S275" s="132"/>
      <c r="T275" s="132"/>
      <c r="V275" s="235"/>
      <c r="X275" s="248"/>
    </row>
    <row r="276" spans="1:24" s="28" customFormat="1" ht="15">
      <c r="A276" s="63"/>
      <c r="B276" s="64"/>
      <c r="C276" s="64"/>
      <c r="D276" s="100"/>
      <c r="E276" s="60"/>
      <c r="F276" s="60"/>
      <c r="G276" s="60"/>
      <c r="H276" s="60"/>
      <c r="I276" s="60"/>
      <c r="J276" s="60"/>
      <c r="K276" s="219"/>
      <c r="L276" s="60"/>
      <c r="M276" s="60"/>
      <c r="N276" s="60"/>
      <c r="O276" s="60"/>
      <c r="P276" s="60"/>
      <c r="Q276" s="169"/>
      <c r="R276" s="132"/>
      <c r="S276" s="132"/>
      <c r="T276" s="132"/>
      <c r="V276" s="235"/>
      <c r="X276" s="248"/>
    </row>
    <row r="277" spans="1:24" s="28" customFormat="1" ht="15">
      <c r="A277" s="63"/>
      <c r="B277" s="64"/>
      <c r="C277" s="64"/>
      <c r="D277" s="100"/>
      <c r="E277" s="60"/>
      <c r="F277" s="60"/>
      <c r="G277" s="60"/>
      <c r="H277" s="60"/>
      <c r="I277" s="60"/>
      <c r="J277" s="60"/>
      <c r="K277" s="219"/>
      <c r="L277" s="60"/>
      <c r="M277" s="60"/>
      <c r="N277" s="60"/>
      <c r="O277" s="60"/>
      <c r="P277" s="60"/>
      <c r="Q277" s="169"/>
      <c r="R277" s="132"/>
      <c r="S277" s="132"/>
      <c r="T277" s="132"/>
      <c r="V277" s="235"/>
      <c r="X277" s="248"/>
    </row>
    <row r="278" spans="1:24" s="28" customFormat="1" ht="15">
      <c r="A278" s="63"/>
      <c r="B278" s="64"/>
      <c r="C278" s="64"/>
      <c r="D278" s="100"/>
      <c r="E278" s="60"/>
      <c r="F278" s="60"/>
      <c r="G278" s="60"/>
      <c r="H278" s="60"/>
      <c r="I278" s="60"/>
      <c r="J278" s="60"/>
      <c r="K278" s="219"/>
      <c r="L278" s="60"/>
      <c r="M278" s="60"/>
      <c r="N278" s="60"/>
      <c r="O278" s="60"/>
      <c r="P278" s="60"/>
      <c r="Q278" s="169"/>
      <c r="R278" s="132"/>
      <c r="S278" s="132"/>
      <c r="T278" s="132"/>
      <c r="V278" s="235"/>
      <c r="X278" s="248"/>
    </row>
    <row r="279" spans="1:24" s="28" customFormat="1" ht="15">
      <c r="A279" s="63"/>
      <c r="B279" s="64"/>
      <c r="C279" s="64"/>
      <c r="D279" s="100"/>
      <c r="E279" s="60"/>
      <c r="F279" s="60"/>
      <c r="G279" s="60"/>
      <c r="H279" s="60"/>
      <c r="I279" s="60"/>
      <c r="J279" s="60"/>
      <c r="K279" s="219"/>
      <c r="L279" s="60"/>
      <c r="M279" s="60"/>
      <c r="N279" s="60"/>
      <c r="O279" s="60"/>
      <c r="P279" s="60"/>
      <c r="Q279" s="169"/>
      <c r="R279" s="132"/>
      <c r="S279" s="132"/>
      <c r="T279" s="132"/>
      <c r="V279" s="235"/>
      <c r="X279" s="248"/>
    </row>
    <row r="280" spans="1:24" s="28" customFormat="1" ht="15">
      <c r="A280" s="63"/>
      <c r="B280" s="64"/>
      <c r="C280" s="64"/>
      <c r="D280" s="100"/>
      <c r="E280" s="60"/>
      <c r="F280" s="60"/>
      <c r="G280" s="60"/>
      <c r="H280" s="60"/>
      <c r="I280" s="60"/>
      <c r="J280" s="60"/>
      <c r="K280" s="219"/>
      <c r="L280" s="60"/>
      <c r="M280" s="60"/>
      <c r="N280" s="60"/>
      <c r="O280" s="60"/>
      <c r="P280" s="60"/>
      <c r="Q280" s="169"/>
      <c r="R280" s="132"/>
      <c r="S280" s="132"/>
      <c r="T280" s="132"/>
      <c r="V280" s="235"/>
      <c r="X280" s="248"/>
    </row>
    <row r="281" spans="1:24" s="28" customFormat="1" ht="15">
      <c r="A281" s="63"/>
      <c r="B281" s="64"/>
      <c r="C281" s="64"/>
      <c r="D281" s="100"/>
      <c r="E281" s="60"/>
      <c r="F281" s="60"/>
      <c r="G281" s="60"/>
      <c r="H281" s="60"/>
      <c r="I281" s="60"/>
      <c r="J281" s="60"/>
      <c r="K281" s="219"/>
      <c r="L281" s="60"/>
      <c r="M281" s="60"/>
      <c r="N281" s="60"/>
      <c r="O281" s="60"/>
      <c r="P281" s="60"/>
      <c r="Q281" s="169"/>
      <c r="R281" s="132"/>
      <c r="S281" s="132"/>
      <c r="T281" s="132"/>
      <c r="V281" s="235"/>
      <c r="X281" s="248"/>
    </row>
    <row r="282" spans="1:24" s="28" customFormat="1" ht="15">
      <c r="A282" s="63"/>
      <c r="B282" s="64"/>
      <c r="C282" s="64"/>
      <c r="D282" s="100"/>
      <c r="E282" s="60"/>
      <c r="F282" s="60"/>
      <c r="G282" s="60"/>
      <c r="H282" s="60"/>
      <c r="I282" s="60"/>
      <c r="J282" s="60"/>
      <c r="K282" s="219"/>
      <c r="L282" s="60"/>
      <c r="M282" s="60"/>
      <c r="N282" s="60"/>
      <c r="O282" s="60"/>
      <c r="P282" s="60"/>
      <c r="Q282" s="169"/>
      <c r="R282" s="132"/>
      <c r="S282" s="132"/>
      <c r="T282" s="132"/>
      <c r="V282" s="235"/>
      <c r="X282" s="248"/>
    </row>
    <row r="283" spans="1:24" s="28" customFormat="1" ht="15">
      <c r="A283" s="63"/>
      <c r="B283" s="64"/>
      <c r="C283" s="64"/>
      <c r="D283" s="100"/>
      <c r="E283" s="60"/>
      <c r="F283" s="60"/>
      <c r="G283" s="60"/>
      <c r="H283" s="60"/>
      <c r="I283" s="60"/>
      <c r="J283" s="60"/>
      <c r="K283" s="219"/>
      <c r="L283" s="60"/>
      <c r="M283" s="60"/>
      <c r="N283" s="60"/>
      <c r="O283" s="60"/>
      <c r="P283" s="60"/>
      <c r="Q283" s="169"/>
      <c r="R283" s="132"/>
      <c r="S283" s="132"/>
      <c r="T283" s="132"/>
      <c r="V283" s="235"/>
      <c r="X283" s="248"/>
    </row>
    <row r="284" spans="1:24" s="28" customFormat="1" ht="15">
      <c r="A284" s="63"/>
      <c r="B284" s="64"/>
      <c r="C284" s="64"/>
      <c r="D284" s="100"/>
      <c r="E284" s="60"/>
      <c r="F284" s="60"/>
      <c r="G284" s="60"/>
      <c r="H284" s="60"/>
      <c r="I284" s="60"/>
      <c r="J284" s="60"/>
      <c r="K284" s="219"/>
      <c r="L284" s="60"/>
      <c r="M284" s="60"/>
      <c r="N284" s="60"/>
      <c r="O284" s="60"/>
      <c r="P284" s="60"/>
      <c r="Q284" s="169"/>
      <c r="R284" s="132"/>
      <c r="S284" s="132"/>
      <c r="T284" s="132"/>
      <c r="V284" s="235"/>
      <c r="X284" s="248"/>
    </row>
    <row r="285" spans="1:24" s="28" customFormat="1" ht="15">
      <c r="A285" s="63"/>
      <c r="B285" s="64"/>
      <c r="C285" s="64"/>
      <c r="D285" s="100"/>
      <c r="E285" s="60"/>
      <c r="F285" s="60"/>
      <c r="G285" s="60"/>
      <c r="H285" s="60"/>
      <c r="I285" s="60"/>
      <c r="J285" s="60"/>
      <c r="K285" s="219"/>
      <c r="L285" s="60"/>
      <c r="M285" s="60"/>
      <c r="N285" s="60"/>
      <c r="O285" s="60"/>
      <c r="P285" s="60"/>
      <c r="Q285" s="169"/>
      <c r="R285" s="132"/>
      <c r="S285" s="132"/>
      <c r="T285" s="132"/>
      <c r="V285" s="235"/>
      <c r="X285" s="248"/>
    </row>
    <row r="286" spans="1:24" s="28" customFormat="1" ht="15">
      <c r="A286" s="63"/>
      <c r="B286" s="64"/>
      <c r="C286" s="64"/>
      <c r="D286" s="100"/>
      <c r="E286" s="60"/>
      <c r="F286" s="60"/>
      <c r="G286" s="60"/>
      <c r="H286" s="60"/>
      <c r="I286" s="60"/>
      <c r="J286" s="60"/>
      <c r="K286" s="219"/>
      <c r="L286" s="60"/>
      <c r="M286" s="60"/>
      <c r="N286" s="60"/>
      <c r="O286" s="60"/>
      <c r="P286" s="60"/>
      <c r="Q286" s="169"/>
      <c r="R286" s="132"/>
      <c r="S286" s="132"/>
      <c r="T286" s="132"/>
      <c r="V286" s="235"/>
      <c r="X286" s="248"/>
    </row>
    <row r="287" spans="1:24" s="28" customFormat="1" ht="15">
      <c r="A287" s="63"/>
      <c r="B287" s="64"/>
      <c r="C287" s="64"/>
      <c r="D287" s="100"/>
      <c r="E287" s="60"/>
      <c r="F287" s="60"/>
      <c r="G287" s="60"/>
      <c r="H287" s="60"/>
      <c r="I287" s="60"/>
      <c r="J287" s="60"/>
      <c r="K287" s="219"/>
      <c r="L287" s="60"/>
      <c r="M287" s="60"/>
      <c r="N287" s="60"/>
      <c r="O287" s="60"/>
      <c r="P287" s="60"/>
      <c r="Q287" s="169"/>
      <c r="R287" s="132"/>
      <c r="S287" s="132"/>
      <c r="T287" s="132"/>
      <c r="V287" s="235"/>
      <c r="X287" s="248"/>
    </row>
    <row r="288" spans="1:24" s="28" customFormat="1" ht="15">
      <c r="A288" s="63"/>
      <c r="B288" s="64"/>
      <c r="C288" s="64"/>
      <c r="D288" s="100"/>
      <c r="E288" s="60"/>
      <c r="F288" s="60"/>
      <c r="G288" s="60"/>
      <c r="H288" s="60"/>
      <c r="I288" s="60"/>
      <c r="J288" s="60"/>
      <c r="K288" s="219"/>
      <c r="L288" s="60"/>
      <c r="M288" s="60"/>
      <c r="N288" s="60"/>
      <c r="O288" s="60"/>
      <c r="P288" s="60"/>
      <c r="Q288" s="169"/>
      <c r="R288" s="132"/>
      <c r="S288" s="132"/>
      <c r="T288" s="132"/>
      <c r="V288" s="235"/>
      <c r="X288" s="248"/>
    </row>
    <row r="289" spans="1:24" s="28" customFormat="1" ht="15">
      <c r="A289" s="63"/>
      <c r="B289" s="64"/>
      <c r="C289" s="64"/>
      <c r="D289" s="100"/>
      <c r="E289" s="60"/>
      <c r="F289" s="60"/>
      <c r="G289" s="60"/>
      <c r="H289" s="60"/>
      <c r="I289" s="60"/>
      <c r="J289" s="60"/>
      <c r="K289" s="219"/>
      <c r="L289" s="60"/>
      <c r="M289" s="60"/>
      <c r="N289" s="60"/>
      <c r="O289" s="60"/>
      <c r="P289" s="60"/>
      <c r="Q289" s="169"/>
      <c r="R289" s="132"/>
      <c r="S289" s="132"/>
      <c r="T289" s="132"/>
      <c r="V289" s="235"/>
      <c r="X289" s="248"/>
    </row>
    <row r="290" spans="1:24" s="28" customFormat="1" ht="15">
      <c r="A290" s="63"/>
      <c r="B290" s="64"/>
      <c r="C290" s="64"/>
      <c r="D290" s="100"/>
      <c r="E290" s="60"/>
      <c r="F290" s="60"/>
      <c r="G290" s="60"/>
      <c r="H290" s="60"/>
      <c r="I290" s="60"/>
      <c r="J290" s="60"/>
      <c r="K290" s="219"/>
      <c r="L290" s="60"/>
      <c r="M290" s="60"/>
      <c r="N290" s="60"/>
      <c r="O290" s="60"/>
      <c r="P290" s="60"/>
      <c r="Q290" s="169"/>
      <c r="R290" s="132"/>
      <c r="S290" s="132"/>
      <c r="T290" s="132"/>
      <c r="V290" s="235"/>
      <c r="X290" s="248"/>
    </row>
    <row r="291" spans="1:24" s="28" customFormat="1" ht="15">
      <c r="A291" s="63"/>
      <c r="B291" s="64"/>
      <c r="C291" s="64"/>
      <c r="D291" s="100"/>
      <c r="E291" s="60"/>
      <c r="F291" s="60"/>
      <c r="G291" s="60"/>
      <c r="H291" s="60"/>
      <c r="I291" s="60"/>
      <c r="J291" s="60"/>
      <c r="K291" s="219"/>
      <c r="L291" s="60"/>
      <c r="M291" s="60"/>
      <c r="N291" s="60"/>
      <c r="O291" s="60"/>
      <c r="P291" s="60"/>
      <c r="Q291" s="169"/>
      <c r="R291" s="132"/>
      <c r="S291" s="132"/>
      <c r="T291" s="132"/>
      <c r="V291" s="235"/>
      <c r="X291" s="248"/>
    </row>
    <row r="292" spans="1:24" s="28" customFormat="1" ht="15">
      <c r="A292" s="63"/>
      <c r="B292" s="64"/>
      <c r="C292" s="64"/>
      <c r="D292" s="100"/>
      <c r="E292" s="60"/>
      <c r="F292" s="60"/>
      <c r="G292" s="60"/>
      <c r="H292" s="60"/>
      <c r="I292" s="60"/>
      <c r="J292" s="60"/>
      <c r="K292" s="219"/>
      <c r="L292" s="60"/>
      <c r="M292" s="60"/>
      <c r="N292" s="60"/>
      <c r="O292" s="60"/>
      <c r="P292" s="60"/>
      <c r="Q292" s="169"/>
      <c r="R292" s="132"/>
      <c r="S292" s="132"/>
      <c r="T292" s="132"/>
      <c r="V292" s="235"/>
      <c r="X292" s="248"/>
    </row>
    <row r="293" spans="1:24" s="28" customFormat="1" ht="15">
      <c r="A293" s="63"/>
      <c r="B293" s="64"/>
      <c r="C293" s="64"/>
      <c r="D293" s="100"/>
      <c r="E293" s="60"/>
      <c r="F293" s="60"/>
      <c r="G293" s="60"/>
      <c r="H293" s="60"/>
      <c r="I293" s="60"/>
      <c r="J293" s="60"/>
      <c r="K293" s="219"/>
      <c r="L293" s="60"/>
      <c r="M293" s="60"/>
      <c r="N293" s="60"/>
      <c r="O293" s="60"/>
      <c r="P293" s="60"/>
      <c r="Q293" s="169"/>
      <c r="R293" s="132"/>
      <c r="S293" s="132"/>
      <c r="T293" s="132"/>
      <c r="V293" s="235"/>
      <c r="X293" s="248"/>
    </row>
    <row r="294" spans="1:24" s="28" customFormat="1" ht="15">
      <c r="A294" s="63"/>
      <c r="B294" s="64"/>
      <c r="C294" s="64"/>
      <c r="D294" s="100"/>
      <c r="E294" s="60"/>
      <c r="F294" s="60"/>
      <c r="G294" s="60"/>
      <c r="H294" s="60"/>
      <c r="I294" s="60"/>
      <c r="J294" s="60"/>
      <c r="K294" s="219"/>
      <c r="L294" s="60"/>
      <c r="M294" s="60"/>
      <c r="N294" s="60"/>
      <c r="O294" s="60"/>
      <c r="P294" s="60"/>
      <c r="Q294" s="169"/>
      <c r="R294" s="132"/>
      <c r="S294" s="132"/>
      <c r="T294" s="132"/>
      <c r="V294" s="235"/>
      <c r="X294" s="248"/>
    </row>
    <row r="295" spans="1:24" s="28" customFormat="1" ht="15">
      <c r="A295" s="63"/>
      <c r="B295" s="64"/>
      <c r="C295" s="64"/>
      <c r="D295" s="100"/>
      <c r="E295" s="60"/>
      <c r="F295" s="60"/>
      <c r="G295" s="60"/>
      <c r="H295" s="60"/>
      <c r="I295" s="60"/>
      <c r="J295" s="60"/>
      <c r="K295" s="219"/>
      <c r="L295" s="60"/>
      <c r="M295" s="60"/>
      <c r="N295" s="60"/>
      <c r="O295" s="60"/>
      <c r="P295" s="60"/>
      <c r="Q295" s="169"/>
      <c r="R295" s="132"/>
      <c r="S295" s="132"/>
      <c r="T295" s="132"/>
      <c r="V295" s="235"/>
      <c r="X295" s="248"/>
    </row>
  </sheetData>
  <sheetProtection/>
  <mergeCells count="36">
    <mergeCell ref="Q4:U4"/>
    <mergeCell ref="V9:V12"/>
    <mergeCell ref="W9:W12"/>
    <mergeCell ref="A235:L235"/>
    <mergeCell ref="R235:S235"/>
    <mergeCell ref="F11:G11"/>
    <mergeCell ref="A9:A12"/>
    <mergeCell ref="D9:D12"/>
    <mergeCell ref="E11:E12"/>
    <mergeCell ref="Q11:Q12"/>
    <mergeCell ref="R11:R12"/>
    <mergeCell ref="H11:H12"/>
    <mergeCell ref="K9:K12"/>
    <mergeCell ref="B9:B12"/>
    <mergeCell ref="C9:C12"/>
    <mergeCell ref="E9:J9"/>
    <mergeCell ref="Q10:U10"/>
    <mergeCell ref="S11:T11"/>
    <mergeCell ref="U11:U12"/>
    <mergeCell ref="I11:J11"/>
    <mergeCell ref="A6:V6"/>
    <mergeCell ref="A7:V7"/>
    <mergeCell ref="N11:O11"/>
    <mergeCell ref="L11:L12"/>
    <mergeCell ref="M11:M12"/>
    <mergeCell ref="P11:P12"/>
    <mergeCell ref="E10:G10"/>
    <mergeCell ref="H10:J10"/>
    <mergeCell ref="L9:U9"/>
    <mergeCell ref="L10:P10"/>
    <mergeCell ref="X158:X198"/>
    <mergeCell ref="X199:X236"/>
    <mergeCell ref="X1:X46"/>
    <mergeCell ref="X47:X88"/>
    <mergeCell ref="X89:X123"/>
    <mergeCell ref="X124:X157"/>
  </mergeCells>
  <printOptions horizontalCentered="1"/>
  <pageMargins left="0.1968503937007874" right="0.1968503937007874" top="0.44" bottom="0.41" header="0.2" footer="0.2"/>
  <pageSetup fitToHeight="100" fitToWidth="1" horizontalDpi="600" verticalDpi="600" orientation="landscape" paperSize="9" scale="35" r:id="rId1"/>
  <headerFooter alignWithMargins="0">
    <oddHeader>&amp;R&amp;20Продовження додатку 2</oddHeader>
  </headerFooter>
  <rowBreaks count="1" manualBreakCount="1">
    <brk id="229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16"/>
  <sheetViews>
    <sheetView showGridLines="0" showZeros="0" view="pageBreakPreview" zoomScale="25" zoomScaleNormal="70" zoomScaleSheetLayoutView="25" zoomScalePageLayoutView="0" workbookViewId="0" topLeftCell="A1">
      <selection activeCell="Q4" sqref="Q4"/>
    </sheetView>
  </sheetViews>
  <sheetFormatPr defaultColWidth="9.16015625" defaultRowHeight="12.75"/>
  <cols>
    <col min="1" max="1" width="21.83203125" style="4" customWidth="1"/>
    <col min="2" max="2" width="18.66015625" style="1" customWidth="1"/>
    <col min="3" max="3" width="70.16015625" style="37" customWidth="1"/>
    <col min="4" max="4" width="24.83203125" style="2" customWidth="1"/>
    <col min="5" max="9" width="21.5" style="2" customWidth="1"/>
    <col min="10" max="10" width="17.33203125" style="230" customWidth="1"/>
    <col min="11" max="11" width="21.5" style="2" customWidth="1"/>
    <col min="12" max="12" width="21.66015625" style="2" customWidth="1"/>
    <col min="13" max="13" width="18.83203125" style="2" customWidth="1"/>
    <col min="14" max="14" width="18.66015625" style="2" customWidth="1"/>
    <col min="15" max="15" width="23.16015625" style="2" customWidth="1"/>
    <col min="16" max="16" width="20.33203125" style="2" customWidth="1"/>
    <col min="17" max="17" width="21.83203125" style="169" customWidth="1"/>
    <col min="18" max="18" width="21.5" style="132" customWidth="1"/>
    <col min="19" max="19" width="23" style="132" customWidth="1"/>
    <col min="20" max="20" width="20.5" style="132" customWidth="1"/>
    <col min="21" max="21" width="17.5" style="234" customWidth="1"/>
    <col min="22" max="22" width="28.16015625" style="132" customWidth="1"/>
    <col min="23" max="23" width="8.83203125" style="253" customWidth="1"/>
    <col min="24" max="27" width="17.5" style="132" customWidth="1"/>
    <col min="28" max="28" width="20.83203125" style="132" customWidth="1"/>
    <col min="29" max="29" width="21.5" style="132" customWidth="1"/>
    <col min="30" max="30" width="17.5" style="132" customWidth="1"/>
    <col min="31" max="31" width="19.66015625" style="132" customWidth="1"/>
    <col min="32" max="36" width="17.5" style="132" customWidth="1"/>
    <col min="37" max="16384" width="9.16015625" style="2" customWidth="1"/>
  </cols>
  <sheetData>
    <row r="1" spans="1:20" ht="26.25" customHeight="1">
      <c r="A1" s="16"/>
      <c r="Q1" s="283" t="s">
        <v>596</v>
      </c>
      <c r="R1" s="283"/>
      <c r="S1" s="283"/>
      <c r="T1" s="283"/>
    </row>
    <row r="2" spans="1:23" ht="29.25" customHeight="1">
      <c r="A2" s="16"/>
      <c r="Q2" s="283" t="s">
        <v>595</v>
      </c>
      <c r="R2" s="283"/>
      <c r="S2" s="283"/>
      <c r="T2" s="283"/>
      <c r="W2" s="277">
        <v>17</v>
      </c>
    </row>
    <row r="3" spans="1:23" ht="31.5">
      <c r="A3" s="16"/>
      <c r="Q3" s="269" t="s">
        <v>611</v>
      </c>
      <c r="R3" s="269"/>
      <c r="S3" s="269"/>
      <c r="T3" s="269"/>
      <c r="W3" s="277"/>
    </row>
    <row r="4" spans="1:23" ht="26.25">
      <c r="A4" s="16"/>
      <c r="N4" s="284"/>
      <c r="O4" s="284"/>
      <c r="P4" s="284"/>
      <c r="Q4" s="187"/>
      <c r="W4" s="277"/>
    </row>
    <row r="5" spans="1:23" ht="24.75" customHeight="1">
      <c r="A5" s="16"/>
      <c r="B5" s="5"/>
      <c r="C5" s="38"/>
      <c r="N5" s="284"/>
      <c r="O5" s="284"/>
      <c r="P5" s="284"/>
      <c r="Q5" s="187"/>
      <c r="W5" s="277"/>
    </row>
    <row r="6" spans="1:23" ht="22.5" customHeight="1">
      <c r="A6" s="282" t="s">
        <v>597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W6" s="277"/>
    </row>
    <row r="7" spans="1:23" ht="25.5" customHeight="1">
      <c r="A7" s="282" t="s">
        <v>598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W7" s="277"/>
    </row>
    <row r="8" spans="1:36" s="15" customFormat="1" ht="24" customHeight="1">
      <c r="A8" s="16"/>
      <c r="B8" s="23"/>
      <c r="C8" s="39"/>
      <c r="J8" s="236"/>
      <c r="Q8" s="187"/>
      <c r="R8" s="160"/>
      <c r="S8" s="160"/>
      <c r="T8" s="160"/>
      <c r="U8" s="245"/>
      <c r="V8" s="160"/>
      <c r="W8" s="277"/>
      <c r="X8" s="160"/>
      <c r="Y8" s="160"/>
      <c r="Z8" s="160"/>
      <c r="AA8" s="289"/>
      <c r="AB8" s="289"/>
      <c r="AC8" s="289"/>
      <c r="AD8" s="289"/>
      <c r="AE8" s="289"/>
      <c r="AF8" s="289"/>
      <c r="AG8" s="289"/>
      <c r="AH8" s="289"/>
      <c r="AI8" s="289"/>
      <c r="AJ8" s="289"/>
    </row>
    <row r="9" spans="1:36" ht="21.75" customHeight="1">
      <c r="A9" s="281" t="s">
        <v>165</v>
      </c>
      <c r="B9" s="281" t="s">
        <v>80</v>
      </c>
      <c r="C9" s="281" t="s">
        <v>178</v>
      </c>
      <c r="D9" s="285" t="s">
        <v>603</v>
      </c>
      <c r="E9" s="285"/>
      <c r="F9" s="285"/>
      <c r="G9" s="285"/>
      <c r="H9" s="285"/>
      <c r="I9" s="285"/>
      <c r="J9" s="286" t="s">
        <v>606</v>
      </c>
      <c r="K9" s="285" t="s">
        <v>607</v>
      </c>
      <c r="L9" s="285"/>
      <c r="M9" s="285"/>
      <c r="N9" s="285"/>
      <c r="O9" s="285"/>
      <c r="P9" s="285"/>
      <c r="Q9" s="285"/>
      <c r="R9" s="285"/>
      <c r="S9" s="285"/>
      <c r="T9" s="285"/>
      <c r="U9" s="286" t="s">
        <v>606</v>
      </c>
      <c r="V9" s="281" t="s">
        <v>361</v>
      </c>
      <c r="W9" s="277"/>
      <c r="X9" s="160"/>
      <c r="Y9" s="160"/>
      <c r="Z9" s="160"/>
      <c r="AA9" s="287"/>
      <c r="AB9" s="287"/>
      <c r="AC9" s="287"/>
      <c r="AD9" s="287"/>
      <c r="AE9" s="287"/>
      <c r="AF9" s="287"/>
      <c r="AG9" s="287"/>
      <c r="AH9" s="287"/>
      <c r="AI9" s="287"/>
      <c r="AJ9" s="287"/>
    </row>
    <row r="10" spans="1:36" ht="42.75" customHeight="1">
      <c r="A10" s="281"/>
      <c r="B10" s="281"/>
      <c r="C10" s="281"/>
      <c r="D10" s="281" t="s">
        <v>604</v>
      </c>
      <c r="E10" s="281"/>
      <c r="F10" s="281"/>
      <c r="G10" s="281" t="s">
        <v>605</v>
      </c>
      <c r="H10" s="281"/>
      <c r="I10" s="281"/>
      <c r="J10" s="286"/>
      <c r="K10" s="281" t="s">
        <v>604</v>
      </c>
      <c r="L10" s="281"/>
      <c r="M10" s="281"/>
      <c r="N10" s="281"/>
      <c r="O10" s="281"/>
      <c r="P10" s="281" t="s">
        <v>605</v>
      </c>
      <c r="Q10" s="281"/>
      <c r="R10" s="281"/>
      <c r="S10" s="281"/>
      <c r="T10" s="281"/>
      <c r="U10" s="290"/>
      <c r="V10" s="281"/>
      <c r="W10" s="277"/>
      <c r="X10" s="160"/>
      <c r="Y10" s="160"/>
      <c r="Z10" s="159"/>
      <c r="AA10" s="287"/>
      <c r="AB10" s="287"/>
      <c r="AC10" s="287"/>
      <c r="AD10" s="287"/>
      <c r="AE10" s="287"/>
      <c r="AF10" s="287"/>
      <c r="AG10" s="287"/>
      <c r="AH10" s="166"/>
      <c r="AI10" s="166"/>
      <c r="AJ10" s="166"/>
    </row>
    <row r="11" spans="1:36" ht="30" customHeight="1">
      <c r="A11" s="281"/>
      <c r="B11" s="281"/>
      <c r="C11" s="281"/>
      <c r="D11" s="281" t="s">
        <v>362</v>
      </c>
      <c r="E11" s="281" t="s">
        <v>364</v>
      </c>
      <c r="F11" s="281"/>
      <c r="G11" s="281" t="s">
        <v>362</v>
      </c>
      <c r="H11" s="281" t="s">
        <v>364</v>
      </c>
      <c r="I11" s="281"/>
      <c r="J11" s="286"/>
      <c r="K11" s="281" t="s">
        <v>362</v>
      </c>
      <c r="L11" s="280" t="s">
        <v>363</v>
      </c>
      <c r="M11" s="281" t="s">
        <v>364</v>
      </c>
      <c r="N11" s="281"/>
      <c r="O11" s="280" t="s">
        <v>365</v>
      </c>
      <c r="P11" s="288" t="s">
        <v>362</v>
      </c>
      <c r="Q11" s="279" t="s">
        <v>363</v>
      </c>
      <c r="R11" s="281" t="s">
        <v>364</v>
      </c>
      <c r="S11" s="281"/>
      <c r="T11" s="279" t="s">
        <v>365</v>
      </c>
      <c r="U11" s="290"/>
      <c r="V11" s="281"/>
      <c r="W11" s="277"/>
      <c r="X11" s="161"/>
      <c r="Y11" s="161"/>
      <c r="Z11" s="161"/>
      <c r="AA11" s="164"/>
      <c r="AB11" s="165"/>
      <c r="AC11" s="198"/>
      <c r="AD11" s="198"/>
      <c r="AE11" s="287"/>
      <c r="AF11" s="287"/>
      <c r="AG11" s="287"/>
      <c r="AH11" s="198"/>
      <c r="AI11" s="198"/>
      <c r="AJ11" s="165"/>
    </row>
    <row r="12" spans="1:36" ht="59.25" customHeight="1">
      <c r="A12" s="281"/>
      <c r="B12" s="281"/>
      <c r="C12" s="281"/>
      <c r="D12" s="281"/>
      <c r="E12" s="185" t="s">
        <v>366</v>
      </c>
      <c r="F12" s="185" t="s">
        <v>367</v>
      </c>
      <c r="G12" s="281"/>
      <c r="H12" s="185" t="s">
        <v>366</v>
      </c>
      <c r="I12" s="185" t="s">
        <v>367</v>
      </c>
      <c r="J12" s="286"/>
      <c r="K12" s="281"/>
      <c r="L12" s="280"/>
      <c r="M12" s="185" t="s">
        <v>366</v>
      </c>
      <c r="N12" s="185" t="s">
        <v>367</v>
      </c>
      <c r="O12" s="280"/>
      <c r="P12" s="281"/>
      <c r="Q12" s="280"/>
      <c r="R12" s="197" t="s">
        <v>366</v>
      </c>
      <c r="S12" s="197" t="s">
        <v>367</v>
      </c>
      <c r="T12" s="280"/>
      <c r="U12" s="290"/>
      <c r="V12" s="281"/>
      <c r="W12" s="277"/>
      <c r="X12" s="160"/>
      <c r="Y12" s="160"/>
      <c r="Z12" s="162"/>
      <c r="AA12" s="164"/>
      <c r="AB12" s="166"/>
      <c r="AC12" s="166"/>
      <c r="AD12" s="164"/>
      <c r="AE12" s="287"/>
      <c r="AF12" s="287"/>
      <c r="AG12" s="287"/>
      <c r="AH12" s="166"/>
      <c r="AI12" s="166"/>
      <c r="AJ12" s="199"/>
    </row>
    <row r="13" spans="1:36" s="21" customFormat="1" ht="27.75" customHeight="1">
      <c r="A13" s="22" t="s">
        <v>76</v>
      </c>
      <c r="B13" s="31"/>
      <c r="C13" s="35" t="s">
        <v>77</v>
      </c>
      <c r="D13" s="48">
        <f>D14+D15</f>
        <v>177634200</v>
      </c>
      <c r="E13" s="48">
        <f aca="true" t="shared" si="0" ref="E13:T13">E14+E15</f>
        <v>134907298</v>
      </c>
      <c r="F13" s="48">
        <f t="shared" si="0"/>
        <v>3676960</v>
      </c>
      <c r="G13" s="48">
        <f t="shared" si="0"/>
        <v>38993442.919999994</v>
      </c>
      <c r="H13" s="48">
        <f t="shared" si="0"/>
        <v>29564886.840000004</v>
      </c>
      <c r="I13" s="48">
        <f t="shared" si="0"/>
        <v>1287149.5100000002</v>
      </c>
      <c r="J13" s="237">
        <f>G13/D13*100</f>
        <v>21.9515402551986</v>
      </c>
      <c r="K13" s="48">
        <f t="shared" si="0"/>
        <v>6096000</v>
      </c>
      <c r="L13" s="48">
        <f t="shared" si="0"/>
        <v>2250000</v>
      </c>
      <c r="M13" s="48">
        <f t="shared" si="0"/>
        <v>1725540</v>
      </c>
      <c r="N13" s="48">
        <f t="shared" si="0"/>
        <v>46200</v>
      </c>
      <c r="O13" s="48">
        <f t="shared" si="0"/>
        <v>3846000</v>
      </c>
      <c r="P13" s="48">
        <f t="shared" si="0"/>
        <v>1412248.9000000001</v>
      </c>
      <c r="Q13" s="48">
        <f t="shared" si="0"/>
        <v>884577.5</v>
      </c>
      <c r="R13" s="48">
        <f t="shared" si="0"/>
        <v>659090.46</v>
      </c>
      <c r="S13" s="48">
        <f t="shared" si="0"/>
        <v>35168.67</v>
      </c>
      <c r="T13" s="48">
        <f t="shared" si="0"/>
        <v>527671.4</v>
      </c>
      <c r="U13" s="237">
        <f>P13/K13*100</f>
        <v>23.166812664042</v>
      </c>
      <c r="V13" s="48">
        <f>V14+V15</f>
        <v>40405691.82</v>
      </c>
      <c r="W13" s="277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</row>
    <row r="14" spans="1:36" ht="57.75" customHeight="1">
      <c r="A14" s="4" t="s">
        <v>180</v>
      </c>
      <c r="B14" s="4" t="s">
        <v>79</v>
      </c>
      <c r="C14" s="17" t="s">
        <v>181</v>
      </c>
      <c r="D14" s="44">
        <f>'дод. 2'!E15+'дод. 2'!E62+'дод. 2'!E82+'дод. 2'!E99+'дод. 2'!E148+'дод. 2'!E153+'дод. 2'!E162+'дод. 2'!E185+'дод. 2'!E189+'дод. 2'!E205+'дод. 2'!E211+'дод. 2'!E214+'дод. 2'!E223+'дод. 2'!E226</f>
        <v>177534200</v>
      </c>
      <c r="E14" s="44">
        <f>'дод. 2'!F15+'дод. 2'!F62+'дод. 2'!F82+'дод. 2'!F99+'дод. 2'!F148+'дод. 2'!F153+'дод. 2'!F162+'дод. 2'!F185+'дод. 2'!F189+'дод. 2'!F205+'дод. 2'!F211+'дод. 2'!F214+'дод. 2'!F223+'дод. 2'!F226</f>
        <v>134907298</v>
      </c>
      <c r="F14" s="44">
        <f>'дод. 2'!G15+'дод. 2'!G62+'дод. 2'!G82+'дод. 2'!G99+'дод. 2'!G148+'дод. 2'!G153+'дод. 2'!G162+'дод. 2'!G185+'дод. 2'!G189+'дод. 2'!G205+'дод. 2'!G211+'дод. 2'!G214+'дод. 2'!G223+'дод. 2'!G226</f>
        <v>3676960</v>
      </c>
      <c r="G14" s="44">
        <f>'дод. 2'!H15+'дод. 2'!H62+'дод. 2'!H82+'дод. 2'!H99+'дод. 2'!H148+'дод. 2'!H153+'дод. 2'!H162+'дод. 2'!H185+'дод. 2'!H189+'дод. 2'!H205+'дод. 2'!H211+'дод. 2'!H214+'дод. 2'!H223+'дод. 2'!H226</f>
        <v>38976169.019999996</v>
      </c>
      <c r="H14" s="44">
        <f>'дод. 2'!I15+'дод. 2'!I62+'дод. 2'!I82+'дод. 2'!I99+'дод. 2'!I148+'дод. 2'!I153+'дод. 2'!I162+'дод. 2'!I185+'дод. 2'!I189+'дод. 2'!I205+'дод. 2'!I211+'дод. 2'!I214+'дод. 2'!I223+'дод. 2'!I226</f>
        <v>29564886.840000004</v>
      </c>
      <c r="I14" s="44">
        <f>'дод. 2'!J15+'дод. 2'!J62+'дод. 2'!J82+'дод. 2'!J99+'дод. 2'!J148+'дод. 2'!J153+'дод. 2'!J162+'дод. 2'!J185+'дод. 2'!J189+'дод. 2'!J205+'дод. 2'!J211+'дод. 2'!J214+'дод. 2'!J223+'дод. 2'!J226</f>
        <v>1287149.5100000002</v>
      </c>
      <c r="J14" s="238">
        <f aca="true" t="shared" si="1" ref="J14:J77">G14/D14*100</f>
        <v>21.954175037823696</v>
      </c>
      <c r="K14" s="44">
        <f>'дод. 2'!L15+'дод. 2'!L62+'дод. 2'!L82+'дод. 2'!L99+'дод. 2'!L148+'дод. 2'!L153+'дод. 2'!L162+'дод. 2'!L185+'дод. 2'!L189+'дод. 2'!L205+'дод. 2'!L211+'дод. 2'!L214+'дод. 2'!L223+'дод. 2'!L226</f>
        <v>6096000</v>
      </c>
      <c r="L14" s="44">
        <f>'дод. 2'!M15+'дод. 2'!M62+'дод. 2'!M82+'дод. 2'!M99+'дод. 2'!M148+'дод. 2'!M153+'дод. 2'!M162+'дод. 2'!M185+'дод. 2'!M189+'дод. 2'!M205+'дод. 2'!M211+'дод. 2'!M214+'дод. 2'!M223+'дод. 2'!M226</f>
        <v>2250000</v>
      </c>
      <c r="M14" s="44">
        <f>'дод. 2'!N15+'дод. 2'!N62+'дод. 2'!N82+'дод. 2'!N99+'дод. 2'!N148+'дод. 2'!N153+'дод. 2'!N162+'дод. 2'!N185+'дод. 2'!N189+'дод. 2'!N205+'дод. 2'!N211+'дод. 2'!N214+'дод. 2'!N223+'дод. 2'!N226</f>
        <v>1725540</v>
      </c>
      <c r="N14" s="44">
        <f>'дод. 2'!O15+'дод. 2'!O62+'дод. 2'!O82+'дод. 2'!O99+'дод. 2'!O148+'дод. 2'!O153+'дод. 2'!O162+'дод. 2'!O185+'дод. 2'!O189+'дод. 2'!O205+'дод. 2'!O211+'дод. 2'!O214+'дод. 2'!O223+'дод. 2'!O226</f>
        <v>46200</v>
      </c>
      <c r="O14" s="44">
        <f>'дод. 2'!P15+'дод. 2'!P62+'дод. 2'!P82+'дод. 2'!P99+'дод. 2'!P148+'дод. 2'!P153+'дод. 2'!P162+'дод. 2'!P185+'дод. 2'!P189+'дод. 2'!P205+'дод. 2'!P211+'дод. 2'!P214+'дод. 2'!P223+'дод. 2'!P226</f>
        <v>3846000</v>
      </c>
      <c r="P14" s="44">
        <f>'дод. 2'!Q15+'дод. 2'!Q62+'дод. 2'!Q82+'дод. 2'!Q99+'дод. 2'!Q148+'дод. 2'!Q153+'дод. 2'!Q162+'дод. 2'!Q185+'дод. 2'!Q189+'дод. 2'!Q205+'дод. 2'!Q211+'дод. 2'!Q214+'дод. 2'!Q223+'дод. 2'!Q226</f>
        <v>1412248.9000000001</v>
      </c>
      <c r="Q14" s="44">
        <f>'дод. 2'!R15+'дод. 2'!R62+'дод. 2'!R82+'дод. 2'!R99+'дод. 2'!R148+'дод. 2'!R153+'дод. 2'!R162+'дод. 2'!R185+'дод. 2'!R189+'дод. 2'!R205+'дод. 2'!R211+'дод. 2'!R214+'дод. 2'!R223+'дод. 2'!R226</f>
        <v>884577.5</v>
      </c>
      <c r="R14" s="44">
        <f>'дод. 2'!S15+'дод. 2'!S62+'дод. 2'!S82+'дод. 2'!S99+'дод. 2'!S148+'дод. 2'!S153+'дод. 2'!S162+'дод. 2'!S185+'дод. 2'!S189+'дод. 2'!S205+'дод. 2'!S211+'дод. 2'!S214+'дод. 2'!S223+'дод. 2'!S226</f>
        <v>659090.46</v>
      </c>
      <c r="S14" s="44">
        <f>'дод. 2'!T15+'дод. 2'!T62+'дод. 2'!T82+'дод. 2'!T99+'дод. 2'!T148+'дод. 2'!T153+'дод. 2'!T162+'дод. 2'!T185+'дод. 2'!T189+'дод. 2'!T205+'дод. 2'!T211+'дод. 2'!T214+'дод. 2'!T223+'дод. 2'!T226</f>
        <v>35168.67</v>
      </c>
      <c r="T14" s="44">
        <f>'дод. 2'!U15+'дод. 2'!U62+'дод. 2'!U82+'дод. 2'!U99+'дод. 2'!U148+'дод. 2'!U153+'дод. 2'!U162+'дод. 2'!U185+'дод. 2'!U189+'дод. 2'!U205+'дод. 2'!U211+'дод. 2'!U214+'дод. 2'!U223+'дод. 2'!U226</f>
        <v>527671.4</v>
      </c>
      <c r="U14" s="238">
        <f>P14/K14*100</f>
        <v>23.166812664042</v>
      </c>
      <c r="V14" s="44">
        <f>'дод. 2'!W15+'дод. 2'!W62+'дод. 2'!W82+'дод. 2'!W99+'дод. 2'!W148+'дод. 2'!W153+'дод. 2'!W162+'дод. 2'!W185+'дод. 2'!W189+'дод. 2'!W205+'дод. 2'!W211+'дод. 2'!W214+'дод. 2'!W223+'дод. 2'!W226</f>
        <v>40388417.92</v>
      </c>
      <c r="W14" s="27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</row>
    <row r="15" spans="1:36" ht="27" customHeight="1">
      <c r="A15" s="4" t="s">
        <v>78</v>
      </c>
      <c r="B15" s="4" t="s">
        <v>140</v>
      </c>
      <c r="C15" s="17" t="s">
        <v>380</v>
      </c>
      <c r="D15" s="44">
        <f>'дод. 2'!E16</f>
        <v>100000</v>
      </c>
      <c r="E15" s="44">
        <f>'дод. 2'!F16</f>
        <v>0</v>
      </c>
      <c r="F15" s="44">
        <f>'дод. 2'!G16</f>
        <v>0</v>
      </c>
      <c r="G15" s="44">
        <f>'дод. 2'!H16</f>
        <v>17273.9</v>
      </c>
      <c r="H15" s="44">
        <f>'дод. 2'!I16</f>
        <v>0</v>
      </c>
      <c r="I15" s="44">
        <f>'дод. 2'!J16</f>
        <v>0</v>
      </c>
      <c r="J15" s="238">
        <f t="shared" si="1"/>
        <v>17.2739</v>
      </c>
      <c r="K15" s="44">
        <f>'дод. 2'!L16</f>
        <v>0</v>
      </c>
      <c r="L15" s="44">
        <f>'дод. 2'!M16</f>
        <v>0</v>
      </c>
      <c r="M15" s="44">
        <f>'дод. 2'!N16</f>
        <v>0</v>
      </c>
      <c r="N15" s="44">
        <f>'дод. 2'!O16</f>
        <v>0</v>
      </c>
      <c r="O15" s="44">
        <f>'дод. 2'!P16</f>
        <v>0</v>
      </c>
      <c r="P15" s="44">
        <f>'дод. 2'!Q16</f>
        <v>0</v>
      </c>
      <c r="Q15" s="44">
        <f>'дод. 2'!R16</f>
        <v>0</v>
      </c>
      <c r="R15" s="44">
        <f>'дод. 2'!S16</f>
        <v>0</v>
      </c>
      <c r="S15" s="44">
        <f>'дод. 2'!T16</f>
        <v>0</v>
      </c>
      <c r="T15" s="44">
        <f>'дод. 2'!U16</f>
        <v>0</v>
      </c>
      <c r="U15" s="238"/>
      <c r="V15" s="44">
        <f>'дод. 2'!W16</f>
        <v>17273.9</v>
      </c>
      <c r="W15" s="27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</row>
    <row r="16" spans="1:36" s="21" customFormat="1" ht="24" customHeight="1">
      <c r="A16" s="22" t="s">
        <v>81</v>
      </c>
      <c r="B16" s="31"/>
      <c r="C16" s="35" t="s">
        <v>82</v>
      </c>
      <c r="D16" s="48">
        <f>D17+D18+D19+D20+D21+D22+D23+D24+D25</f>
        <v>752048565</v>
      </c>
      <c r="E16" s="48">
        <f aca="true" t="shared" si="2" ref="E16:V16">E17+E18+E19+E20+E21+E22+E23+E24+E25</f>
        <v>490626276</v>
      </c>
      <c r="F16" s="48">
        <f t="shared" si="2"/>
        <v>70210860</v>
      </c>
      <c r="G16" s="48">
        <f t="shared" si="2"/>
        <v>185810503.56000006</v>
      </c>
      <c r="H16" s="48">
        <f t="shared" si="2"/>
        <v>115113476.94000001</v>
      </c>
      <c r="I16" s="48">
        <f t="shared" si="2"/>
        <v>29598959.839999996</v>
      </c>
      <c r="J16" s="237">
        <f t="shared" si="1"/>
        <v>24.707247936840364</v>
      </c>
      <c r="K16" s="48">
        <f t="shared" si="2"/>
        <v>62617803</v>
      </c>
      <c r="L16" s="48">
        <f t="shared" si="2"/>
        <v>50066378</v>
      </c>
      <c r="M16" s="48">
        <f t="shared" si="2"/>
        <v>4398944</v>
      </c>
      <c r="N16" s="48">
        <f t="shared" si="2"/>
        <v>2371330</v>
      </c>
      <c r="O16" s="48">
        <f t="shared" si="2"/>
        <v>12551425</v>
      </c>
      <c r="P16" s="48">
        <f t="shared" si="2"/>
        <v>11084712.92</v>
      </c>
      <c r="Q16" s="48">
        <f t="shared" si="2"/>
        <v>10680710.69</v>
      </c>
      <c r="R16" s="48">
        <f t="shared" si="2"/>
        <v>1037779.55</v>
      </c>
      <c r="S16" s="48">
        <f t="shared" si="2"/>
        <v>643349.31</v>
      </c>
      <c r="T16" s="48">
        <f t="shared" si="2"/>
        <v>404002.23</v>
      </c>
      <c r="U16" s="237">
        <f>P16/K16*100</f>
        <v>17.70217476330174</v>
      </c>
      <c r="V16" s="48">
        <f t="shared" si="2"/>
        <v>196895216.48</v>
      </c>
      <c r="W16" s="277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</row>
    <row r="17" spans="1:36" ht="27" customHeight="1">
      <c r="A17" s="4" t="s">
        <v>83</v>
      </c>
      <c r="B17" s="4" t="s">
        <v>84</v>
      </c>
      <c r="C17" s="17" t="s">
        <v>222</v>
      </c>
      <c r="D17" s="44">
        <f>'дод. 2'!E63</f>
        <v>190646370</v>
      </c>
      <c r="E17" s="44">
        <f>'дод. 2'!F63</f>
        <v>119291300</v>
      </c>
      <c r="F17" s="44">
        <f>'дод. 2'!G63</f>
        <v>22031690</v>
      </c>
      <c r="G17" s="44">
        <f>'дод. 2'!H63</f>
        <v>47682188.07</v>
      </c>
      <c r="H17" s="44">
        <f>'дод. 2'!I63</f>
        <v>28367727.94</v>
      </c>
      <c r="I17" s="44">
        <f>'дод. 2'!J63</f>
        <v>8946468.92</v>
      </c>
      <c r="J17" s="238">
        <f t="shared" si="1"/>
        <v>25.010803022370688</v>
      </c>
      <c r="K17" s="44">
        <f>'дод. 2'!L63</f>
        <v>19605511</v>
      </c>
      <c r="L17" s="44">
        <f>'дод. 2'!M63</f>
        <v>16065511</v>
      </c>
      <c r="M17" s="44">
        <f>'дод. 2'!N63</f>
        <v>0</v>
      </c>
      <c r="N17" s="44">
        <f>'дод. 2'!O63</f>
        <v>0</v>
      </c>
      <c r="O17" s="44">
        <f>'дод. 2'!P63</f>
        <v>3540000</v>
      </c>
      <c r="P17" s="44">
        <f>'дод. 2'!Q63</f>
        <v>3210394.83</v>
      </c>
      <c r="Q17" s="44">
        <f>'дод. 2'!R63</f>
        <v>3169140.83</v>
      </c>
      <c r="R17" s="44">
        <f>'дод. 2'!S63</f>
        <v>0</v>
      </c>
      <c r="S17" s="44">
        <f>'дод. 2'!T63</f>
        <v>0</v>
      </c>
      <c r="T17" s="44">
        <f>'дод. 2'!U63</f>
        <v>41254</v>
      </c>
      <c r="U17" s="238">
        <f>P17/K17*100</f>
        <v>16.374961254516652</v>
      </c>
      <c r="V17" s="44">
        <f>'дод. 2'!W63</f>
        <v>50892582.9</v>
      </c>
      <c r="W17" s="27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</row>
    <row r="18" spans="1:36" ht="71.25" customHeight="1">
      <c r="A18" s="4" t="s">
        <v>85</v>
      </c>
      <c r="B18" s="4" t="s">
        <v>86</v>
      </c>
      <c r="C18" s="17" t="s">
        <v>577</v>
      </c>
      <c r="D18" s="44">
        <f>'дод. 2'!E64</f>
        <v>397993757</v>
      </c>
      <c r="E18" s="44">
        <f>'дод. 2'!F64</f>
        <v>266335300</v>
      </c>
      <c r="F18" s="44">
        <f>'дод. 2'!G64</f>
        <v>34867640</v>
      </c>
      <c r="G18" s="44">
        <f>'дод. 2'!H64</f>
        <v>98184364.55</v>
      </c>
      <c r="H18" s="44">
        <f>'дод. 2'!I64</f>
        <v>62263915.83</v>
      </c>
      <c r="I18" s="44">
        <f>'дод. 2'!J64</f>
        <v>15242023.26</v>
      </c>
      <c r="J18" s="238">
        <f t="shared" si="1"/>
        <v>24.66982529828979</v>
      </c>
      <c r="K18" s="44">
        <f>'дод. 2'!L64</f>
        <v>33297472</v>
      </c>
      <c r="L18" s="44">
        <f>'дод. 2'!M64</f>
        <v>25377767</v>
      </c>
      <c r="M18" s="44">
        <f>'дод. 2'!N64</f>
        <v>624000</v>
      </c>
      <c r="N18" s="44">
        <f>'дод. 2'!O64</f>
        <v>36920</v>
      </c>
      <c r="O18" s="44">
        <f>'дод. 2'!P64</f>
        <v>7919705</v>
      </c>
      <c r="P18" s="44">
        <f>'дод. 2'!Q64</f>
        <v>5236244.26</v>
      </c>
      <c r="Q18" s="44">
        <f>'дод. 2'!R64</f>
        <v>4969925.72</v>
      </c>
      <c r="R18" s="44">
        <f>'дод. 2'!S64</f>
        <v>154239.56</v>
      </c>
      <c r="S18" s="44">
        <f>'дод. 2'!T64</f>
        <v>0</v>
      </c>
      <c r="T18" s="44">
        <f>'дод. 2'!U64</f>
        <v>266318.54</v>
      </c>
      <c r="U18" s="238">
        <f>P18/K18*100</f>
        <v>15.725651064441168</v>
      </c>
      <c r="V18" s="44">
        <f>'дод. 2'!W64</f>
        <v>103420608.81</v>
      </c>
      <c r="W18" s="27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</row>
    <row r="19" spans="1:36" ht="42.75" customHeight="1">
      <c r="A19" s="4" t="s">
        <v>87</v>
      </c>
      <c r="B19" s="4" t="s">
        <v>86</v>
      </c>
      <c r="C19" s="17" t="s">
        <v>49</v>
      </c>
      <c r="D19" s="44">
        <f>'дод. 2'!E65</f>
        <v>778340</v>
      </c>
      <c r="E19" s="44">
        <f>'дод. 2'!F65</f>
        <v>637000</v>
      </c>
      <c r="F19" s="44">
        <f>'дод. 2'!G65</f>
        <v>0</v>
      </c>
      <c r="G19" s="44">
        <f>'дод. 2'!H65</f>
        <v>182174.12</v>
      </c>
      <c r="H19" s="44">
        <f>'дод. 2'!I65</f>
        <v>149323.06</v>
      </c>
      <c r="I19" s="44">
        <f>'дод. 2'!J65</f>
        <v>0</v>
      </c>
      <c r="J19" s="238">
        <f t="shared" si="1"/>
        <v>23.40546804738289</v>
      </c>
      <c r="K19" s="44">
        <f>'дод. 2'!L65</f>
        <v>0</v>
      </c>
      <c r="L19" s="44">
        <f>'дод. 2'!M65</f>
        <v>0</v>
      </c>
      <c r="M19" s="44">
        <f>'дод. 2'!N65</f>
        <v>0</v>
      </c>
      <c r="N19" s="44">
        <f>'дод. 2'!O65</f>
        <v>0</v>
      </c>
      <c r="O19" s="44">
        <f>'дод. 2'!P65</f>
        <v>0</v>
      </c>
      <c r="P19" s="44">
        <f>'дод. 2'!Q65</f>
        <v>499.44</v>
      </c>
      <c r="Q19" s="44">
        <f>'дод. 2'!R65</f>
        <v>179.44</v>
      </c>
      <c r="R19" s="44">
        <f>'дод. 2'!S65</f>
        <v>0</v>
      </c>
      <c r="S19" s="44">
        <f>'дод. 2'!T65</f>
        <v>0</v>
      </c>
      <c r="T19" s="44">
        <f>'дод. 2'!U65</f>
        <v>320</v>
      </c>
      <c r="U19" s="238"/>
      <c r="V19" s="44">
        <f>'дод. 2'!W65</f>
        <v>182673.56</v>
      </c>
      <c r="W19" s="27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</row>
    <row r="20" spans="1:36" ht="87" customHeight="1">
      <c r="A20" s="4" t="s">
        <v>89</v>
      </c>
      <c r="B20" s="4" t="s">
        <v>90</v>
      </c>
      <c r="C20" s="17" t="s">
        <v>182</v>
      </c>
      <c r="D20" s="44">
        <f>'дод. 2'!E66</f>
        <v>7458330</v>
      </c>
      <c r="E20" s="44">
        <f>'дод. 2'!F66</f>
        <v>5205700</v>
      </c>
      <c r="F20" s="44">
        <f>'дод. 2'!G66</f>
        <v>615230</v>
      </c>
      <c r="G20" s="44">
        <f>'дод. 2'!H66</f>
        <v>1856049.24</v>
      </c>
      <c r="H20" s="44">
        <f>'дод. 2'!I66</f>
        <v>1244794.69</v>
      </c>
      <c r="I20" s="44">
        <f>'дод. 2'!J66</f>
        <v>255015.85</v>
      </c>
      <c r="J20" s="238">
        <f t="shared" si="1"/>
        <v>24.885587524284926</v>
      </c>
      <c r="K20" s="44">
        <f>'дод. 2'!L66</f>
        <v>100000</v>
      </c>
      <c r="L20" s="44">
        <f>'дод. 2'!M66</f>
        <v>0</v>
      </c>
      <c r="M20" s="44">
        <f>'дод. 2'!N66</f>
        <v>0</v>
      </c>
      <c r="N20" s="44">
        <f>'дод. 2'!O66</f>
        <v>0</v>
      </c>
      <c r="O20" s="44">
        <f>'дод. 2'!P66</f>
        <v>100000</v>
      </c>
      <c r="P20" s="44">
        <f>'дод. 2'!Q66</f>
        <v>35807.83</v>
      </c>
      <c r="Q20" s="44">
        <f>'дод. 2'!R66</f>
        <v>7002.2</v>
      </c>
      <c r="R20" s="44">
        <f>'дод. 2'!S66</f>
        <v>0</v>
      </c>
      <c r="S20" s="44">
        <f>'дод. 2'!T66</f>
        <v>0</v>
      </c>
      <c r="T20" s="44">
        <f>'дод. 2'!U66</f>
        <v>28805.63</v>
      </c>
      <c r="U20" s="238">
        <f>P20/K20*100</f>
        <v>35.80783</v>
      </c>
      <c r="V20" s="44">
        <f>'дод. 2'!W66</f>
        <v>1891857.07</v>
      </c>
      <c r="W20" s="27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</row>
    <row r="21" spans="1:36" ht="33" customHeight="1">
      <c r="A21" s="4" t="s">
        <v>91</v>
      </c>
      <c r="B21" s="4" t="s">
        <v>92</v>
      </c>
      <c r="C21" s="17" t="s">
        <v>223</v>
      </c>
      <c r="D21" s="44">
        <f>'дод. 2'!E67</f>
        <v>21581690</v>
      </c>
      <c r="E21" s="44">
        <f>'дод. 2'!F67</f>
        <v>15425500</v>
      </c>
      <c r="F21" s="44">
        <f>'дод. 2'!G67</f>
        <v>2331620</v>
      </c>
      <c r="G21" s="44">
        <f>'дод. 2'!H67</f>
        <v>5591921.61</v>
      </c>
      <c r="H21" s="44">
        <f>'дод. 2'!I67</f>
        <v>3650778.37</v>
      </c>
      <c r="I21" s="44">
        <f>'дод. 2'!J67</f>
        <v>1067969</v>
      </c>
      <c r="J21" s="238">
        <f t="shared" si="1"/>
        <v>25.910489910660377</v>
      </c>
      <c r="K21" s="44">
        <f>'дод. 2'!L67</f>
        <v>400000</v>
      </c>
      <c r="L21" s="44">
        <f>'дод. 2'!M67</f>
        <v>0</v>
      </c>
      <c r="M21" s="44">
        <f>'дод. 2'!N67</f>
        <v>0</v>
      </c>
      <c r="N21" s="44">
        <f>'дод. 2'!O67</f>
        <v>0</v>
      </c>
      <c r="O21" s="44">
        <f>'дод. 2'!P67</f>
        <v>400000</v>
      </c>
      <c r="P21" s="44">
        <f>'дод. 2'!Q67</f>
        <v>36355</v>
      </c>
      <c r="Q21" s="44">
        <f>'дод. 2'!R67</f>
        <v>35715</v>
      </c>
      <c r="R21" s="44">
        <f>'дод. 2'!S67</f>
        <v>0</v>
      </c>
      <c r="S21" s="44">
        <f>'дод. 2'!T67</f>
        <v>0</v>
      </c>
      <c r="T21" s="44">
        <f>'дод. 2'!U67</f>
        <v>640</v>
      </c>
      <c r="U21" s="238">
        <f>P21/K21*100</f>
        <v>9.08875</v>
      </c>
      <c r="V21" s="44">
        <f>'дод. 2'!W67</f>
        <v>5628276.61</v>
      </c>
      <c r="W21" s="27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</row>
    <row r="22" spans="1:36" ht="57.75" customHeight="1">
      <c r="A22" s="4" t="s">
        <v>93</v>
      </c>
      <c r="B22" s="4" t="s">
        <v>92</v>
      </c>
      <c r="C22" s="17" t="s">
        <v>30</v>
      </c>
      <c r="D22" s="44">
        <f>'дод. 2'!E154</f>
        <v>29892268</v>
      </c>
      <c r="E22" s="44">
        <f>'дод. 2'!F154</f>
        <v>23498774</v>
      </c>
      <c r="F22" s="44">
        <f>'дод. 2'!G154</f>
        <v>711900</v>
      </c>
      <c r="G22" s="44">
        <f>'дод. 2'!H154</f>
        <v>7249740.15</v>
      </c>
      <c r="H22" s="44">
        <f>'дод. 2'!I154</f>
        <v>5620135.32</v>
      </c>
      <c r="I22" s="44">
        <f>'дод. 2'!J154</f>
        <v>274451.7</v>
      </c>
      <c r="J22" s="238">
        <f t="shared" si="1"/>
        <v>24.25289426014781</v>
      </c>
      <c r="K22" s="44">
        <f>'дод. 2'!L154</f>
        <v>2325850</v>
      </c>
      <c r="L22" s="44">
        <f>'дод. 2'!M154</f>
        <v>2108830</v>
      </c>
      <c r="M22" s="44">
        <f>'дод. 2'!N154</f>
        <v>1721450</v>
      </c>
      <c r="N22" s="44">
        <f>'дод. 2'!O154</f>
        <v>0</v>
      </c>
      <c r="O22" s="44">
        <f>'дод. 2'!P154</f>
        <v>217020</v>
      </c>
      <c r="P22" s="44">
        <f>'дод. 2'!Q154</f>
        <v>604354.08</v>
      </c>
      <c r="Q22" s="44">
        <f>'дод. 2'!R154</f>
        <v>581961.08</v>
      </c>
      <c r="R22" s="44">
        <f>'дод. 2'!S154</f>
        <v>449902.91</v>
      </c>
      <c r="S22" s="44">
        <f>'дод. 2'!T154</f>
        <v>0</v>
      </c>
      <c r="T22" s="44">
        <f>'дод. 2'!U154</f>
        <v>22393</v>
      </c>
      <c r="U22" s="238">
        <f>P22/K22*100</f>
        <v>25.984224262097726</v>
      </c>
      <c r="V22" s="44">
        <f>'дод. 2'!W154</f>
        <v>7854094.23</v>
      </c>
      <c r="W22" s="27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</row>
    <row r="23" spans="1:36" ht="39.75" customHeight="1">
      <c r="A23" s="4" t="s">
        <v>352</v>
      </c>
      <c r="B23" s="4" t="s">
        <v>94</v>
      </c>
      <c r="C23" s="17" t="s">
        <v>183</v>
      </c>
      <c r="D23" s="44">
        <f>'дод. 2'!E68</f>
        <v>93790900</v>
      </c>
      <c r="E23" s="44">
        <f>'дод. 2'!F68</f>
        <v>52999200</v>
      </c>
      <c r="F23" s="44">
        <f>'дод. 2'!G68</f>
        <v>9089100</v>
      </c>
      <c r="G23" s="44">
        <f>'дод. 2'!H68</f>
        <v>22714709.81</v>
      </c>
      <c r="H23" s="44">
        <f>'дод. 2'!I68</f>
        <v>12099361.87</v>
      </c>
      <c r="I23" s="44">
        <f>'дод. 2'!J68</f>
        <v>3647391.74</v>
      </c>
      <c r="J23" s="238">
        <f t="shared" si="1"/>
        <v>24.218458091350012</v>
      </c>
      <c r="K23" s="44">
        <f>'дод. 2'!L68</f>
        <v>6708970</v>
      </c>
      <c r="L23" s="44">
        <f>'дод. 2'!M68</f>
        <v>6514270</v>
      </c>
      <c r="M23" s="44">
        <f>'дод. 2'!N68</f>
        <v>2053494</v>
      </c>
      <c r="N23" s="44">
        <f>'дод. 2'!O68</f>
        <v>2334410</v>
      </c>
      <c r="O23" s="44">
        <f>'дод. 2'!P68</f>
        <v>194700</v>
      </c>
      <c r="P23" s="44">
        <f>'дод. 2'!Q68</f>
        <v>1918023.91</v>
      </c>
      <c r="Q23" s="44">
        <f>'дод. 2'!R68</f>
        <v>1874201.41</v>
      </c>
      <c r="R23" s="44">
        <f>'дод. 2'!S68</f>
        <v>433637.08</v>
      </c>
      <c r="S23" s="44">
        <f>'дод. 2'!T68</f>
        <v>643349.31</v>
      </c>
      <c r="T23" s="44">
        <f>'дод. 2'!U68</f>
        <v>43822.5</v>
      </c>
      <c r="U23" s="238">
        <f>P23/K23*100</f>
        <v>28.588947483741915</v>
      </c>
      <c r="V23" s="44">
        <f>'дод. 2'!W68</f>
        <v>24632733.72</v>
      </c>
      <c r="W23" s="27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</row>
    <row r="24" spans="1:36" ht="33" customHeight="1">
      <c r="A24" s="4" t="s">
        <v>184</v>
      </c>
      <c r="B24" s="4" t="s">
        <v>95</v>
      </c>
      <c r="C24" s="17" t="s">
        <v>578</v>
      </c>
      <c r="D24" s="44">
        <f>'дод. 2'!E69</f>
        <v>3113910</v>
      </c>
      <c r="E24" s="44">
        <f>'дод. 2'!F69</f>
        <v>2435902</v>
      </c>
      <c r="F24" s="44">
        <f>'дод. 2'!G69</f>
        <v>103210</v>
      </c>
      <c r="G24" s="44">
        <f>'дод. 2'!H69</f>
        <v>725616.4</v>
      </c>
      <c r="H24" s="44">
        <f>'дод. 2'!I69</f>
        <v>556242.85</v>
      </c>
      <c r="I24" s="44">
        <f>'дод. 2'!J69</f>
        <v>41904.99</v>
      </c>
      <c r="J24" s="238">
        <f t="shared" si="1"/>
        <v>23.30242042962064</v>
      </c>
      <c r="K24" s="44">
        <f>'дод. 2'!L69</f>
        <v>0</v>
      </c>
      <c r="L24" s="44">
        <f>'дод. 2'!M69</f>
        <v>0</v>
      </c>
      <c r="M24" s="44">
        <f>'дод. 2'!N69</f>
        <v>0</v>
      </c>
      <c r="N24" s="44">
        <f>'дод. 2'!O69</f>
        <v>0</v>
      </c>
      <c r="O24" s="44">
        <f>'дод. 2'!P69</f>
        <v>0</v>
      </c>
      <c r="P24" s="44">
        <f>'дод. 2'!Q69</f>
        <v>14284.55</v>
      </c>
      <c r="Q24" s="44">
        <f>'дод. 2'!R69</f>
        <v>13835.99</v>
      </c>
      <c r="R24" s="44">
        <f>'дод. 2'!S69</f>
        <v>0</v>
      </c>
      <c r="S24" s="44">
        <f>'дод. 2'!T69</f>
        <v>0</v>
      </c>
      <c r="T24" s="44">
        <f>'дод. 2'!U69</f>
        <v>448.56</v>
      </c>
      <c r="U24" s="238"/>
      <c r="V24" s="44">
        <f>'дод. 2'!W69</f>
        <v>739900.9500000001</v>
      </c>
      <c r="W24" s="27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</row>
    <row r="25" spans="1:36" ht="25.5" customHeight="1">
      <c r="A25" s="4" t="s">
        <v>358</v>
      </c>
      <c r="B25" s="4"/>
      <c r="C25" s="17" t="s">
        <v>356</v>
      </c>
      <c r="D25" s="44">
        <f>D26+D27</f>
        <v>6793000</v>
      </c>
      <c r="E25" s="44">
        <f aca="true" t="shared" si="3" ref="E25:V25">E26+E27</f>
        <v>4797600</v>
      </c>
      <c r="F25" s="44">
        <f t="shared" si="3"/>
        <v>460470</v>
      </c>
      <c r="G25" s="44">
        <f t="shared" si="3"/>
        <v>1623739.61</v>
      </c>
      <c r="H25" s="44">
        <f t="shared" si="3"/>
        <v>1161197.01</v>
      </c>
      <c r="I25" s="44">
        <f t="shared" si="3"/>
        <v>123734.38</v>
      </c>
      <c r="J25" s="238">
        <f t="shared" si="1"/>
        <v>23.903129839540703</v>
      </c>
      <c r="K25" s="44">
        <f t="shared" si="3"/>
        <v>180000</v>
      </c>
      <c r="L25" s="44">
        <f t="shared" si="3"/>
        <v>0</v>
      </c>
      <c r="M25" s="44">
        <f t="shared" si="3"/>
        <v>0</v>
      </c>
      <c r="N25" s="44">
        <f t="shared" si="3"/>
        <v>0</v>
      </c>
      <c r="O25" s="44">
        <f t="shared" si="3"/>
        <v>180000</v>
      </c>
      <c r="P25" s="44">
        <f t="shared" si="3"/>
        <v>28749.02</v>
      </c>
      <c r="Q25" s="44">
        <f t="shared" si="3"/>
        <v>28749.02</v>
      </c>
      <c r="R25" s="44">
        <f t="shared" si="3"/>
        <v>0</v>
      </c>
      <c r="S25" s="44">
        <f t="shared" si="3"/>
        <v>0</v>
      </c>
      <c r="T25" s="44">
        <f t="shared" si="3"/>
        <v>0</v>
      </c>
      <c r="U25" s="238">
        <f>P25/K25*100</f>
        <v>15.97167777777778</v>
      </c>
      <c r="V25" s="44">
        <f t="shared" si="3"/>
        <v>1652488.6300000001</v>
      </c>
      <c r="W25" s="27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</row>
    <row r="26" spans="1:36" s="7" customFormat="1" ht="36" customHeight="1">
      <c r="A26" s="6" t="s">
        <v>437</v>
      </c>
      <c r="B26" s="6" t="s">
        <v>95</v>
      </c>
      <c r="C26" s="36" t="s">
        <v>439</v>
      </c>
      <c r="D26" s="45">
        <f>'дод. 2'!E71</f>
        <v>6717200</v>
      </c>
      <c r="E26" s="45">
        <f>'дод. 2'!F71</f>
        <v>4797600</v>
      </c>
      <c r="F26" s="45">
        <f>'дод. 2'!G71</f>
        <v>460470</v>
      </c>
      <c r="G26" s="45">
        <f>'дод. 2'!H71</f>
        <v>1605739.61</v>
      </c>
      <c r="H26" s="45">
        <f>'дод. 2'!I71</f>
        <v>1161197.01</v>
      </c>
      <c r="I26" s="45">
        <f>'дод. 2'!J71</f>
        <v>123734.38</v>
      </c>
      <c r="J26" s="239">
        <f t="shared" si="1"/>
        <v>23.904895045554696</v>
      </c>
      <c r="K26" s="45">
        <f>'дод. 2'!L71</f>
        <v>180000</v>
      </c>
      <c r="L26" s="45">
        <f>'дод. 2'!M71</f>
        <v>0</v>
      </c>
      <c r="M26" s="45">
        <f>'дод. 2'!N71</f>
        <v>0</v>
      </c>
      <c r="N26" s="45">
        <f>'дод. 2'!O71</f>
        <v>0</v>
      </c>
      <c r="O26" s="45">
        <f>'дод. 2'!P71</f>
        <v>180000</v>
      </c>
      <c r="P26" s="45">
        <f>'дод. 2'!Q71</f>
        <v>28749.02</v>
      </c>
      <c r="Q26" s="45">
        <f>'дод. 2'!R71</f>
        <v>28749.02</v>
      </c>
      <c r="R26" s="45">
        <f>'дод. 2'!S71</f>
        <v>0</v>
      </c>
      <c r="S26" s="45">
        <f>'дод. 2'!T71</f>
        <v>0</v>
      </c>
      <c r="T26" s="45">
        <f>'дод. 2'!U71</f>
        <v>0</v>
      </c>
      <c r="U26" s="239">
        <f>P26/K26*100</f>
        <v>15.97167777777778</v>
      </c>
      <c r="V26" s="45">
        <f>'дод. 2'!W71</f>
        <v>1634488.6300000001</v>
      </c>
      <c r="W26" s="277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</row>
    <row r="27" spans="1:36" s="7" customFormat="1" ht="25.5" customHeight="1">
      <c r="A27" s="6" t="s">
        <v>438</v>
      </c>
      <c r="B27" s="6" t="s">
        <v>95</v>
      </c>
      <c r="C27" s="36" t="s">
        <v>440</v>
      </c>
      <c r="D27" s="45">
        <f>'дод. 2'!E72</f>
        <v>75800</v>
      </c>
      <c r="E27" s="45">
        <f>'дод. 2'!F72</f>
        <v>0</v>
      </c>
      <c r="F27" s="45">
        <f>'дод. 2'!G72</f>
        <v>0</v>
      </c>
      <c r="G27" s="45">
        <f>'дод. 2'!H72</f>
        <v>18000</v>
      </c>
      <c r="H27" s="45">
        <f>'дод. 2'!I72</f>
        <v>0</v>
      </c>
      <c r="I27" s="45">
        <f>'дод. 2'!J72</f>
        <v>0</v>
      </c>
      <c r="J27" s="239">
        <f t="shared" si="1"/>
        <v>23.7467018469657</v>
      </c>
      <c r="K27" s="45">
        <f>'дод. 2'!L72</f>
        <v>0</v>
      </c>
      <c r="L27" s="45">
        <f>'дод. 2'!M72</f>
        <v>0</v>
      </c>
      <c r="M27" s="45">
        <f>'дод. 2'!N72</f>
        <v>0</v>
      </c>
      <c r="N27" s="45">
        <f>'дод. 2'!O72</f>
        <v>0</v>
      </c>
      <c r="O27" s="45">
        <f>'дод. 2'!P72</f>
        <v>0</v>
      </c>
      <c r="P27" s="45">
        <f>'дод. 2'!Q72</f>
        <v>0</v>
      </c>
      <c r="Q27" s="45">
        <f>'дод. 2'!R72</f>
        <v>0</v>
      </c>
      <c r="R27" s="45">
        <f>'дод. 2'!S72</f>
        <v>0</v>
      </c>
      <c r="S27" s="45">
        <f>'дод. 2'!T72</f>
        <v>0</v>
      </c>
      <c r="T27" s="45">
        <f>'дод. 2'!U72</f>
        <v>0</v>
      </c>
      <c r="U27" s="239"/>
      <c r="V27" s="45">
        <f>'дод. 2'!W72</f>
        <v>18000</v>
      </c>
      <c r="W27" s="277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</row>
    <row r="28" spans="1:36" s="21" customFormat="1" ht="23.25" customHeight="1">
      <c r="A28" s="22" t="s">
        <v>96</v>
      </c>
      <c r="B28" s="31"/>
      <c r="C28" s="35" t="s">
        <v>97</v>
      </c>
      <c r="D28" s="48">
        <f>D29+D30+D31+D32+D33+D36+D39</f>
        <v>323298490</v>
      </c>
      <c r="E28" s="48">
        <f aca="true" t="shared" si="4" ref="E28:V28">E29+E30+E31+E32+E33+E36+E39</f>
        <v>0</v>
      </c>
      <c r="F28" s="48">
        <f t="shared" si="4"/>
        <v>0</v>
      </c>
      <c r="G28" s="48">
        <f t="shared" si="4"/>
        <v>84341942.52</v>
      </c>
      <c r="H28" s="48">
        <f t="shared" si="4"/>
        <v>0</v>
      </c>
      <c r="I28" s="48">
        <f t="shared" si="4"/>
        <v>0</v>
      </c>
      <c r="J28" s="237">
        <f t="shared" si="1"/>
        <v>26.087948174456365</v>
      </c>
      <c r="K28" s="48">
        <f t="shared" si="4"/>
        <v>37515749</v>
      </c>
      <c r="L28" s="48">
        <f t="shared" si="4"/>
        <v>16983749</v>
      </c>
      <c r="M28" s="48">
        <f t="shared" si="4"/>
        <v>0</v>
      </c>
      <c r="N28" s="48">
        <f t="shared" si="4"/>
        <v>0</v>
      </c>
      <c r="O28" s="48">
        <f t="shared" si="4"/>
        <v>20532000</v>
      </c>
      <c r="P28" s="48">
        <f t="shared" si="4"/>
        <v>5706810.669999999</v>
      </c>
      <c r="Q28" s="48">
        <f t="shared" si="4"/>
        <v>5392242.37</v>
      </c>
      <c r="R28" s="48">
        <f t="shared" si="4"/>
        <v>0</v>
      </c>
      <c r="S28" s="48">
        <f t="shared" si="4"/>
        <v>0</v>
      </c>
      <c r="T28" s="48">
        <f t="shared" si="4"/>
        <v>314568.3</v>
      </c>
      <c r="U28" s="237">
        <f aca="true" t="shared" si="5" ref="U28:U34">P28/K28*100</f>
        <v>15.211773247549978</v>
      </c>
      <c r="V28" s="48">
        <f t="shared" si="4"/>
        <v>90048753.19</v>
      </c>
      <c r="W28" s="277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</row>
    <row r="29" spans="1:36" ht="31.5">
      <c r="A29" s="4" t="s">
        <v>98</v>
      </c>
      <c r="B29" s="4" t="s">
        <v>99</v>
      </c>
      <c r="C29" s="17" t="s">
        <v>53</v>
      </c>
      <c r="D29" s="44">
        <f>'дод. 2'!E83</f>
        <v>227568644</v>
      </c>
      <c r="E29" s="44">
        <f>'дод. 2'!F83</f>
        <v>0</v>
      </c>
      <c r="F29" s="44">
        <f>'дод. 2'!G83</f>
        <v>0</v>
      </c>
      <c r="G29" s="44">
        <f>'дод. 2'!H83</f>
        <v>55029242.54</v>
      </c>
      <c r="H29" s="44">
        <f>'дод. 2'!I83</f>
        <v>0</v>
      </c>
      <c r="I29" s="44">
        <f>'дод. 2'!J83</f>
        <v>0</v>
      </c>
      <c r="J29" s="238">
        <f t="shared" si="1"/>
        <v>24.181381746072187</v>
      </c>
      <c r="K29" s="44">
        <f>'дод. 2'!L83</f>
        <v>31850360</v>
      </c>
      <c r="L29" s="44">
        <f>'дод. 2'!M83</f>
        <v>11318360</v>
      </c>
      <c r="M29" s="44">
        <f>'дод. 2'!N83</f>
        <v>0</v>
      </c>
      <c r="N29" s="44">
        <f>'дод. 2'!O83</f>
        <v>0</v>
      </c>
      <c r="O29" s="44">
        <f>'дод. 2'!P83</f>
        <v>20532000</v>
      </c>
      <c r="P29" s="44">
        <f>'дод. 2'!Q83</f>
        <v>4206721.17</v>
      </c>
      <c r="Q29" s="44">
        <f>'дод. 2'!R83</f>
        <v>3892152.87</v>
      </c>
      <c r="R29" s="44">
        <f>'дод. 2'!S83</f>
        <v>0</v>
      </c>
      <c r="S29" s="44">
        <f>'дод. 2'!T83</f>
        <v>0</v>
      </c>
      <c r="T29" s="44">
        <f>'дод. 2'!U83</f>
        <v>314568.3</v>
      </c>
      <c r="U29" s="238">
        <f t="shared" si="5"/>
        <v>13.207766474225094</v>
      </c>
      <c r="V29" s="44">
        <f>'дод. 2'!W83</f>
        <v>59235963.71</v>
      </c>
      <c r="W29" s="27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</row>
    <row r="30" spans="1:36" ht="42.75" customHeight="1">
      <c r="A30" s="4" t="s">
        <v>185</v>
      </c>
      <c r="B30" s="4" t="s">
        <v>100</v>
      </c>
      <c r="C30" s="17" t="s">
        <v>186</v>
      </c>
      <c r="D30" s="44">
        <f>'дод. 2'!E84</f>
        <v>34659826</v>
      </c>
      <c r="E30" s="44">
        <f>'дод. 2'!F84</f>
        <v>0</v>
      </c>
      <c r="F30" s="44">
        <f>'дод. 2'!G84</f>
        <v>0</v>
      </c>
      <c r="G30" s="44">
        <f>'дод. 2'!H84</f>
        <v>7917899.34</v>
      </c>
      <c r="H30" s="44">
        <f>'дод. 2'!I84</f>
        <v>0</v>
      </c>
      <c r="I30" s="44">
        <f>'дод. 2'!J84</f>
        <v>0</v>
      </c>
      <c r="J30" s="238">
        <f t="shared" si="1"/>
        <v>22.844602105042306</v>
      </c>
      <c r="K30" s="44">
        <f>'дод. 2'!L84</f>
        <v>27300</v>
      </c>
      <c r="L30" s="44">
        <f>'дод. 2'!M84</f>
        <v>27300</v>
      </c>
      <c r="M30" s="44">
        <f>'дод. 2'!N84</f>
        <v>0</v>
      </c>
      <c r="N30" s="44">
        <f>'дод. 2'!O84</f>
        <v>0</v>
      </c>
      <c r="O30" s="44">
        <f>'дод. 2'!P84</f>
        <v>0</v>
      </c>
      <c r="P30" s="44">
        <f>'дод. 2'!Q84</f>
        <v>36339.32</v>
      </c>
      <c r="Q30" s="44">
        <f>'дод. 2'!R84</f>
        <v>36339.32</v>
      </c>
      <c r="R30" s="44">
        <f>'дод. 2'!S84</f>
        <v>0</v>
      </c>
      <c r="S30" s="44">
        <f>'дод. 2'!T84</f>
        <v>0</v>
      </c>
      <c r="T30" s="44">
        <f>'дод. 2'!U84</f>
        <v>0</v>
      </c>
      <c r="U30" s="238">
        <f t="shared" si="5"/>
        <v>133.11106227106225</v>
      </c>
      <c r="V30" s="44">
        <f>'дод. 2'!W84</f>
        <v>7954238.66</v>
      </c>
      <c r="W30" s="27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</row>
    <row r="31" spans="1:36" ht="33" customHeight="1">
      <c r="A31" s="4" t="s">
        <v>187</v>
      </c>
      <c r="B31" s="4" t="s">
        <v>101</v>
      </c>
      <c r="C31" s="17" t="s">
        <v>490</v>
      </c>
      <c r="D31" s="44">
        <f>'дод. 2'!E85</f>
        <v>1039928</v>
      </c>
      <c r="E31" s="44">
        <f>'дод. 2'!F85</f>
        <v>0</v>
      </c>
      <c r="F31" s="44">
        <f>'дод. 2'!G85</f>
        <v>0</v>
      </c>
      <c r="G31" s="44">
        <f>'дод. 2'!H85</f>
        <v>355297.29</v>
      </c>
      <c r="H31" s="44">
        <f>'дод. 2'!I85</f>
        <v>0</v>
      </c>
      <c r="I31" s="44">
        <f>'дод. 2'!J85</f>
        <v>0</v>
      </c>
      <c r="J31" s="238">
        <f t="shared" si="1"/>
        <v>34.16556626997254</v>
      </c>
      <c r="K31" s="44">
        <f>'дод. 2'!L85</f>
        <v>412100</v>
      </c>
      <c r="L31" s="44">
        <f>'дод. 2'!M85</f>
        <v>412100</v>
      </c>
      <c r="M31" s="44">
        <f>'дод. 2'!N85</f>
        <v>0</v>
      </c>
      <c r="N31" s="44">
        <f>'дод. 2'!O85</f>
        <v>0</v>
      </c>
      <c r="O31" s="44">
        <f>'дод. 2'!P85</f>
        <v>0</v>
      </c>
      <c r="P31" s="44">
        <f>'дод. 2'!Q85</f>
        <v>176652.26</v>
      </c>
      <c r="Q31" s="44">
        <f>'дод. 2'!R85</f>
        <v>176652.26</v>
      </c>
      <c r="R31" s="44">
        <f>'дод. 2'!S85</f>
        <v>0</v>
      </c>
      <c r="S31" s="44">
        <f>'дод. 2'!T85</f>
        <v>0</v>
      </c>
      <c r="T31" s="44">
        <f>'дод. 2'!U85</f>
        <v>0</v>
      </c>
      <c r="U31" s="238">
        <f t="shared" si="5"/>
        <v>42.866357680174715</v>
      </c>
      <c r="V31" s="44">
        <f>'дод. 2'!W85</f>
        <v>531949.55</v>
      </c>
      <c r="W31" s="27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</row>
    <row r="32" spans="1:36" ht="25.5" customHeight="1">
      <c r="A32" s="4" t="s">
        <v>188</v>
      </c>
      <c r="B32" s="4" t="s">
        <v>102</v>
      </c>
      <c r="C32" s="17" t="s">
        <v>189</v>
      </c>
      <c r="D32" s="44">
        <f>'дод. 2'!E86</f>
        <v>5454842</v>
      </c>
      <c r="E32" s="44">
        <f>'дод. 2'!F86</f>
        <v>0</v>
      </c>
      <c r="F32" s="44">
        <f>'дод. 2'!G86</f>
        <v>0</v>
      </c>
      <c r="G32" s="44">
        <f>'дод. 2'!H86</f>
        <v>1637745.46</v>
      </c>
      <c r="H32" s="44">
        <f>'дод. 2'!I86</f>
        <v>0</v>
      </c>
      <c r="I32" s="44">
        <f>'дод. 2'!J86</f>
        <v>0</v>
      </c>
      <c r="J32" s="238">
        <f t="shared" si="1"/>
        <v>30.023701144781096</v>
      </c>
      <c r="K32" s="44">
        <f>'дод. 2'!L86</f>
        <v>5058989</v>
      </c>
      <c r="L32" s="44">
        <f>'дод. 2'!M86</f>
        <v>5058989</v>
      </c>
      <c r="M32" s="44">
        <f>'дод. 2'!N86</f>
        <v>0</v>
      </c>
      <c r="N32" s="44">
        <f>'дод. 2'!O86</f>
        <v>0</v>
      </c>
      <c r="O32" s="44">
        <f>'дод. 2'!P86</f>
        <v>0</v>
      </c>
      <c r="P32" s="44">
        <f>'дод. 2'!Q86</f>
        <v>1256308.77</v>
      </c>
      <c r="Q32" s="44">
        <f>'дод. 2'!R86</f>
        <v>1256308.77</v>
      </c>
      <c r="R32" s="44">
        <f>'дод. 2'!S86</f>
        <v>0</v>
      </c>
      <c r="S32" s="44">
        <f>'дод. 2'!T86</f>
        <v>0</v>
      </c>
      <c r="T32" s="44">
        <f>'дод. 2'!U86</f>
        <v>0</v>
      </c>
      <c r="U32" s="238">
        <f t="shared" si="5"/>
        <v>24.833198293176757</v>
      </c>
      <c r="V32" s="44">
        <f>'дод. 2'!W86</f>
        <v>2894054.23</v>
      </c>
      <c r="W32" s="27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</row>
    <row r="33" spans="1:36" ht="22.5" customHeight="1">
      <c r="A33" s="4" t="s">
        <v>190</v>
      </c>
      <c r="B33" s="4"/>
      <c r="C33" s="17" t="s">
        <v>491</v>
      </c>
      <c r="D33" s="44">
        <f>D34+D35</f>
        <v>36598306</v>
      </c>
      <c r="E33" s="44">
        <f aca="true" t="shared" si="6" ref="E33:V33">E34+E35</f>
        <v>0</v>
      </c>
      <c r="F33" s="44">
        <f t="shared" si="6"/>
        <v>0</v>
      </c>
      <c r="G33" s="44">
        <f t="shared" si="6"/>
        <v>16834724.03</v>
      </c>
      <c r="H33" s="44">
        <f t="shared" si="6"/>
        <v>0</v>
      </c>
      <c r="I33" s="44">
        <f t="shared" si="6"/>
        <v>0</v>
      </c>
      <c r="J33" s="238">
        <f t="shared" si="1"/>
        <v>45.99864275138855</v>
      </c>
      <c r="K33" s="44">
        <f t="shared" si="6"/>
        <v>167000</v>
      </c>
      <c r="L33" s="44">
        <f t="shared" si="6"/>
        <v>167000</v>
      </c>
      <c r="M33" s="44">
        <f t="shared" si="6"/>
        <v>0</v>
      </c>
      <c r="N33" s="44">
        <f t="shared" si="6"/>
        <v>0</v>
      </c>
      <c r="O33" s="44">
        <f t="shared" si="6"/>
        <v>0</v>
      </c>
      <c r="P33" s="44">
        <f t="shared" si="6"/>
        <v>30403.47</v>
      </c>
      <c r="Q33" s="44">
        <f t="shared" si="6"/>
        <v>30403.47</v>
      </c>
      <c r="R33" s="44">
        <f t="shared" si="6"/>
        <v>0</v>
      </c>
      <c r="S33" s="44">
        <f t="shared" si="6"/>
        <v>0</v>
      </c>
      <c r="T33" s="44">
        <f t="shared" si="6"/>
        <v>0</v>
      </c>
      <c r="U33" s="238">
        <f t="shared" si="5"/>
        <v>18.205670658682635</v>
      </c>
      <c r="V33" s="44">
        <f t="shared" si="6"/>
        <v>16865127.5</v>
      </c>
      <c r="W33" s="27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</row>
    <row r="34" spans="1:36" s="7" customFormat="1" ht="54" customHeight="1">
      <c r="A34" s="6" t="s">
        <v>191</v>
      </c>
      <c r="B34" s="6" t="s">
        <v>492</v>
      </c>
      <c r="C34" s="36" t="s">
        <v>192</v>
      </c>
      <c r="D34" s="45">
        <f>'дод. 2'!E88</f>
        <v>8672485</v>
      </c>
      <c r="E34" s="45">
        <f>'дод. 2'!F88</f>
        <v>0</v>
      </c>
      <c r="F34" s="45">
        <f>'дод. 2'!G88</f>
        <v>0</v>
      </c>
      <c r="G34" s="45">
        <f>'дод. 2'!H88</f>
        <v>3730668.92</v>
      </c>
      <c r="H34" s="45">
        <f>'дод. 2'!I88</f>
        <v>0</v>
      </c>
      <c r="I34" s="45">
        <f>'дод. 2'!J88</f>
        <v>0</v>
      </c>
      <c r="J34" s="239">
        <f t="shared" si="1"/>
        <v>43.01730034701703</v>
      </c>
      <c r="K34" s="45">
        <f>'дод. 2'!L88</f>
        <v>167000</v>
      </c>
      <c r="L34" s="45">
        <f>'дод. 2'!M88</f>
        <v>167000</v>
      </c>
      <c r="M34" s="45">
        <f>'дод. 2'!N88</f>
        <v>0</v>
      </c>
      <c r="N34" s="45">
        <f>'дод. 2'!O88</f>
        <v>0</v>
      </c>
      <c r="O34" s="45">
        <f>'дод. 2'!P88</f>
        <v>0</v>
      </c>
      <c r="P34" s="45">
        <f>'дод. 2'!Q88</f>
        <v>30403.47</v>
      </c>
      <c r="Q34" s="45">
        <f>'дод. 2'!R88</f>
        <v>30403.47</v>
      </c>
      <c r="R34" s="45">
        <f>'дод. 2'!S88</f>
        <v>0</v>
      </c>
      <c r="S34" s="45">
        <f>'дод. 2'!T88</f>
        <v>0</v>
      </c>
      <c r="T34" s="45">
        <f>'дод. 2'!U88</f>
        <v>0</v>
      </c>
      <c r="U34" s="239">
        <f t="shared" si="5"/>
        <v>18.205670658682635</v>
      </c>
      <c r="V34" s="45">
        <f>'дод. 2'!W88</f>
        <v>3761072.39</v>
      </c>
      <c r="W34" s="277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</row>
    <row r="35" spans="1:36" s="7" customFormat="1" ht="52.5" customHeight="1">
      <c r="A35" s="6" t="s">
        <v>581</v>
      </c>
      <c r="B35" s="6" t="s">
        <v>101</v>
      </c>
      <c r="C35" s="36" t="s">
        <v>579</v>
      </c>
      <c r="D35" s="45">
        <f>'дод. 2'!E89</f>
        <v>27925821</v>
      </c>
      <c r="E35" s="45">
        <f>'дод. 2'!F89</f>
        <v>0</v>
      </c>
      <c r="F35" s="45">
        <f>'дод. 2'!G89</f>
        <v>0</v>
      </c>
      <c r="G35" s="45">
        <f>'дод. 2'!H89</f>
        <v>13104055.11</v>
      </c>
      <c r="H35" s="45">
        <f>'дод. 2'!I89</f>
        <v>0</v>
      </c>
      <c r="I35" s="45">
        <f>'дод. 2'!J89</f>
        <v>0</v>
      </c>
      <c r="J35" s="239">
        <f t="shared" si="1"/>
        <v>46.9245115837418</v>
      </c>
      <c r="K35" s="45">
        <f>'дод. 2'!L89</f>
        <v>0</v>
      </c>
      <c r="L35" s="45">
        <f>'дод. 2'!M89</f>
        <v>0</v>
      </c>
      <c r="M35" s="45">
        <f>'дод. 2'!N89</f>
        <v>0</v>
      </c>
      <c r="N35" s="45">
        <f>'дод. 2'!O89</f>
        <v>0</v>
      </c>
      <c r="O35" s="45">
        <f>'дод. 2'!P89</f>
        <v>0</v>
      </c>
      <c r="P35" s="45">
        <f>'дод. 2'!Q89</f>
        <v>0</v>
      </c>
      <c r="Q35" s="45">
        <f>'дод. 2'!R89</f>
        <v>0</v>
      </c>
      <c r="R35" s="45">
        <f>'дод. 2'!S89</f>
        <v>0</v>
      </c>
      <c r="S35" s="45">
        <f>'дод. 2'!T89</f>
        <v>0</v>
      </c>
      <c r="T35" s="45">
        <f>'дод. 2'!U89</f>
        <v>0</v>
      </c>
      <c r="U35" s="239"/>
      <c r="V35" s="45">
        <f>'дод. 2'!W89</f>
        <v>13104055.11</v>
      </c>
      <c r="W35" s="277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</row>
    <row r="36" spans="1:36" ht="40.5" customHeight="1">
      <c r="A36" s="24">
        <v>2140</v>
      </c>
      <c r="B36" s="24"/>
      <c r="C36" s="17" t="s">
        <v>167</v>
      </c>
      <c r="D36" s="44">
        <f>D37+D38</f>
        <v>14043000</v>
      </c>
      <c r="E36" s="44">
        <f aca="true" t="shared" si="7" ref="E36:V36">E37+E38</f>
        <v>0</v>
      </c>
      <c r="F36" s="44">
        <f t="shared" si="7"/>
        <v>0</v>
      </c>
      <c r="G36" s="44">
        <f t="shared" si="7"/>
        <v>1667847.77</v>
      </c>
      <c r="H36" s="44">
        <f t="shared" si="7"/>
        <v>0</v>
      </c>
      <c r="I36" s="44">
        <f t="shared" si="7"/>
        <v>0</v>
      </c>
      <c r="J36" s="238">
        <f t="shared" si="1"/>
        <v>11.876719860428683</v>
      </c>
      <c r="K36" s="44">
        <f t="shared" si="7"/>
        <v>0</v>
      </c>
      <c r="L36" s="44">
        <f t="shared" si="7"/>
        <v>0</v>
      </c>
      <c r="M36" s="44">
        <f t="shared" si="7"/>
        <v>0</v>
      </c>
      <c r="N36" s="44">
        <f t="shared" si="7"/>
        <v>0</v>
      </c>
      <c r="O36" s="44">
        <f t="shared" si="7"/>
        <v>0</v>
      </c>
      <c r="P36" s="44">
        <f t="shared" si="7"/>
        <v>0</v>
      </c>
      <c r="Q36" s="44">
        <f t="shared" si="7"/>
        <v>0</v>
      </c>
      <c r="R36" s="44">
        <f t="shared" si="7"/>
        <v>0</v>
      </c>
      <c r="S36" s="44">
        <f t="shared" si="7"/>
        <v>0</v>
      </c>
      <c r="T36" s="44">
        <f t="shared" si="7"/>
        <v>0</v>
      </c>
      <c r="U36" s="238"/>
      <c r="V36" s="44">
        <f t="shared" si="7"/>
        <v>1667847.77</v>
      </c>
      <c r="W36" s="277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</row>
    <row r="37" spans="1:36" s="7" customFormat="1" ht="36.75" customHeight="1">
      <c r="A37" s="25">
        <v>2144</v>
      </c>
      <c r="B37" s="6" t="s">
        <v>103</v>
      </c>
      <c r="C37" s="36" t="s">
        <v>193</v>
      </c>
      <c r="D37" s="45">
        <f>'дод. 2'!E91</f>
        <v>7131500</v>
      </c>
      <c r="E37" s="45">
        <f>'дод. 2'!F91</f>
        <v>0</v>
      </c>
      <c r="F37" s="45">
        <f>'дод. 2'!G91</f>
        <v>0</v>
      </c>
      <c r="G37" s="45">
        <f>'дод. 2'!H91</f>
        <v>698399.67</v>
      </c>
      <c r="H37" s="45">
        <f>'дод. 2'!I91</f>
        <v>0</v>
      </c>
      <c r="I37" s="45">
        <f>'дод. 2'!J91</f>
        <v>0</v>
      </c>
      <c r="J37" s="239">
        <f t="shared" si="1"/>
        <v>9.793166514758466</v>
      </c>
      <c r="K37" s="45">
        <f>'дод. 2'!L91</f>
        <v>0</v>
      </c>
      <c r="L37" s="45">
        <f>'дод. 2'!M91</f>
        <v>0</v>
      </c>
      <c r="M37" s="45">
        <f>'дод. 2'!N91</f>
        <v>0</v>
      </c>
      <c r="N37" s="45">
        <f>'дод. 2'!O91</f>
        <v>0</v>
      </c>
      <c r="O37" s="45">
        <f>'дод. 2'!P91</f>
        <v>0</v>
      </c>
      <c r="P37" s="45">
        <f>'дод. 2'!Q91</f>
        <v>0</v>
      </c>
      <c r="Q37" s="45">
        <f>'дод. 2'!R91</f>
        <v>0</v>
      </c>
      <c r="R37" s="45">
        <f>'дод. 2'!S91</f>
        <v>0</v>
      </c>
      <c r="S37" s="45">
        <f>'дод. 2'!T91</f>
        <v>0</v>
      </c>
      <c r="T37" s="45">
        <f>'дод. 2'!U91</f>
        <v>0</v>
      </c>
      <c r="U37" s="239"/>
      <c r="V37" s="45">
        <f>'дод. 2'!W91</f>
        <v>698399.67</v>
      </c>
      <c r="W37" s="277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</row>
    <row r="38" spans="1:36" s="7" customFormat="1" ht="32.25" customHeight="1">
      <c r="A38" s="25">
        <v>2146</v>
      </c>
      <c r="B38" s="6" t="s">
        <v>103</v>
      </c>
      <c r="C38" s="36" t="s">
        <v>508</v>
      </c>
      <c r="D38" s="45">
        <f>'дод. 2'!E92</f>
        <v>6911500</v>
      </c>
      <c r="E38" s="45">
        <f>'дод. 2'!F92</f>
        <v>0</v>
      </c>
      <c r="F38" s="45">
        <f>'дод. 2'!G92</f>
        <v>0</v>
      </c>
      <c r="G38" s="45">
        <f>'дод. 2'!H92</f>
        <v>969448.1</v>
      </c>
      <c r="H38" s="45">
        <f>'дод. 2'!I92</f>
        <v>0</v>
      </c>
      <c r="I38" s="45">
        <f>'дод. 2'!J92</f>
        <v>0</v>
      </c>
      <c r="J38" s="239">
        <f t="shared" si="1"/>
        <v>14.026594805758519</v>
      </c>
      <c r="K38" s="45">
        <f>'дод. 2'!L92</f>
        <v>0</v>
      </c>
      <c r="L38" s="45">
        <f>'дод. 2'!M92</f>
        <v>0</v>
      </c>
      <c r="M38" s="45">
        <f>'дод. 2'!N92</f>
        <v>0</v>
      </c>
      <c r="N38" s="45">
        <f>'дод. 2'!O92</f>
        <v>0</v>
      </c>
      <c r="O38" s="45">
        <f>'дод. 2'!P92</f>
        <v>0</v>
      </c>
      <c r="P38" s="45">
        <f>'дод. 2'!Q92</f>
        <v>0</v>
      </c>
      <c r="Q38" s="45">
        <f>'дод. 2'!R92</f>
        <v>0</v>
      </c>
      <c r="R38" s="45">
        <f>'дод. 2'!S92</f>
        <v>0</v>
      </c>
      <c r="S38" s="45">
        <f>'дод. 2'!T92</f>
        <v>0</v>
      </c>
      <c r="T38" s="45">
        <f>'дод. 2'!U92</f>
        <v>0</v>
      </c>
      <c r="U38" s="239"/>
      <c r="V38" s="45">
        <f>'дод. 2'!W92</f>
        <v>969448.1</v>
      </c>
      <c r="W38" s="277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</row>
    <row r="39" spans="1:36" ht="35.25" customHeight="1">
      <c r="A39" s="4" t="s">
        <v>194</v>
      </c>
      <c r="B39" s="4"/>
      <c r="C39" s="17" t="s">
        <v>359</v>
      </c>
      <c r="D39" s="44">
        <f>D40+D41</f>
        <v>3933944</v>
      </c>
      <c r="E39" s="44">
        <f aca="true" t="shared" si="8" ref="E39:V39">E40+E41</f>
        <v>0</v>
      </c>
      <c r="F39" s="44">
        <f t="shared" si="8"/>
        <v>0</v>
      </c>
      <c r="G39" s="44">
        <f t="shared" si="8"/>
        <v>899186.0900000001</v>
      </c>
      <c r="H39" s="44">
        <f t="shared" si="8"/>
        <v>0</v>
      </c>
      <c r="I39" s="44">
        <f t="shared" si="8"/>
        <v>0</v>
      </c>
      <c r="J39" s="238">
        <f t="shared" si="1"/>
        <v>22.857114641184523</v>
      </c>
      <c r="K39" s="44">
        <f t="shared" si="8"/>
        <v>0</v>
      </c>
      <c r="L39" s="44">
        <f t="shared" si="8"/>
        <v>0</v>
      </c>
      <c r="M39" s="44">
        <f t="shared" si="8"/>
        <v>0</v>
      </c>
      <c r="N39" s="44">
        <f t="shared" si="8"/>
        <v>0</v>
      </c>
      <c r="O39" s="44">
        <f t="shared" si="8"/>
        <v>0</v>
      </c>
      <c r="P39" s="44">
        <f t="shared" si="8"/>
        <v>385.68</v>
      </c>
      <c r="Q39" s="44">
        <f t="shared" si="8"/>
        <v>385.68</v>
      </c>
      <c r="R39" s="44">
        <f t="shared" si="8"/>
        <v>0</v>
      </c>
      <c r="S39" s="44">
        <f t="shared" si="8"/>
        <v>0</v>
      </c>
      <c r="T39" s="44">
        <f t="shared" si="8"/>
        <v>0</v>
      </c>
      <c r="U39" s="238"/>
      <c r="V39" s="44">
        <f t="shared" si="8"/>
        <v>899571.77</v>
      </c>
      <c r="W39" s="27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</row>
    <row r="40" spans="1:36" s="7" customFormat="1" ht="37.5" customHeight="1">
      <c r="A40" s="6" t="s">
        <v>441</v>
      </c>
      <c r="B40" s="6" t="s">
        <v>103</v>
      </c>
      <c r="C40" s="13" t="s">
        <v>443</v>
      </c>
      <c r="D40" s="45">
        <f>'дод. 2'!E94</f>
        <v>1975455</v>
      </c>
      <c r="E40" s="45">
        <f>'дод. 2'!F94</f>
        <v>0</v>
      </c>
      <c r="F40" s="45">
        <f>'дод. 2'!G94</f>
        <v>0</v>
      </c>
      <c r="G40" s="45">
        <f>'дод. 2'!H94</f>
        <v>410036.09</v>
      </c>
      <c r="H40" s="45">
        <f>'дод. 2'!I94</f>
        <v>0</v>
      </c>
      <c r="I40" s="45">
        <f>'дод. 2'!J94</f>
        <v>0</v>
      </c>
      <c r="J40" s="239">
        <f t="shared" si="1"/>
        <v>20.756539126429104</v>
      </c>
      <c r="K40" s="45">
        <f>'дод. 2'!L94</f>
        <v>0</v>
      </c>
      <c r="L40" s="45">
        <f>'дод. 2'!M94</f>
        <v>0</v>
      </c>
      <c r="M40" s="45">
        <f>'дод. 2'!N94</f>
        <v>0</v>
      </c>
      <c r="N40" s="45">
        <f>'дод. 2'!O94</f>
        <v>0</v>
      </c>
      <c r="O40" s="45">
        <f>'дод. 2'!P94</f>
        <v>0</v>
      </c>
      <c r="P40" s="45">
        <f>'дод. 2'!Q94</f>
        <v>385.68</v>
      </c>
      <c r="Q40" s="45">
        <f>'дод. 2'!R94</f>
        <v>385.68</v>
      </c>
      <c r="R40" s="45">
        <f>'дод. 2'!S94</f>
        <v>0</v>
      </c>
      <c r="S40" s="45">
        <f>'дод. 2'!T94</f>
        <v>0</v>
      </c>
      <c r="T40" s="45">
        <f>'дод. 2'!U94</f>
        <v>0</v>
      </c>
      <c r="U40" s="239"/>
      <c r="V40" s="45">
        <f>'дод. 2'!W94</f>
        <v>410421.77</v>
      </c>
      <c r="W40" s="277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</row>
    <row r="41" spans="1:36" s="7" customFormat="1" ht="21.75" customHeight="1">
      <c r="A41" s="6" t="s">
        <v>442</v>
      </c>
      <c r="B41" s="6" t="s">
        <v>103</v>
      </c>
      <c r="C41" s="13" t="s">
        <v>444</v>
      </c>
      <c r="D41" s="45">
        <f>'дод. 2'!E95</f>
        <v>1958489</v>
      </c>
      <c r="E41" s="45">
        <f>'дод. 2'!F95</f>
        <v>0</v>
      </c>
      <c r="F41" s="45">
        <f>'дод. 2'!G95</f>
        <v>0</v>
      </c>
      <c r="G41" s="45">
        <f>'дод. 2'!H95</f>
        <v>489150</v>
      </c>
      <c r="H41" s="45">
        <f>'дод. 2'!I95</f>
        <v>0</v>
      </c>
      <c r="I41" s="45">
        <f>'дод. 2'!J95</f>
        <v>0</v>
      </c>
      <c r="J41" s="239">
        <f t="shared" si="1"/>
        <v>24.975887023108122</v>
      </c>
      <c r="K41" s="45">
        <f>'дод. 2'!L95</f>
        <v>0</v>
      </c>
      <c r="L41" s="45">
        <f>'дод. 2'!M95</f>
        <v>0</v>
      </c>
      <c r="M41" s="45">
        <f>'дод. 2'!N95</f>
        <v>0</v>
      </c>
      <c r="N41" s="45">
        <f>'дод. 2'!O95</f>
        <v>0</v>
      </c>
      <c r="O41" s="45">
        <f>'дод. 2'!P95</f>
        <v>0</v>
      </c>
      <c r="P41" s="45">
        <f>'дод. 2'!Q95</f>
        <v>0</v>
      </c>
      <c r="Q41" s="45">
        <f>'дод. 2'!R95</f>
        <v>0</v>
      </c>
      <c r="R41" s="45">
        <f>'дод. 2'!S95</f>
        <v>0</v>
      </c>
      <c r="S41" s="45">
        <f>'дод. 2'!T95</f>
        <v>0</v>
      </c>
      <c r="T41" s="45">
        <f>'дод. 2'!U95</f>
        <v>0</v>
      </c>
      <c r="U41" s="239"/>
      <c r="V41" s="45">
        <f>'дод. 2'!W95</f>
        <v>489150</v>
      </c>
      <c r="W41" s="277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</row>
    <row r="42" spans="1:36" s="21" customFormat="1" ht="34.5" customHeight="1">
      <c r="A42" s="22" t="s">
        <v>104</v>
      </c>
      <c r="B42" s="10"/>
      <c r="C42" s="10" t="s">
        <v>105</v>
      </c>
      <c r="D42" s="48">
        <f aca="true" t="shared" si="9" ref="D42:I42">D49+D62+D70+D72+D74+D76+D78+D79+D83+D84+D87+D88+D90+D69+D80+D43+D46+D54+D63+D89</f>
        <v>1232137183</v>
      </c>
      <c r="E42" s="48">
        <f t="shared" si="9"/>
        <v>11340882.1</v>
      </c>
      <c r="F42" s="48">
        <f t="shared" si="9"/>
        <v>1020453</v>
      </c>
      <c r="G42" s="48">
        <f t="shared" si="9"/>
        <v>451222077.44</v>
      </c>
      <c r="H42" s="48">
        <f t="shared" si="9"/>
        <v>2586124.1399999997</v>
      </c>
      <c r="I42" s="48">
        <f t="shared" si="9"/>
        <v>296614.07</v>
      </c>
      <c r="J42" s="237">
        <f t="shared" si="1"/>
        <v>36.62109087085314</v>
      </c>
      <c r="K42" s="48">
        <f aca="true" t="shared" si="10" ref="K42:T42">K49+K62+K70+K72+K74+K76+K78+K79+K83+K84+K87+K88+K90+K69+K80+K43+K46+K54+K63+K89</f>
        <v>685900</v>
      </c>
      <c r="L42" s="48">
        <f t="shared" si="10"/>
        <v>57900</v>
      </c>
      <c r="M42" s="48">
        <f t="shared" si="10"/>
        <v>44700</v>
      </c>
      <c r="N42" s="48">
        <f t="shared" si="10"/>
        <v>0</v>
      </c>
      <c r="O42" s="48">
        <f t="shared" si="10"/>
        <v>628000</v>
      </c>
      <c r="P42" s="48">
        <f t="shared" si="10"/>
        <v>26759.410000000003</v>
      </c>
      <c r="Q42" s="48">
        <f t="shared" si="10"/>
        <v>18780.41</v>
      </c>
      <c r="R42" s="48">
        <f t="shared" si="10"/>
        <v>7377.16</v>
      </c>
      <c r="S42" s="48">
        <f t="shared" si="10"/>
        <v>0</v>
      </c>
      <c r="T42" s="48">
        <f t="shared" si="10"/>
        <v>7979</v>
      </c>
      <c r="U42" s="237">
        <f>P42/K42*100</f>
        <v>3.901357340720222</v>
      </c>
      <c r="V42" s="48">
        <f>V49+V62+V70+V72+V74+V76+V78+V79+V83+V84+V87+V88+V90+V69+V80+V43+V46+V54+V63+V89</f>
        <v>451248836.85</v>
      </c>
      <c r="W42" s="277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</row>
    <row r="43" spans="1:36" ht="67.5" customHeight="1">
      <c r="A43" s="4" t="s">
        <v>510</v>
      </c>
      <c r="B43" s="12"/>
      <c r="C43" s="12" t="s">
        <v>516</v>
      </c>
      <c r="D43" s="44">
        <f>D44+D45</f>
        <v>772232100</v>
      </c>
      <c r="E43" s="44">
        <f aca="true" t="shared" si="11" ref="E43:V43">E44+E45</f>
        <v>0</v>
      </c>
      <c r="F43" s="44">
        <f t="shared" si="11"/>
        <v>0</v>
      </c>
      <c r="G43" s="44">
        <f t="shared" si="11"/>
        <v>359158631.64</v>
      </c>
      <c r="H43" s="44">
        <f t="shared" si="11"/>
        <v>0</v>
      </c>
      <c r="I43" s="44">
        <f t="shared" si="11"/>
        <v>0</v>
      </c>
      <c r="J43" s="238">
        <f t="shared" si="1"/>
        <v>46.50915594417792</v>
      </c>
      <c r="K43" s="44">
        <f t="shared" si="11"/>
        <v>0</v>
      </c>
      <c r="L43" s="44">
        <f t="shared" si="11"/>
        <v>0</v>
      </c>
      <c r="M43" s="44">
        <f t="shared" si="11"/>
        <v>0</v>
      </c>
      <c r="N43" s="44">
        <f t="shared" si="11"/>
        <v>0</v>
      </c>
      <c r="O43" s="44">
        <f t="shared" si="11"/>
        <v>0</v>
      </c>
      <c r="P43" s="44">
        <f t="shared" si="11"/>
        <v>0</v>
      </c>
      <c r="Q43" s="44">
        <f t="shared" si="11"/>
        <v>0</v>
      </c>
      <c r="R43" s="44">
        <f t="shared" si="11"/>
        <v>0</v>
      </c>
      <c r="S43" s="44">
        <f t="shared" si="11"/>
        <v>0</v>
      </c>
      <c r="T43" s="44">
        <f t="shared" si="11"/>
        <v>0</v>
      </c>
      <c r="U43" s="238"/>
      <c r="V43" s="44">
        <f t="shared" si="11"/>
        <v>359158631.64</v>
      </c>
      <c r="W43" s="277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</row>
    <row r="44" spans="1:36" s="7" customFormat="1" ht="49.5" customHeight="1">
      <c r="A44" s="6" t="s">
        <v>511</v>
      </c>
      <c r="B44" s="143">
        <v>1030</v>
      </c>
      <c r="C44" s="13" t="s">
        <v>517</v>
      </c>
      <c r="D44" s="45">
        <f>'дод. 2'!E101</f>
        <v>66261200</v>
      </c>
      <c r="E44" s="45">
        <f>'дод. 2'!F101</f>
        <v>0</v>
      </c>
      <c r="F44" s="45">
        <f>'дод. 2'!G101</f>
        <v>0</v>
      </c>
      <c r="G44" s="45">
        <f>'дод. 2'!H101</f>
        <v>32103766.05</v>
      </c>
      <c r="H44" s="45">
        <f>'дод. 2'!I101</f>
        <v>0</v>
      </c>
      <c r="I44" s="45">
        <f>'дод. 2'!J101</f>
        <v>0</v>
      </c>
      <c r="J44" s="239">
        <f t="shared" si="1"/>
        <v>48.45032394523492</v>
      </c>
      <c r="K44" s="45">
        <f>'дод. 2'!L101</f>
        <v>0</v>
      </c>
      <c r="L44" s="45">
        <f>'дод. 2'!M101</f>
        <v>0</v>
      </c>
      <c r="M44" s="45">
        <f>'дод. 2'!N101</f>
        <v>0</v>
      </c>
      <c r="N44" s="45">
        <f>'дод. 2'!O101</f>
        <v>0</v>
      </c>
      <c r="O44" s="45">
        <f>'дод. 2'!P101</f>
        <v>0</v>
      </c>
      <c r="P44" s="45">
        <f>'дод. 2'!Q101</f>
        <v>0</v>
      </c>
      <c r="Q44" s="45">
        <f>'дод. 2'!R101</f>
        <v>0</v>
      </c>
      <c r="R44" s="45">
        <f>'дод. 2'!S101</f>
        <v>0</v>
      </c>
      <c r="S44" s="45">
        <f>'дод. 2'!T101</f>
        <v>0</v>
      </c>
      <c r="T44" s="45">
        <f>'дод. 2'!U101</f>
        <v>0</v>
      </c>
      <c r="U44" s="239"/>
      <c r="V44" s="45">
        <f>'дод. 2'!W101</f>
        <v>32103766.05</v>
      </c>
      <c r="W44" s="277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</row>
    <row r="45" spans="1:36" s="7" customFormat="1" ht="33" customHeight="1">
      <c r="A45" s="6" t="s">
        <v>512</v>
      </c>
      <c r="B45" s="143">
        <v>1060</v>
      </c>
      <c r="C45" s="13" t="s">
        <v>518</v>
      </c>
      <c r="D45" s="45">
        <f>'дод. 2'!E102</f>
        <v>705970900</v>
      </c>
      <c r="E45" s="45">
        <f>'дод. 2'!F102</f>
        <v>0</v>
      </c>
      <c r="F45" s="45">
        <f>'дод. 2'!G102</f>
        <v>0</v>
      </c>
      <c r="G45" s="45">
        <f>'дод. 2'!H102</f>
        <v>327054865.59</v>
      </c>
      <c r="H45" s="45">
        <f>'дод. 2'!I102</f>
        <v>0</v>
      </c>
      <c r="I45" s="45">
        <f>'дод. 2'!J102</f>
        <v>0</v>
      </c>
      <c r="J45" s="239">
        <f t="shared" si="1"/>
        <v>46.32696129401367</v>
      </c>
      <c r="K45" s="45">
        <f>'дод. 2'!L102</f>
        <v>0</v>
      </c>
      <c r="L45" s="45">
        <f>'дод. 2'!M102</f>
        <v>0</v>
      </c>
      <c r="M45" s="45">
        <f>'дод. 2'!N102</f>
        <v>0</v>
      </c>
      <c r="N45" s="45">
        <f>'дод. 2'!O102</f>
        <v>0</v>
      </c>
      <c r="O45" s="45">
        <f>'дод. 2'!P102</f>
        <v>0</v>
      </c>
      <c r="P45" s="45">
        <f>'дод. 2'!Q102</f>
        <v>0</v>
      </c>
      <c r="Q45" s="45">
        <f>'дод. 2'!R102</f>
        <v>0</v>
      </c>
      <c r="R45" s="45">
        <f>'дод. 2'!S102</f>
        <v>0</v>
      </c>
      <c r="S45" s="45">
        <f>'дод. 2'!T102</f>
        <v>0</v>
      </c>
      <c r="T45" s="45">
        <f>'дод. 2'!U102</f>
        <v>0</v>
      </c>
      <c r="U45" s="239"/>
      <c r="V45" s="45">
        <f>'дод. 2'!W102</f>
        <v>327054865.59</v>
      </c>
      <c r="W45" s="277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</row>
    <row r="46" spans="1:36" ht="52.5" customHeight="1">
      <c r="A46" s="4" t="s">
        <v>513</v>
      </c>
      <c r="B46" s="12"/>
      <c r="C46" s="12" t="s">
        <v>519</v>
      </c>
      <c r="D46" s="44">
        <f>D47+D48</f>
        <v>375400</v>
      </c>
      <c r="E46" s="44">
        <f aca="true" t="shared" si="12" ref="E46:V46">E47+E48</f>
        <v>0</v>
      </c>
      <c r="F46" s="44">
        <f t="shared" si="12"/>
        <v>0</v>
      </c>
      <c r="G46" s="44">
        <f t="shared" si="12"/>
        <v>60709.509999999995</v>
      </c>
      <c r="H46" s="44">
        <f t="shared" si="12"/>
        <v>0</v>
      </c>
      <c r="I46" s="44">
        <f t="shared" si="12"/>
        <v>0</v>
      </c>
      <c r="J46" s="238">
        <f t="shared" si="1"/>
        <v>16.171952583910493</v>
      </c>
      <c r="K46" s="44">
        <f t="shared" si="12"/>
        <v>0</v>
      </c>
      <c r="L46" s="44">
        <f t="shared" si="12"/>
        <v>0</v>
      </c>
      <c r="M46" s="44">
        <f t="shared" si="12"/>
        <v>0</v>
      </c>
      <c r="N46" s="44">
        <f t="shared" si="12"/>
        <v>0</v>
      </c>
      <c r="O46" s="44">
        <f t="shared" si="12"/>
        <v>0</v>
      </c>
      <c r="P46" s="44">
        <f t="shared" si="12"/>
        <v>0</v>
      </c>
      <c r="Q46" s="44">
        <f t="shared" si="12"/>
        <v>0</v>
      </c>
      <c r="R46" s="44">
        <f t="shared" si="12"/>
        <v>0</v>
      </c>
      <c r="S46" s="44">
        <f t="shared" si="12"/>
        <v>0</v>
      </c>
      <c r="T46" s="44">
        <f t="shared" si="12"/>
        <v>0</v>
      </c>
      <c r="U46" s="238"/>
      <c r="V46" s="44">
        <f t="shared" si="12"/>
        <v>60709.509999999995</v>
      </c>
      <c r="W46" s="277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</row>
    <row r="47" spans="1:36" s="7" customFormat="1" ht="64.5" customHeight="1">
      <c r="A47" s="6" t="s">
        <v>514</v>
      </c>
      <c r="B47" s="143">
        <v>1030</v>
      </c>
      <c r="C47" s="13" t="s">
        <v>520</v>
      </c>
      <c r="D47" s="45">
        <f>'дод. 2'!E104</f>
        <v>57630</v>
      </c>
      <c r="E47" s="45">
        <f>'дод. 2'!F104</f>
        <v>0</v>
      </c>
      <c r="F47" s="45">
        <f>'дод. 2'!G104</f>
        <v>0</v>
      </c>
      <c r="G47" s="45">
        <f>'дод. 2'!H104</f>
        <v>21023.91</v>
      </c>
      <c r="H47" s="45">
        <f>'дод. 2'!I104</f>
        <v>0</v>
      </c>
      <c r="I47" s="45">
        <f>'дод. 2'!J104</f>
        <v>0</v>
      </c>
      <c r="J47" s="239">
        <f t="shared" si="1"/>
        <v>36.48084331077563</v>
      </c>
      <c r="K47" s="45">
        <f>'дод. 2'!L104</f>
        <v>0</v>
      </c>
      <c r="L47" s="45">
        <f>'дод. 2'!M104</f>
        <v>0</v>
      </c>
      <c r="M47" s="45">
        <f>'дод. 2'!N104</f>
        <v>0</v>
      </c>
      <c r="N47" s="45">
        <f>'дод. 2'!O104</f>
        <v>0</v>
      </c>
      <c r="O47" s="45">
        <f>'дод. 2'!P104</f>
        <v>0</v>
      </c>
      <c r="P47" s="45">
        <f>'дод. 2'!Q104</f>
        <v>0</v>
      </c>
      <c r="Q47" s="45">
        <f>'дод. 2'!R104</f>
        <v>0</v>
      </c>
      <c r="R47" s="45">
        <f>'дод. 2'!S104</f>
        <v>0</v>
      </c>
      <c r="S47" s="45">
        <f>'дод. 2'!T104</f>
        <v>0</v>
      </c>
      <c r="T47" s="45">
        <f>'дод. 2'!U104</f>
        <v>0</v>
      </c>
      <c r="U47" s="239"/>
      <c r="V47" s="45">
        <f>'дод. 2'!W104</f>
        <v>21023.91</v>
      </c>
      <c r="W47" s="277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</row>
    <row r="48" spans="1:36" s="7" customFormat="1" ht="55.5" customHeight="1">
      <c r="A48" s="6" t="s">
        <v>515</v>
      </c>
      <c r="B48" s="143">
        <v>1060</v>
      </c>
      <c r="C48" s="13" t="s">
        <v>521</v>
      </c>
      <c r="D48" s="45">
        <f>'дод. 2'!E105</f>
        <v>317770</v>
      </c>
      <c r="E48" s="45">
        <f>'дод. 2'!F105</f>
        <v>0</v>
      </c>
      <c r="F48" s="45">
        <f>'дод. 2'!G105</f>
        <v>0</v>
      </c>
      <c r="G48" s="45">
        <f>'дод. 2'!H105</f>
        <v>39685.6</v>
      </c>
      <c r="H48" s="45">
        <f>'дод. 2'!I105</f>
        <v>0</v>
      </c>
      <c r="I48" s="45">
        <f>'дод. 2'!J105</f>
        <v>0</v>
      </c>
      <c r="J48" s="239">
        <f t="shared" si="1"/>
        <v>12.488781193945306</v>
      </c>
      <c r="K48" s="45">
        <f>'дод. 2'!L105</f>
        <v>0</v>
      </c>
      <c r="L48" s="45">
        <f>'дод. 2'!M105</f>
        <v>0</v>
      </c>
      <c r="M48" s="45">
        <f>'дод. 2'!N105</f>
        <v>0</v>
      </c>
      <c r="N48" s="45">
        <f>'дод. 2'!O105</f>
        <v>0</v>
      </c>
      <c r="O48" s="45">
        <f>'дод. 2'!P105</f>
        <v>0</v>
      </c>
      <c r="P48" s="45">
        <f>'дод. 2'!Q105</f>
        <v>0</v>
      </c>
      <c r="Q48" s="45">
        <f>'дод. 2'!R105</f>
        <v>0</v>
      </c>
      <c r="R48" s="45">
        <f>'дод. 2'!S105</f>
        <v>0</v>
      </c>
      <c r="S48" s="45">
        <f>'дод. 2'!T105</f>
        <v>0</v>
      </c>
      <c r="T48" s="45">
        <f>'дод. 2'!U105</f>
        <v>0</v>
      </c>
      <c r="U48" s="239"/>
      <c r="V48" s="45">
        <f>'дод. 2'!W105</f>
        <v>39685.6</v>
      </c>
      <c r="W48" s="278">
        <v>18</v>
      </c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</row>
    <row r="49" spans="1:36" ht="63">
      <c r="A49" s="4" t="s">
        <v>145</v>
      </c>
      <c r="B49" s="30"/>
      <c r="C49" s="12" t="s">
        <v>195</v>
      </c>
      <c r="D49" s="44">
        <f>D50+D51+D52+D53</f>
        <v>38764126</v>
      </c>
      <c r="E49" s="44">
        <f aca="true" t="shared" si="13" ref="E49:V49">E50+E51+E52+E53</f>
        <v>0</v>
      </c>
      <c r="F49" s="44">
        <f t="shared" si="13"/>
        <v>0</v>
      </c>
      <c r="G49" s="44">
        <f t="shared" si="13"/>
        <v>11043236.17</v>
      </c>
      <c r="H49" s="44">
        <f t="shared" si="13"/>
        <v>0</v>
      </c>
      <c r="I49" s="44">
        <f t="shared" si="13"/>
        <v>0</v>
      </c>
      <c r="J49" s="238">
        <f t="shared" si="1"/>
        <v>28.488288811154934</v>
      </c>
      <c r="K49" s="44">
        <f t="shared" si="13"/>
        <v>214000</v>
      </c>
      <c r="L49" s="44">
        <f t="shared" si="13"/>
        <v>0</v>
      </c>
      <c r="M49" s="44">
        <f t="shared" si="13"/>
        <v>0</v>
      </c>
      <c r="N49" s="44">
        <f t="shared" si="13"/>
        <v>0</v>
      </c>
      <c r="O49" s="44">
        <f t="shared" si="13"/>
        <v>214000</v>
      </c>
      <c r="P49" s="44">
        <f t="shared" si="13"/>
        <v>0</v>
      </c>
      <c r="Q49" s="44">
        <f t="shared" si="13"/>
        <v>0</v>
      </c>
      <c r="R49" s="44">
        <f t="shared" si="13"/>
        <v>0</v>
      </c>
      <c r="S49" s="44">
        <f t="shared" si="13"/>
        <v>0</v>
      </c>
      <c r="T49" s="44">
        <f t="shared" si="13"/>
        <v>0</v>
      </c>
      <c r="U49" s="238">
        <f>P49/K49*100</f>
        <v>0</v>
      </c>
      <c r="V49" s="44">
        <f t="shared" si="13"/>
        <v>11043236.17</v>
      </c>
      <c r="W49" s="278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</row>
    <row r="50" spans="1:36" s="7" customFormat="1" ht="45" customHeight="1">
      <c r="A50" s="6" t="s">
        <v>146</v>
      </c>
      <c r="B50" s="6" t="s">
        <v>87</v>
      </c>
      <c r="C50" s="13" t="s">
        <v>196</v>
      </c>
      <c r="D50" s="45">
        <f>'дод. 2'!E107</f>
        <v>371502</v>
      </c>
      <c r="E50" s="45">
        <f>'дод. 2'!F107</f>
        <v>0</v>
      </c>
      <c r="F50" s="45">
        <f>'дод. 2'!G107</f>
        <v>0</v>
      </c>
      <c r="G50" s="45">
        <f>'дод. 2'!H107</f>
        <v>78846.49</v>
      </c>
      <c r="H50" s="45">
        <f>'дод. 2'!I107</f>
        <v>0</v>
      </c>
      <c r="I50" s="45">
        <f>'дод. 2'!J107</f>
        <v>0</v>
      </c>
      <c r="J50" s="239">
        <f t="shared" si="1"/>
        <v>21.223705390549714</v>
      </c>
      <c r="K50" s="45">
        <f>'дод. 2'!L107</f>
        <v>214000</v>
      </c>
      <c r="L50" s="45">
        <f>'дод. 2'!M107</f>
        <v>0</v>
      </c>
      <c r="M50" s="45">
        <f>'дод. 2'!N107</f>
        <v>0</v>
      </c>
      <c r="N50" s="45">
        <f>'дод. 2'!O107</f>
        <v>0</v>
      </c>
      <c r="O50" s="45">
        <f>'дод. 2'!P107</f>
        <v>214000</v>
      </c>
      <c r="P50" s="45">
        <f>'дод. 2'!Q107</f>
        <v>0</v>
      </c>
      <c r="Q50" s="45">
        <f>'дод. 2'!R107</f>
        <v>0</v>
      </c>
      <c r="R50" s="45">
        <f>'дод. 2'!S107</f>
        <v>0</v>
      </c>
      <c r="S50" s="45">
        <f>'дод. 2'!T107</f>
        <v>0</v>
      </c>
      <c r="T50" s="45">
        <f>'дод. 2'!U107</f>
        <v>0</v>
      </c>
      <c r="U50" s="239">
        <f>P50/K50*100</f>
        <v>0</v>
      </c>
      <c r="V50" s="45">
        <f>'дод. 2'!W107</f>
        <v>78846.49</v>
      </c>
      <c r="W50" s="278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</row>
    <row r="51" spans="1:36" s="7" customFormat="1" ht="32.25" customHeight="1">
      <c r="A51" s="6" t="s">
        <v>198</v>
      </c>
      <c r="B51" s="6" t="s">
        <v>89</v>
      </c>
      <c r="C51" s="13" t="s">
        <v>197</v>
      </c>
      <c r="D51" s="45">
        <f>'дод. 2'!E108</f>
        <v>1541402</v>
      </c>
      <c r="E51" s="45">
        <f>'дод. 2'!F108</f>
        <v>0</v>
      </c>
      <c r="F51" s="45">
        <f>'дод. 2'!G108</f>
        <v>0</v>
      </c>
      <c r="G51" s="45">
        <f>'дод. 2'!H108</f>
        <v>363854.46</v>
      </c>
      <c r="H51" s="45">
        <f>'дод. 2'!I108</f>
        <v>0</v>
      </c>
      <c r="I51" s="45">
        <f>'дод. 2'!J108</f>
        <v>0</v>
      </c>
      <c r="J51" s="239">
        <f t="shared" si="1"/>
        <v>23.605422855296673</v>
      </c>
      <c r="K51" s="45">
        <f>'дод. 2'!L108</f>
        <v>0</v>
      </c>
      <c r="L51" s="45">
        <f>'дод. 2'!M108</f>
        <v>0</v>
      </c>
      <c r="M51" s="45">
        <f>'дод. 2'!N108</f>
        <v>0</v>
      </c>
      <c r="N51" s="45">
        <f>'дод. 2'!O108</f>
        <v>0</v>
      </c>
      <c r="O51" s="45">
        <f>'дод. 2'!P108</f>
        <v>0</v>
      </c>
      <c r="P51" s="45">
        <f>'дод. 2'!Q108</f>
        <v>0</v>
      </c>
      <c r="Q51" s="45">
        <f>'дод. 2'!R108</f>
        <v>0</v>
      </c>
      <c r="R51" s="45">
        <f>'дод. 2'!S108</f>
        <v>0</v>
      </c>
      <c r="S51" s="45">
        <f>'дод. 2'!T108</f>
        <v>0</v>
      </c>
      <c r="T51" s="45">
        <f>'дод. 2'!U108</f>
        <v>0</v>
      </c>
      <c r="U51" s="239"/>
      <c r="V51" s="45">
        <f>'дод. 2'!W108</f>
        <v>363854.46</v>
      </c>
      <c r="W51" s="278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</row>
    <row r="52" spans="1:36" s="7" customFormat="1" ht="54.75" customHeight="1">
      <c r="A52" s="6" t="s">
        <v>147</v>
      </c>
      <c r="B52" s="6" t="s">
        <v>89</v>
      </c>
      <c r="C52" s="13" t="s">
        <v>74</v>
      </c>
      <c r="D52" s="45">
        <f>'дод. 2'!E109+'дод. 2'!E18</f>
        <v>9592796</v>
      </c>
      <c r="E52" s="45">
        <f>'дод. 2'!F109+'дод. 2'!F18</f>
        <v>0</v>
      </c>
      <c r="F52" s="45">
        <f>'дод. 2'!G109+'дод. 2'!G18</f>
        <v>0</v>
      </c>
      <c r="G52" s="45">
        <f>'дод. 2'!H109+'дод. 2'!H18</f>
        <v>3100535.22</v>
      </c>
      <c r="H52" s="45">
        <f>'дод. 2'!I109+'дод. 2'!I18</f>
        <v>0</v>
      </c>
      <c r="I52" s="45">
        <f>'дод. 2'!J109+'дод. 2'!J18</f>
        <v>0</v>
      </c>
      <c r="J52" s="239">
        <f t="shared" si="1"/>
        <v>32.32149646463868</v>
      </c>
      <c r="K52" s="45">
        <f>'дод. 2'!L109+'дод. 2'!L18</f>
        <v>0</v>
      </c>
      <c r="L52" s="45">
        <f>'дод. 2'!M109+'дод. 2'!M18</f>
        <v>0</v>
      </c>
      <c r="M52" s="45">
        <f>'дод. 2'!N109+'дод. 2'!N18</f>
        <v>0</v>
      </c>
      <c r="N52" s="45">
        <f>'дод. 2'!O109+'дод. 2'!O18</f>
        <v>0</v>
      </c>
      <c r="O52" s="45">
        <f>'дод. 2'!P109+'дод. 2'!P18</f>
        <v>0</v>
      </c>
      <c r="P52" s="45">
        <f>'дод. 2'!Q109+'дод. 2'!Q18</f>
        <v>0</v>
      </c>
      <c r="Q52" s="45">
        <f>'дод. 2'!R109+'дод. 2'!R18</f>
        <v>0</v>
      </c>
      <c r="R52" s="45">
        <f>'дод. 2'!S109+'дод. 2'!S18</f>
        <v>0</v>
      </c>
      <c r="S52" s="45">
        <f>'дод. 2'!T109+'дод. 2'!T18</f>
        <v>0</v>
      </c>
      <c r="T52" s="45">
        <f>'дод. 2'!U109+'дод. 2'!U18</f>
        <v>0</v>
      </c>
      <c r="U52" s="239"/>
      <c r="V52" s="45">
        <f>'дод. 2'!W109+'дод. 2'!W18</f>
        <v>3100535.22</v>
      </c>
      <c r="W52" s="278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</row>
    <row r="53" spans="1:36" s="7" customFormat="1" ht="43.5" customHeight="1">
      <c r="A53" s="6" t="s">
        <v>199</v>
      </c>
      <c r="B53" s="6" t="s">
        <v>89</v>
      </c>
      <c r="C53" s="13" t="s">
        <v>37</v>
      </c>
      <c r="D53" s="45">
        <f>'дод. 2'!E110+'дод. 2'!E19</f>
        <v>27258426</v>
      </c>
      <c r="E53" s="45">
        <f>'дод. 2'!F110+'дод. 2'!F19</f>
        <v>0</v>
      </c>
      <c r="F53" s="45">
        <f>'дод. 2'!G110+'дод. 2'!G19</f>
        <v>0</v>
      </c>
      <c r="G53" s="45">
        <f>'дод. 2'!H110+'дод. 2'!H19</f>
        <v>7500000</v>
      </c>
      <c r="H53" s="45">
        <f>'дод. 2'!I110+'дод. 2'!I19</f>
        <v>0</v>
      </c>
      <c r="I53" s="45">
        <f>'дод. 2'!J110+'дод. 2'!J19</f>
        <v>0</v>
      </c>
      <c r="J53" s="239">
        <f t="shared" si="1"/>
        <v>27.514428015762903</v>
      </c>
      <c r="K53" s="45">
        <f>'дод. 2'!L110+'дод. 2'!L19</f>
        <v>0</v>
      </c>
      <c r="L53" s="45">
        <f>'дод. 2'!M110+'дод. 2'!M19</f>
        <v>0</v>
      </c>
      <c r="M53" s="45">
        <f>'дод. 2'!N110+'дод. 2'!N19</f>
        <v>0</v>
      </c>
      <c r="N53" s="45">
        <f>'дод. 2'!O110+'дод. 2'!O19</f>
        <v>0</v>
      </c>
      <c r="O53" s="45">
        <f>'дод. 2'!P110+'дод. 2'!P19</f>
        <v>0</v>
      </c>
      <c r="P53" s="45">
        <f>'дод. 2'!Q110+'дод. 2'!Q19</f>
        <v>0</v>
      </c>
      <c r="Q53" s="45">
        <f>'дод. 2'!R110+'дод. 2'!R19</f>
        <v>0</v>
      </c>
      <c r="R53" s="45">
        <f>'дод. 2'!S110+'дод. 2'!S19</f>
        <v>0</v>
      </c>
      <c r="S53" s="45">
        <f>'дод. 2'!T110+'дод. 2'!T19</f>
        <v>0</v>
      </c>
      <c r="T53" s="45">
        <f>'дод. 2'!U110+'дод. 2'!U19</f>
        <v>0</v>
      </c>
      <c r="U53" s="239"/>
      <c r="V53" s="45">
        <f>'дод. 2'!W110+'дод. 2'!W19</f>
        <v>7500000</v>
      </c>
      <c r="W53" s="278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</row>
    <row r="54" spans="1:36" ht="39" customHeight="1">
      <c r="A54" s="4" t="s">
        <v>528</v>
      </c>
      <c r="B54" s="4"/>
      <c r="C54" s="12" t="s">
        <v>536</v>
      </c>
      <c r="D54" s="44">
        <f>D55+D56+D57+D58+D59+D60+D61</f>
        <v>257256180</v>
      </c>
      <c r="E54" s="44">
        <f aca="true" t="shared" si="14" ref="E54:V54">E55+E56+E57+E58+E59+E60+E61</f>
        <v>0</v>
      </c>
      <c r="F54" s="44">
        <f t="shared" si="14"/>
        <v>0</v>
      </c>
      <c r="G54" s="44">
        <f t="shared" si="14"/>
        <v>53798463.919999994</v>
      </c>
      <c r="H54" s="44">
        <f t="shared" si="14"/>
        <v>0</v>
      </c>
      <c r="I54" s="44">
        <f t="shared" si="14"/>
        <v>0</v>
      </c>
      <c r="J54" s="238">
        <f t="shared" si="1"/>
        <v>20.91240875923758</v>
      </c>
      <c r="K54" s="44">
        <f t="shared" si="14"/>
        <v>0</v>
      </c>
      <c r="L54" s="44">
        <f t="shared" si="14"/>
        <v>0</v>
      </c>
      <c r="M54" s="44">
        <f t="shared" si="14"/>
        <v>0</v>
      </c>
      <c r="N54" s="44">
        <f t="shared" si="14"/>
        <v>0</v>
      </c>
      <c r="O54" s="44">
        <f t="shared" si="14"/>
        <v>0</v>
      </c>
      <c r="P54" s="44">
        <f t="shared" si="14"/>
        <v>0</v>
      </c>
      <c r="Q54" s="44">
        <f t="shared" si="14"/>
        <v>0</v>
      </c>
      <c r="R54" s="44">
        <f t="shared" si="14"/>
        <v>0</v>
      </c>
      <c r="S54" s="44">
        <f t="shared" si="14"/>
        <v>0</v>
      </c>
      <c r="T54" s="44">
        <f t="shared" si="14"/>
        <v>0</v>
      </c>
      <c r="U54" s="238"/>
      <c r="V54" s="44">
        <f t="shared" si="14"/>
        <v>53798463.919999994</v>
      </c>
      <c r="W54" s="278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</row>
    <row r="55" spans="1:36" s="7" customFormat="1" ht="27" customHeight="1">
      <c r="A55" s="6" t="s">
        <v>529</v>
      </c>
      <c r="B55" s="6" t="s">
        <v>148</v>
      </c>
      <c r="C55" s="13" t="s">
        <v>537</v>
      </c>
      <c r="D55" s="45">
        <f>'дод. 2'!E112</f>
        <v>3598320</v>
      </c>
      <c r="E55" s="45">
        <f>'дод. 2'!F112</f>
        <v>0</v>
      </c>
      <c r="F55" s="45">
        <f>'дод. 2'!G112</f>
        <v>0</v>
      </c>
      <c r="G55" s="45">
        <f>'дод. 2'!H112</f>
        <v>497295.12</v>
      </c>
      <c r="H55" s="45">
        <f>'дод. 2'!I112</f>
        <v>0</v>
      </c>
      <c r="I55" s="45">
        <f>'дод. 2'!J112</f>
        <v>0</v>
      </c>
      <c r="J55" s="239">
        <f t="shared" si="1"/>
        <v>13.820202761288602</v>
      </c>
      <c r="K55" s="45">
        <f>'дод. 2'!L112</f>
        <v>0</v>
      </c>
      <c r="L55" s="45">
        <f>'дод. 2'!M112</f>
        <v>0</v>
      </c>
      <c r="M55" s="45">
        <f>'дод. 2'!N112</f>
        <v>0</v>
      </c>
      <c r="N55" s="45">
        <f>'дод. 2'!O112</f>
        <v>0</v>
      </c>
      <c r="O55" s="45">
        <f>'дод. 2'!P112</f>
        <v>0</v>
      </c>
      <c r="P55" s="45">
        <f>'дод. 2'!Q112</f>
        <v>0</v>
      </c>
      <c r="Q55" s="45">
        <f>'дод. 2'!R112</f>
        <v>0</v>
      </c>
      <c r="R55" s="45">
        <f>'дод. 2'!S112</f>
        <v>0</v>
      </c>
      <c r="S55" s="45">
        <f>'дод. 2'!T112</f>
        <v>0</v>
      </c>
      <c r="T55" s="45">
        <f>'дод. 2'!U112</f>
        <v>0</v>
      </c>
      <c r="U55" s="239"/>
      <c r="V55" s="45">
        <f>'дод. 2'!W112</f>
        <v>497295.12</v>
      </c>
      <c r="W55" s="278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</row>
    <row r="56" spans="1:36" s="7" customFormat="1" ht="27" customHeight="1">
      <c r="A56" s="6" t="s">
        <v>530</v>
      </c>
      <c r="B56" s="6" t="s">
        <v>148</v>
      </c>
      <c r="C56" s="13" t="s">
        <v>538</v>
      </c>
      <c r="D56" s="45">
        <f>'дод. 2'!E113</f>
        <v>392160</v>
      </c>
      <c r="E56" s="45">
        <f>'дод. 2'!F113</f>
        <v>0</v>
      </c>
      <c r="F56" s="45">
        <f>'дод. 2'!G113</f>
        <v>0</v>
      </c>
      <c r="G56" s="45">
        <f>'дод. 2'!H113</f>
        <v>125560</v>
      </c>
      <c r="H56" s="45">
        <f>'дод. 2'!I113</f>
        <v>0</v>
      </c>
      <c r="I56" s="45">
        <f>'дод. 2'!J113</f>
        <v>0</v>
      </c>
      <c r="J56" s="239">
        <f t="shared" si="1"/>
        <v>32.01754385964912</v>
      </c>
      <c r="K56" s="45">
        <f>'дод. 2'!L113</f>
        <v>0</v>
      </c>
      <c r="L56" s="45">
        <f>'дод. 2'!M113</f>
        <v>0</v>
      </c>
      <c r="M56" s="45">
        <f>'дод. 2'!N113</f>
        <v>0</v>
      </c>
      <c r="N56" s="45">
        <f>'дод. 2'!O113</f>
        <v>0</v>
      </c>
      <c r="O56" s="45">
        <f>'дод. 2'!P113</f>
        <v>0</v>
      </c>
      <c r="P56" s="45">
        <f>'дод. 2'!Q113</f>
        <v>0</v>
      </c>
      <c r="Q56" s="45">
        <f>'дод. 2'!R113</f>
        <v>0</v>
      </c>
      <c r="R56" s="45">
        <f>'дод. 2'!S113</f>
        <v>0</v>
      </c>
      <c r="S56" s="45">
        <f>'дод. 2'!T113</f>
        <v>0</v>
      </c>
      <c r="T56" s="45">
        <f>'дод. 2'!U113</f>
        <v>0</v>
      </c>
      <c r="U56" s="239"/>
      <c r="V56" s="45">
        <f>'дод. 2'!W113</f>
        <v>125560</v>
      </c>
      <c r="W56" s="278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</row>
    <row r="57" spans="1:36" s="7" customFormat="1" ht="27" customHeight="1">
      <c r="A57" s="6" t="s">
        <v>531</v>
      </c>
      <c r="B57" s="6" t="s">
        <v>148</v>
      </c>
      <c r="C57" s="13" t="s">
        <v>539</v>
      </c>
      <c r="D57" s="45">
        <f>'дод. 2'!E114</f>
        <v>134165700</v>
      </c>
      <c r="E57" s="45">
        <f>'дод. 2'!F114</f>
        <v>0</v>
      </c>
      <c r="F57" s="45">
        <f>'дод. 2'!G114</f>
        <v>0</v>
      </c>
      <c r="G57" s="45">
        <f>'дод. 2'!H114</f>
        <v>31724102.15</v>
      </c>
      <c r="H57" s="45">
        <f>'дод. 2'!I114</f>
        <v>0</v>
      </c>
      <c r="I57" s="45">
        <f>'дод. 2'!J114</f>
        <v>0</v>
      </c>
      <c r="J57" s="239">
        <f t="shared" si="1"/>
        <v>23.645463892783326</v>
      </c>
      <c r="K57" s="45">
        <f>'дод. 2'!L114</f>
        <v>0</v>
      </c>
      <c r="L57" s="45">
        <f>'дод. 2'!M114</f>
        <v>0</v>
      </c>
      <c r="M57" s="45">
        <f>'дод. 2'!N114</f>
        <v>0</v>
      </c>
      <c r="N57" s="45">
        <f>'дод. 2'!O114</f>
        <v>0</v>
      </c>
      <c r="O57" s="45">
        <f>'дод. 2'!P114</f>
        <v>0</v>
      </c>
      <c r="P57" s="45">
        <f>'дод. 2'!Q114</f>
        <v>0</v>
      </c>
      <c r="Q57" s="45">
        <f>'дод. 2'!R114</f>
        <v>0</v>
      </c>
      <c r="R57" s="45">
        <f>'дод. 2'!S114</f>
        <v>0</v>
      </c>
      <c r="S57" s="45">
        <f>'дод. 2'!T114</f>
        <v>0</v>
      </c>
      <c r="T57" s="45">
        <f>'дод. 2'!U114</f>
        <v>0</v>
      </c>
      <c r="U57" s="239"/>
      <c r="V57" s="45">
        <f>'дод. 2'!W114</f>
        <v>31724102.15</v>
      </c>
      <c r="W57" s="278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</row>
    <row r="58" spans="1:36" s="7" customFormat="1" ht="36" customHeight="1">
      <c r="A58" s="6" t="s">
        <v>532</v>
      </c>
      <c r="B58" s="6" t="s">
        <v>148</v>
      </c>
      <c r="C58" s="13" t="s">
        <v>540</v>
      </c>
      <c r="D58" s="45">
        <f>'дод. 2'!E115</f>
        <v>10265200</v>
      </c>
      <c r="E58" s="45">
        <f>'дод. 2'!F115</f>
        <v>0</v>
      </c>
      <c r="F58" s="45">
        <f>'дод. 2'!G115</f>
        <v>0</v>
      </c>
      <c r="G58" s="45">
        <f>'дод. 2'!H115</f>
        <v>1883671.5</v>
      </c>
      <c r="H58" s="45">
        <f>'дод. 2'!I115</f>
        <v>0</v>
      </c>
      <c r="I58" s="45">
        <f>'дод. 2'!J115</f>
        <v>0</v>
      </c>
      <c r="J58" s="239">
        <f t="shared" si="1"/>
        <v>18.350071114055254</v>
      </c>
      <c r="K58" s="45">
        <f>'дод. 2'!L115</f>
        <v>0</v>
      </c>
      <c r="L58" s="45">
        <f>'дод. 2'!M115</f>
        <v>0</v>
      </c>
      <c r="M58" s="45">
        <f>'дод. 2'!N115</f>
        <v>0</v>
      </c>
      <c r="N58" s="45">
        <f>'дод. 2'!O115</f>
        <v>0</v>
      </c>
      <c r="O58" s="45">
        <f>'дод. 2'!P115</f>
        <v>0</v>
      </c>
      <c r="P58" s="45">
        <f>'дод. 2'!Q115</f>
        <v>0</v>
      </c>
      <c r="Q58" s="45">
        <f>'дод. 2'!R115</f>
        <v>0</v>
      </c>
      <c r="R58" s="45">
        <f>'дод. 2'!S115</f>
        <v>0</v>
      </c>
      <c r="S58" s="45">
        <f>'дод. 2'!T115</f>
        <v>0</v>
      </c>
      <c r="T58" s="45">
        <f>'дод. 2'!U115</f>
        <v>0</v>
      </c>
      <c r="U58" s="239"/>
      <c r="V58" s="45">
        <f>'дод. 2'!W115</f>
        <v>1883671.5</v>
      </c>
      <c r="W58" s="278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</row>
    <row r="59" spans="1:36" s="7" customFormat="1" ht="27" customHeight="1">
      <c r="A59" s="6" t="s">
        <v>533</v>
      </c>
      <c r="B59" s="6" t="s">
        <v>148</v>
      </c>
      <c r="C59" s="13" t="s">
        <v>541</v>
      </c>
      <c r="D59" s="45">
        <f>'дод. 2'!E116</f>
        <v>50558840</v>
      </c>
      <c r="E59" s="45">
        <f>'дод. 2'!F116</f>
        <v>0</v>
      </c>
      <c r="F59" s="45">
        <f>'дод. 2'!G116</f>
        <v>0</v>
      </c>
      <c r="G59" s="45">
        <f>'дод. 2'!H116</f>
        <v>8458504.89</v>
      </c>
      <c r="H59" s="45">
        <f>'дод. 2'!I116</f>
        <v>0</v>
      </c>
      <c r="I59" s="45">
        <f>'дод. 2'!J116</f>
        <v>0</v>
      </c>
      <c r="J59" s="239">
        <f t="shared" si="1"/>
        <v>16.730021673756756</v>
      </c>
      <c r="K59" s="45">
        <f>'дод. 2'!L116</f>
        <v>0</v>
      </c>
      <c r="L59" s="45">
        <f>'дод. 2'!M116</f>
        <v>0</v>
      </c>
      <c r="M59" s="45">
        <f>'дод. 2'!N116</f>
        <v>0</v>
      </c>
      <c r="N59" s="45">
        <f>'дод. 2'!O116</f>
        <v>0</v>
      </c>
      <c r="O59" s="45">
        <f>'дод. 2'!P116</f>
        <v>0</v>
      </c>
      <c r="P59" s="45">
        <f>'дод. 2'!Q116</f>
        <v>0</v>
      </c>
      <c r="Q59" s="45">
        <f>'дод. 2'!R116</f>
        <v>0</v>
      </c>
      <c r="R59" s="45">
        <f>'дод. 2'!S116</f>
        <v>0</v>
      </c>
      <c r="S59" s="45">
        <f>'дод. 2'!T116</f>
        <v>0</v>
      </c>
      <c r="T59" s="45">
        <f>'дод. 2'!U116</f>
        <v>0</v>
      </c>
      <c r="U59" s="239"/>
      <c r="V59" s="45">
        <f>'дод. 2'!W116</f>
        <v>8458504.89</v>
      </c>
      <c r="W59" s="278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</row>
    <row r="60" spans="1:36" s="7" customFormat="1" ht="27" customHeight="1">
      <c r="A60" s="6" t="s">
        <v>534</v>
      </c>
      <c r="B60" s="6" t="s">
        <v>148</v>
      </c>
      <c r="C60" s="13" t="s">
        <v>542</v>
      </c>
      <c r="D60" s="45">
        <f>'дод. 2'!E117</f>
        <v>2245360</v>
      </c>
      <c r="E60" s="45">
        <f>'дод. 2'!F117</f>
        <v>0</v>
      </c>
      <c r="F60" s="45">
        <f>'дод. 2'!G117</f>
        <v>0</v>
      </c>
      <c r="G60" s="45">
        <f>'дод. 2'!H117</f>
        <v>198835.29</v>
      </c>
      <c r="H60" s="45">
        <f>'дод. 2'!I117</f>
        <v>0</v>
      </c>
      <c r="I60" s="45">
        <f>'дод. 2'!J117</f>
        <v>0</v>
      </c>
      <c r="J60" s="239">
        <f t="shared" si="1"/>
        <v>8.855385773328107</v>
      </c>
      <c r="K60" s="45">
        <f>'дод. 2'!L117</f>
        <v>0</v>
      </c>
      <c r="L60" s="45">
        <f>'дод. 2'!M117</f>
        <v>0</v>
      </c>
      <c r="M60" s="45">
        <f>'дод. 2'!N117</f>
        <v>0</v>
      </c>
      <c r="N60" s="45">
        <f>'дод. 2'!O117</f>
        <v>0</v>
      </c>
      <c r="O60" s="45">
        <f>'дод. 2'!P117</f>
        <v>0</v>
      </c>
      <c r="P60" s="45">
        <f>'дод. 2'!Q117</f>
        <v>0</v>
      </c>
      <c r="Q60" s="45">
        <f>'дод. 2'!R117</f>
        <v>0</v>
      </c>
      <c r="R60" s="45">
        <f>'дод. 2'!S117</f>
        <v>0</v>
      </c>
      <c r="S60" s="45">
        <f>'дод. 2'!T117</f>
        <v>0</v>
      </c>
      <c r="T60" s="45">
        <f>'дод. 2'!U117</f>
        <v>0</v>
      </c>
      <c r="U60" s="239"/>
      <c r="V60" s="45">
        <f>'дод. 2'!W117</f>
        <v>198835.29</v>
      </c>
      <c r="W60" s="278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</row>
    <row r="61" spans="1:36" s="7" customFormat="1" ht="32.25" customHeight="1">
      <c r="A61" s="6" t="s">
        <v>535</v>
      </c>
      <c r="B61" s="6" t="s">
        <v>148</v>
      </c>
      <c r="C61" s="13" t="s">
        <v>543</v>
      </c>
      <c r="D61" s="45">
        <f>'дод. 2'!E118</f>
        <v>56030600</v>
      </c>
      <c r="E61" s="45">
        <f>'дод. 2'!F118</f>
        <v>0</v>
      </c>
      <c r="F61" s="45">
        <f>'дод. 2'!G118</f>
        <v>0</v>
      </c>
      <c r="G61" s="45">
        <f>'дод. 2'!H118</f>
        <v>10910494.97</v>
      </c>
      <c r="H61" s="45">
        <f>'дод. 2'!I118</f>
        <v>0</v>
      </c>
      <c r="I61" s="45">
        <f>'дод. 2'!J118</f>
        <v>0</v>
      </c>
      <c r="J61" s="239">
        <f t="shared" si="1"/>
        <v>19.472386463825124</v>
      </c>
      <c r="K61" s="45">
        <f>'дод. 2'!L118</f>
        <v>0</v>
      </c>
      <c r="L61" s="45">
        <f>'дод. 2'!M118</f>
        <v>0</v>
      </c>
      <c r="M61" s="45">
        <f>'дод. 2'!N118</f>
        <v>0</v>
      </c>
      <c r="N61" s="45">
        <f>'дод. 2'!O118</f>
        <v>0</v>
      </c>
      <c r="O61" s="45">
        <f>'дод. 2'!P118</f>
        <v>0</v>
      </c>
      <c r="P61" s="45">
        <f>'дод. 2'!Q118</f>
        <v>0</v>
      </c>
      <c r="Q61" s="45">
        <f>'дод. 2'!R118</f>
        <v>0</v>
      </c>
      <c r="R61" s="45">
        <f>'дод. 2'!S118</f>
        <v>0</v>
      </c>
      <c r="S61" s="45">
        <f>'дод. 2'!T118</f>
        <v>0</v>
      </c>
      <c r="T61" s="45">
        <f>'дод. 2'!U118</f>
        <v>0</v>
      </c>
      <c r="U61" s="239"/>
      <c r="V61" s="45">
        <f>'дод. 2'!W118</f>
        <v>10910494.97</v>
      </c>
      <c r="W61" s="278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</row>
    <row r="62" spans="1:36" ht="40.5" customHeight="1">
      <c r="A62" s="4" t="s">
        <v>149</v>
      </c>
      <c r="B62" s="4" t="s">
        <v>89</v>
      </c>
      <c r="C62" s="12" t="s">
        <v>56</v>
      </c>
      <c r="D62" s="44">
        <f>'дод. 2'!E119</f>
        <v>1203435</v>
      </c>
      <c r="E62" s="44">
        <f>'дод. 2'!F119</f>
        <v>0</v>
      </c>
      <c r="F62" s="44">
        <f>'дод. 2'!G119</f>
        <v>0</v>
      </c>
      <c r="G62" s="44">
        <f>'дод. 2'!H119</f>
        <v>103644.23</v>
      </c>
      <c r="H62" s="44">
        <f>'дод. 2'!I119</f>
        <v>0</v>
      </c>
      <c r="I62" s="44">
        <f>'дод. 2'!J119</f>
        <v>0</v>
      </c>
      <c r="J62" s="238">
        <f t="shared" si="1"/>
        <v>8.612366268223875</v>
      </c>
      <c r="K62" s="44">
        <f>'дод. 2'!L119</f>
        <v>0</v>
      </c>
      <c r="L62" s="44">
        <f>'дод. 2'!M119</f>
        <v>0</v>
      </c>
      <c r="M62" s="44">
        <f>'дод. 2'!N119</f>
        <v>0</v>
      </c>
      <c r="N62" s="44">
        <f>'дод. 2'!O119</f>
        <v>0</v>
      </c>
      <c r="O62" s="44">
        <f>'дод. 2'!P119</f>
        <v>0</v>
      </c>
      <c r="P62" s="44">
        <f>'дод. 2'!Q119</f>
        <v>0</v>
      </c>
      <c r="Q62" s="44">
        <f>'дод. 2'!R119</f>
        <v>0</v>
      </c>
      <c r="R62" s="44">
        <f>'дод. 2'!S119</f>
        <v>0</v>
      </c>
      <c r="S62" s="44">
        <f>'дод. 2'!T119</f>
        <v>0</v>
      </c>
      <c r="T62" s="44">
        <f>'дод. 2'!U119</f>
        <v>0</v>
      </c>
      <c r="U62" s="238"/>
      <c r="V62" s="44">
        <f>'дод. 2'!W119</f>
        <v>103644.23</v>
      </c>
      <c r="W62" s="278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</row>
    <row r="63" spans="1:36" ht="151.5" customHeight="1">
      <c r="A63" s="4" t="s">
        <v>552</v>
      </c>
      <c r="B63" s="4"/>
      <c r="C63" s="12" t="s">
        <v>558</v>
      </c>
      <c r="D63" s="44">
        <f>D64+D65+D66+D67+D68</f>
        <v>97227520</v>
      </c>
      <c r="E63" s="44">
        <f aca="true" t="shared" si="15" ref="E63:V63">E64+E65+E66+E67+E68</f>
        <v>0</v>
      </c>
      <c r="F63" s="44">
        <f t="shared" si="15"/>
        <v>0</v>
      </c>
      <c r="G63" s="44">
        <f t="shared" si="15"/>
        <v>18864680.54</v>
      </c>
      <c r="H63" s="44">
        <f t="shared" si="15"/>
        <v>0</v>
      </c>
      <c r="I63" s="44">
        <f t="shared" si="15"/>
        <v>0</v>
      </c>
      <c r="J63" s="238">
        <f t="shared" si="1"/>
        <v>19.402614136409113</v>
      </c>
      <c r="K63" s="44">
        <f t="shared" si="15"/>
        <v>0</v>
      </c>
      <c r="L63" s="44">
        <f t="shared" si="15"/>
        <v>0</v>
      </c>
      <c r="M63" s="44">
        <f t="shared" si="15"/>
        <v>0</v>
      </c>
      <c r="N63" s="44">
        <f t="shared" si="15"/>
        <v>0</v>
      </c>
      <c r="O63" s="44">
        <f t="shared" si="15"/>
        <v>0</v>
      </c>
      <c r="P63" s="44">
        <f t="shared" si="15"/>
        <v>0</v>
      </c>
      <c r="Q63" s="44">
        <f t="shared" si="15"/>
        <v>0</v>
      </c>
      <c r="R63" s="44">
        <f t="shared" si="15"/>
        <v>0</v>
      </c>
      <c r="S63" s="44">
        <f t="shared" si="15"/>
        <v>0</v>
      </c>
      <c r="T63" s="44">
        <f t="shared" si="15"/>
        <v>0</v>
      </c>
      <c r="U63" s="238"/>
      <c r="V63" s="44">
        <f t="shared" si="15"/>
        <v>18864680.54</v>
      </c>
      <c r="W63" s="278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</row>
    <row r="64" spans="1:36" s="7" customFormat="1" ht="40.5" customHeight="1">
      <c r="A64" s="6" t="s">
        <v>553</v>
      </c>
      <c r="B64" s="6" t="s">
        <v>83</v>
      </c>
      <c r="C64" s="13" t="s">
        <v>561</v>
      </c>
      <c r="D64" s="45">
        <f>'дод. 2'!E121</f>
        <v>62044050</v>
      </c>
      <c r="E64" s="45">
        <f>'дод. 2'!F121</f>
        <v>0</v>
      </c>
      <c r="F64" s="45">
        <f>'дод. 2'!G121</f>
        <v>0</v>
      </c>
      <c r="G64" s="45">
        <f>'дод. 2'!H121</f>
        <v>14154410.27</v>
      </c>
      <c r="H64" s="45">
        <f>'дод. 2'!I121</f>
        <v>0</v>
      </c>
      <c r="I64" s="45">
        <f>'дод. 2'!J121</f>
        <v>0</v>
      </c>
      <c r="J64" s="239">
        <f t="shared" si="1"/>
        <v>22.813485370474687</v>
      </c>
      <c r="K64" s="45">
        <f>'дод. 2'!L121</f>
        <v>0</v>
      </c>
      <c r="L64" s="45">
        <f>'дод. 2'!M121</f>
        <v>0</v>
      </c>
      <c r="M64" s="45">
        <f>'дод. 2'!N121</f>
        <v>0</v>
      </c>
      <c r="N64" s="45">
        <f>'дод. 2'!O121</f>
        <v>0</v>
      </c>
      <c r="O64" s="45">
        <f>'дод. 2'!P121</f>
        <v>0</v>
      </c>
      <c r="P64" s="45">
        <f>'дод. 2'!Q121</f>
        <v>0</v>
      </c>
      <c r="Q64" s="45">
        <f>'дод. 2'!R121</f>
        <v>0</v>
      </c>
      <c r="R64" s="45">
        <f>'дод. 2'!S121</f>
        <v>0</v>
      </c>
      <c r="S64" s="45">
        <f>'дод. 2'!T121</f>
        <v>0</v>
      </c>
      <c r="T64" s="45">
        <f>'дод. 2'!U121</f>
        <v>0</v>
      </c>
      <c r="U64" s="239"/>
      <c r="V64" s="45">
        <f>'дод. 2'!W121</f>
        <v>14154410.27</v>
      </c>
      <c r="W64" s="278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</row>
    <row r="65" spans="1:36" s="7" customFormat="1" ht="66" customHeight="1">
      <c r="A65" s="6" t="s">
        <v>554</v>
      </c>
      <c r="B65" s="6" t="s">
        <v>83</v>
      </c>
      <c r="C65" s="13" t="s">
        <v>562</v>
      </c>
      <c r="D65" s="45">
        <f>'дод. 2'!E122</f>
        <v>12251650</v>
      </c>
      <c r="E65" s="45">
        <f>'дод. 2'!F122</f>
        <v>0</v>
      </c>
      <c r="F65" s="45">
        <f>'дод. 2'!G122</f>
        <v>0</v>
      </c>
      <c r="G65" s="45">
        <f>'дод. 2'!H122</f>
        <v>2110308.67</v>
      </c>
      <c r="H65" s="45">
        <f>'дод. 2'!I122</f>
        <v>0</v>
      </c>
      <c r="I65" s="45">
        <f>'дод. 2'!J122</f>
        <v>0</v>
      </c>
      <c r="J65" s="239">
        <f t="shared" si="1"/>
        <v>17.22468949080328</v>
      </c>
      <c r="K65" s="45">
        <f>'дод. 2'!L122</f>
        <v>0</v>
      </c>
      <c r="L65" s="45">
        <f>'дод. 2'!M122</f>
        <v>0</v>
      </c>
      <c r="M65" s="45">
        <f>'дод. 2'!N122</f>
        <v>0</v>
      </c>
      <c r="N65" s="45">
        <f>'дод. 2'!O122</f>
        <v>0</v>
      </c>
      <c r="O65" s="45">
        <f>'дод. 2'!P122</f>
        <v>0</v>
      </c>
      <c r="P65" s="45">
        <f>'дод. 2'!Q122</f>
        <v>0</v>
      </c>
      <c r="Q65" s="45">
        <f>'дод. 2'!R122</f>
        <v>0</v>
      </c>
      <c r="R65" s="45">
        <f>'дод. 2'!S122</f>
        <v>0</v>
      </c>
      <c r="S65" s="45">
        <f>'дод. 2'!T122</f>
        <v>0</v>
      </c>
      <c r="T65" s="45">
        <f>'дод. 2'!U122</f>
        <v>0</v>
      </c>
      <c r="U65" s="239"/>
      <c r="V65" s="45">
        <f>'дод. 2'!W122</f>
        <v>2110308.67</v>
      </c>
      <c r="W65" s="278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</row>
    <row r="66" spans="1:36" s="7" customFormat="1" ht="53.25" customHeight="1">
      <c r="A66" s="6" t="s">
        <v>555</v>
      </c>
      <c r="B66" s="6" t="s">
        <v>83</v>
      </c>
      <c r="C66" s="13" t="s">
        <v>563</v>
      </c>
      <c r="D66" s="45">
        <f>'дод. 2'!E123</f>
        <v>11516480</v>
      </c>
      <c r="E66" s="45">
        <f>'дод. 2'!F123</f>
        <v>0</v>
      </c>
      <c r="F66" s="45">
        <f>'дод. 2'!G123</f>
        <v>0</v>
      </c>
      <c r="G66" s="45">
        <f>'дод. 2'!H123</f>
        <v>2569477.87</v>
      </c>
      <c r="H66" s="45">
        <f>'дод. 2'!I123</f>
        <v>0</v>
      </c>
      <c r="I66" s="45">
        <f>'дод. 2'!J123</f>
        <v>0</v>
      </c>
      <c r="J66" s="239">
        <f t="shared" si="1"/>
        <v>22.311312744866488</v>
      </c>
      <c r="K66" s="45">
        <f>'дод. 2'!L123</f>
        <v>0</v>
      </c>
      <c r="L66" s="45">
        <f>'дод. 2'!M123</f>
        <v>0</v>
      </c>
      <c r="M66" s="45">
        <f>'дод. 2'!N123</f>
        <v>0</v>
      </c>
      <c r="N66" s="45">
        <f>'дод. 2'!O123</f>
        <v>0</v>
      </c>
      <c r="O66" s="45">
        <f>'дод. 2'!P123</f>
        <v>0</v>
      </c>
      <c r="P66" s="45">
        <f>'дод. 2'!Q123</f>
        <v>0</v>
      </c>
      <c r="Q66" s="45">
        <f>'дод. 2'!R123</f>
        <v>0</v>
      </c>
      <c r="R66" s="45">
        <f>'дод. 2'!S123</f>
        <v>0</v>
      </c>
      <c r="S66" s="45">
        <f>'дод. 2'!T123</f>
        <v>0</v>
      </c>
      <c r="T66" s="45">
        <f>'дод. 2'!U123</f>
        <v>0</v>
      </c>
      <c r="U66" s="239"/>
      <c r="V66" s="45">
        <f>'дод. 2'!W123</f>
        <v>2569477.87</v>
      </c>
      <c r="W66" s="278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</row>
    <row r="67" spans="1:36" s="7" customFormat="1" ht="72" customHeight="1">
      <c r="A67" s="6" t="s">
        <v>556</v>
      </c>
      <c r="B67" s="6" t="s">
        <v>148</v>
      </c>
      <c r="C67" s="13" t="s">
        <v>564</v>
      </c>
      <c r="D67" s="45">
        <f>'дод. 2'!E124</f>
        <v>11267070</v>
      </c>
      <c r="E67" s="45">
        <f>'дод. 2'!F124</f>
        <v>0</v>
      </c>
      <c r="F67" s="45">
        <f>'дод. 2'!G124</f>
        <v>0</v>
      </c>
      <c r="G67" s="45">
        <f>'дод. 2'!H124</f>
        <v>0</v>
      </c>
      <c r="H67" s="45">
        <f>'дод. 2'!I124</f>
        <v>0</v>
      </c>
      <c r="I67" s="45">
        <f>'дод. 2'!J124</f>
        <v>0</v>
      </c>
      <c r="J67" s="239">
        <f t="shared" si="1"/>
        <v>0</v>
      </c>
      <c r="K67" s="45">
        <f>'дод. 2'!L124</f>
        <v>0</v>
      </c>
      <c r="L67" s="45">
        <f>'дод. 2'!M124</f>
        <v>0</v>
      </c>
      <c r="M67" s="45">
        <f>'дод. 2'!N124</f>
        <v>0</v>
      </c>
      <c r="N67" s="45">
        <f>'дод. 2'!O124</f>
        <v>0</v>
      </c>
      <c r="O67" s="45">
        <f>'дод. 2'!P124</f>
        <v>0</v>
      </c>
      <c r="P67" s="45">
        <f>'дод. 2'!Q124</f>
        <v>0</v>
      </c>
      <c r="Q67" s="45">
        <f>'дод. 2'!R124</f>
        <v>0</v>
      </c>
      <c r="R67" s="45">
        <f>'дод. 2'!S124</f>
        <v>0</v>
      </c>
      <c r="S67" s="45">
        <f>'дод. 2'!T124</f>
        <v>0</v>
      </c>
      <c r="T67" s="45">
        <f>'дод. 2'!U124</f>
        <v>0</v>
      </c>
      <c r="U67" s="239"/>
      <c r="V67" s="45">
        <f>'дод. 2'!W124</f>
        <v>0</v>
      </c>
      <c r="W67" s="278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</row>
    <row r="68" spans="1:36" s="7" customFormat="1" ht="64.5" customHeight="1">
      <c r="A68" s="6" t="s">
        <v>557</v>
      </c>
      <c r="B68" s="6" t="s">
        <v>83</v>
      </c>
      <c r="C68" s="13" t="s">
        <v>565</v>
      </c>
      <c r="D68" s="45">
        <f>'дод. 2'!E125</f>
        <v>148270</v>
      </c>
      <c r="E68" s="45">
        <f>'дод. 2'!F125</f>
        <v>0</v>
      </c>
      <c r="F68" s="45">
        <f>'дод. 2'!G125</f>
        <v>0</v>
      </c>
      <c r="G68" s="45">
        <f>'дод. 2'!H125</f>
        <v>30483.73</v>
      </c>
      <c r="H68" s="45">
        <f>'дод. 2'!I125</f>
        <v>0</v>
      </c>
      <c r="I68" s="45">
        <f>'дод. 2'!J125</f>
        <v>0</v>
      </c>
      <c r="J68" s="239">
        <f t="shared" si="1"/>
        <v>20.55960747285358</v>
      </c>
      <c r="K68" s="45">
        <f>'дод. 2'!L125</f>
        <v>0</v>
      </c>
      <c r="L68" s="45">
        <f>'дод. 2'!M125</f>
        <v>0</v>
      </c>
      <c r="M68" s="45">
        <f>'дод. 2'!N125</f>
        <v>0</v>
      </c>
      <c r="N68" s="45">
        <f>'дод. 2'!O125</f>
        <v>0</v>
      </c>
      <c r="O68" s="45">
        <f>'дод. 2'!P125</f>
        <v>0</v>
      </c>
      <c r="P68" s="45">
        <f>'дод. 2'!Q125</f>
        <v>0</v>
      </c>
      <c r="Q68" s="45">
        <f>'дод. 2'!R125</f>
        <v>0</v>
      </c>
      <c r="R68" s="45">
        <f>'дод. 2'!S125</f>
        <v>0</v>
      </c>
      <c r="S68" s="45">
        <f>'дод. 2'!T125</f>
        <v>0</v>
      </c>
      <c r="T68" s="45">
        <f>'дод. 2'!U125</f>
        <v>0</v>
      </c>
      <c r="U68" s="239"/>
      <c r="V68" s="45">
        <f>'дод. 2'!W125</f>
        <v>30483.73</v>
      </c>
      <c r="W68" s="278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</row>
    <row r="69" spans="1:36" ht="40.5" customHeight="1">
      <c r="A69" s="4" t="s">
        <v>497</v>
      </c>
      <c r="B69" s="4" t="s">
        <v>87</v>
      </c>
      <c r="C69" s="12" t="s">
        <v>498</v>
      </c>
      <c r="D69" s="44">
        <f>'дод. 2'!E126</f>
        <v>200700</v>
      </c>
      <c r="E69" s="44">
        <f>'дод. 2'!F126</f>
        <v>0</v>
      </c>
      <c r="F69" s="44">
        <f>'дод. 2'!G126</f>
        <v>0</v>
      </c>
      <c r="G69" s="44">
        <f>'дод. 2'!H126</f>
        <v>39711.54</v>
      </c>
      <c r="H69" s="44">
        <f>'дод. 2'!I126</f>
        <v>0</v>
      </c>
      <c r="I69" s="44">
        <f>'дод. 2'!J126</f>
        <v>0</v>
      </c>
      <c r="J69" s="238">
        <f t="shared" si="1"/>
        <v>19.786517189835575</v>
      </c>
      <c r="K69" s="44">
        <f>'дод. 2'!L126</f>
        <v>0</v>
      </c>
      <c r="L69" s="44">
        <f>'дод. 2'!M126</f>
        <v>0</v>
      </c>
      <c r="M69" s="44">
        <f>'дод. 2'!N126</f>
        <v>0</v>
      </c>
      <c r="N69" s="44">
        <f>'дод. 2'!O126</f>
        <v>0</v>
      </c>
      <c r="O69" s="44">
        <f>'дод. 2'!P126</f>
        <v>0</v>
      </c>
      <c r="P69" s="44">
        <f>'дод. 2'!Q126</f>
        <v>0</v>
      </c>
      <c r="Q69" s="44">
        <f>'дод. 2'!R126</f>
        <v>0</v>
      </c>
      <c r="R69" s="44">
        <f>'дод. 2'!S126</f>
        <v>0</v>
      </c>
      <c r="S69" s="44">
        <f>'дод. 2'!T126</f>
        <v>0</v>
      </c>
      <c r="T69" s="44">
        <f>'дод. 2'!U126</f>
        <v>0</v>
      </c>
      <c r="U69" s="238"/>
      <c r="V69" s="44">
        <f>'дод. 2'!W126</f>
        <v>39711.54</v>
      </c>
      <c r="W69" s="278"/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  <c r="AI69" s="150"/>
      <c r="AJ69" s="150"/>
    </row>
    <row r="70" spans="1:36" ht="62.25" customHeight="1">
      <c r="A70" s="4" t="s">
        <v>150</v>
      </c>
      <c r="B70" s="14"/>
      <c r="C70" s="12" t="s">
        <v>445</v>
      </c>
      <c r="D70" s="44">
        <f aca="true" t="shared" si="16" ref="D70:V70">D71</f>
        <v>9191915</v>
      </c>
      <c r="E70" s="44">
        <f t="shared" si="16"/>
        <v>6946900</v>
      </c>
      <c r="F70" s="44">
        <f t="shared" si="16"/>
        <v>193245</v>
      </c>
      <c r="G70" s="44">
        <f t="shared" si="16"/>
        <v>2129414.82</v>
      </c>
      <c r="H70" s="44">
        <f t="shared" si="16"/>
        <v>1590034.37</v>
      </c>
      <c r="I70" s="44">
        <f t="shared" si="16"/>
        <v>81717.61</v>
      </c>
      <c r="J70" s="238">
        <f t="shared" si="1"/>
        <v>23.166171793364057</v>
      </c>
      <c r="K70" s="44">
        <f t="shared" si="16"/>
        <v>76400</v>
      </c>
      <c r="L70" s="44">
        <f t="shared" si="16"/>
        <v>57900</v>
      </c>
      <c r="M70" s="44">
        <f t="shared" si="16"/>
        <v>44700</v>
      </c>
      <c r="N70" s="44">
        <f t="shared" si="16"/>
        <v>0</v>
      </c>
      <c r="O70" s="44">
        <f t="shared" si="16"/>
        <v>18500</v>
      </c>
      <c r="P70" s="44">
        <f t="shared" si="16"/>
        <v>16814.31</v>
      </c>
      <c r="Q70" s="44">
        <f t="shared" si="16"/>
        <v>16814.31</v>
      </c>
      <c r="R70" s="44">
        <f t="shared" si="16"/>
        <v>7377.16</v>
      </c>
      <c r="S70" s="44">
        <f t="shared" si="16"/>
        <v>0</v>
      </c>
      <c r="T70" s="44">
        <f t="shared" si="16"/>
        <v>0</v>
      </c>
      <c r="U70" s="238">
        <f>P70/K70*100</f>
        <v>22.008259162303666</v>
      </c>
      <c r="V70" s="44">
        <f t="shared" si="16"/>
        <v>2146229.13</v>
      </c>
      <c r="W70" s="278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</row>
    <row r="71" spans="1:36" s="7" customFormat="1" ht="74.25" customHeight="1">
      <c r="A71" s="6" t="s">
        <v>151</v>
      </c>
      <c r="B71" s="6" t="s">
        <v>85</v>
      </c>
      <c r="C71" s="13" t="s">
        <v>57</v>
      </c>
      <c r="D71" s="45">
        <f>'дод. 2'!E128</f>
        <v>9191915</v>
      </c>
      <c r="E71" s="45">
        <f>'дод. 2'!F128</f>
        <v>6946900</v>
      </c>
      <c r="F71" s="45">
        <f>'дод. 2'!G128</f>
        <v>193245</v>
      </c>
      <c r="G71" s="45">
        <f>'дод. 2'!H128</f>
        <v>2129414.82</v>
      </c>
      <c r="H71" s="45">
        <f>'дод. 2'!I128</f>
        <v>1590034.37</v>
      </c>
      <c r="I71" s="45">
        <f>'дод. 2'!J128</f>
        <v>81717.61</v>
      </c>
      <c r="J71" s="239">
        <f t="shared" si="1"/>
        <v>23.166171793364057</v>
      </c>
      <c r="K71" s="45">
        <f>'дод. 2'!L128</f>
        <v>76400</v>
      </c>
      <c r="L71" s="45">
        <f>'дод. 2'!M128</f>
        <v>57900</v>
      </c>
      <c r="M71" s="45">
        <f>'дод. 2'!N128</f>
        <v>44700</v>
      </c>
      <c r="N71" s="45">
        <f>'дод. 2'!O128</f>
        <v>0</v>
      </c>
      <c r="O71" s="45">
        <f>'дод. 2'!P128</f>
        <v>18500</v>
      </c>
      <c r="P71" s="45">
        <f>'дод. 2'!Q128</f>
        <v>16814.31</v>
      </c>
      <c r="Q71" s="45">
        <f>'дод. 2'!R128</f>
        <v>16814.31</v>
      </c>
      <c r="R71" s="45">
        <f>'дод. 2'!S128</f>
        <v>7377.16</v>
      </c>
      <c r="S71" s="45">
        <f>'дод. 2'!T128</f>
        <v>0</v>
      </c>
      <c r="T71" s="45">
        <f>'дод. 2'!U128</f>
        <v>0</v>
      </c>
      <c r="U71" s="239">
        <f>P71/K71*100</f>
        <v>22.008259162303666</v>
      </c>
      <c r="V71" s="45">
        <f>'дод. 2'!W128</f>
        <v>2146229.13</v>
      </c>
      <c r="W71" s="278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I71" s="149"/>
      <c r="AJ71" s="149"/>
    </row>
    <row r="72" spans="1:36" ht="36.75" customHeight="1">
      <c r="A72" s="4" t="s">
        <v>161</v>
      </c>
      <c r="B72" s="4"/>
      <c r="C72" s="12" t="s">
        <v>62</v>
      </c>
      <c r="D72" s="41">
        <f aca="true" t="shared" si="17" ref="D72:V72">D73</f>
        <v>80000</v>
      </c>
      <c r="E72" s="41">
        <f t="shared" si="17"/>
        <v>0</v>
      </c>
      <c r="F72" s="41">
        <f t="shared" si="17"/>
        <v>0</v>
      </c>
      <c r="G72" s="41">
        <f t="shared" si="17"/>
        <v>7194</v>
      </c>
      <c r="H72" s="41">
        <f t="shared" si="17"/>
        <v>0</v>
      </c>
      <c r="I72" s="41">
        <f t="shared" si="17"/>
        <v>0</v>
      </c>
      <c r="J72" s="238">
        <f t="shared" si="1"/>
        <v>8.9925</v>
      </c>
      <c r="K72" s="41">
        <f t="shared" si="17"/>
        <v>0</v>
      </c>
      <c r="L72" s="41">
        <f t="shared" si="17"/>
        <v>0</v>
      </c>
      <c r="M72" s="41">
        <f t="shared" si="17"/>
        <v>0</v>
      </c>
      <c r="N72" s="41">
        <f t="shared" si="17"/>
        <v>0</v>
      </c>
      <c r="O72" s="41">
        <f t="shared" si="17"/>
        <v>0</v>
      </c>
      <c r="P72" s="41">
        <f t="shared" si="17"/>
        <v>0</v>
      </c>
      <c r="Q72" s="41">
        <f t="shared" si="17"/>
        <v>0</v>
      </c>
      <c r="R72" s="41">
        <f t="shared" si="17"/>
        <v>0</v>
      </c>
      <c r="S72" s="41">
        <f t="shared" si="17"/>
        <v>0</v>
      </c>
      <c r="T72" s="41">
        <f t="shared" si="17"/>
        <v>0</v>
      </c>
      <c r="U72" s="238"/>
      <c r="V72" s="41">
        <f t="shared" si="17"/>
        <v>7194</v>
      </c>
      <c r="W72" s="278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</row>
    <row r="73" spans="1:36" s="7" customFormat="1" ht="43.5" customHeight="1">
      <c r="A73" s="6" t="s">
        <v>152</v>
      </c>
      <c r="B73" s="6" t="s">
        <v>148</v>
      </c>
      <c r="C73" s="13" t="s">
        <v>60</v>
      </c>
      <c r="D73" s="43">
        <f>'дод. 2'!E150</f>
        <v>80000</v>
      </c>
      <c r="E73" s="43">
        <f>'дод. 2'!F150</f>
        <v>0</v>
      </c>
      <c r="F73" s="43">
        <f>'дод. 2'!G150</f>
        <v>0</v>
      </c>
      <c r="G73" s="43">
        <f>'дод. 2'!H150</f>
        <v>7194</v>
      </c>
      <c r="H73" s="43">
        <f>'дод. 2'!I150</f>
        <v>0</v>
      </c>
      <c r="I73" s="43">
        <f>'дод. 2'!J150</f>
        <v>0</v>
      </c>
      <c r="J73" s="239">
        <f t="shared" si="1"/>
        <v>8.9925</v>
      </c>
      <c r="K73" s="43">
        <f>'дод. 2'!L150</f>
        <v>0</v>
      </c>
      <c r="L73" s="43">
        <f>'дод. 2'!M150</f>
        <v>0</v>
      </c>
      <c r="M73" s="43">
        <f>'дод. 2'!N150</f>
        <v>0</v>
      </c>
      <c r="N73" s="43">
        <f>'дод. 2'!O150</f>
        <v>0</v>
      </c>
      <c r="O73" s="43">
        <f>'дод. 2'!P150</f>
        <v>0</v>
      </c>
      <c r="P73" s="43">
        <f>'дод. 2'!Q150</f>
        <v>0</v>
      </c>
      <c r="Q73" s="43">
        <f>'дод. 2'!R150</f>
        <v>0</v>
      </c>
      <c r="R73" s="43">
        <f>'дод. 2'!S150</f>
        <v>0</v>
      </c>
      <c r="S73" s="43">
        <f>'дод. 2'!T150</f>
        <v>0</v>
      </c>
      <c r="T73" s="43">
        <f>'дод. 2'!U150</f>
        <v>0</v>
      </c>
      <c r="U73" s="239"/>
      <c r="V73" s="43">
        <f>'дод. 2'!W150</f>
        <v>7194</v>
      </c>
      <c r="W73" s="278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</row>
    <row r="74" spans="1:36" ht="37.5" customHeight="1">
      <c r="A74" s="4" t="s">
        <v>200</v>
      </c>
      <c r="B74" s="4"/>
      <c r="C74" s="12" t="s">
        <v>40</v>
      </c>
      <c r="D74" s="41">
        <f aca="true" t="shared" si="18" ref="D74:V74">D75</f>
        <v>1661740</v>
      </c>
      <c r="E74" s="41">
        <f t="shared" si="18"/>
        <v>1247850</v>
      </c>
      <c r="F74" s="41">
        <f t="shared" si="18"/>
        <v>56450</v>
      </c>
      <c r="G74" s="41">
        <f t="shared" si="18"/>
        <v>378891.04</v>
      </c>
      <c r="H74" s="41">
        <f t="shared" si="18"/>
        <v>293063.47</v>
      </c>
      <c r="I74" s="41">
        <f t="shared" si="18"/>
        <v>13932.26</v>
      </c>
      <c r="J74" s="238">
        <f t="shared" si="1"/>
        <v>22.80086174732509</v>
      </c>
      <c r="K74" s="41">
        <f t="shared" si="18"/>
        <v>20500</v>
      </c>
      <c r="L74" s="41">
        <f t="shared" si="18"/>
        <v>0</v>
      </c>
      <c r="M74" s="41">
        <f t="shared" si="18"/>
        <v>0</v>
      </c>
      <c r="N74" s="41">
        <f t="shared" si="18"/>
        <v>0</v>
      </c>
      <c r="O74" s="41">
        <f t="shared" si="18"/>
        <v>20500</v>
      </c>
      <c r="P74" s="41">
        <f t="shared" si="18"/>
        <v>0</v>
      </c>
      <c r="Q74" s="41">
        <f t="shared" si="18"/>
        <v>0</v>
      </c>
      <c r="R74" s="41">
        <f t="shared" si="18"/>
        <v>0</v>
      </c>
      <c r="S74" s="41">
        <f t="shared" si="18"/>
        <v>0</v>
      </c>
      <c r="T74" s="41">
        <f t="shared" si="18"/>
        <v>0</v>
      </c>
      <c r="U74" s="238">
        <f>P74/K74*100</f>
        <v>0</v>
      </c>
      <c r="V74" s="41">
        <f t="shared" si="18"/>
        <v>378891.04</v>
      </c>
      <c r="W74" s="278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152"/>
    </row>
    <row r="75" spans="1:36" s="7" customFormat="1" ht="42.75" customHeight="1">
      <c r="A75" s="6" t="s">
        <v>201</v>
      </c>
      <c r="B75" s="6" t="s">
        <v>148</v>
      </c>
      <c r="C75" s="13" t="s">
        <v>202</v>
      </c>
      <c r="D75" s="43">
        <f>'дод. 2'!E21</f>
        <v>1661740</v>
      </c>
      <c r="E75" s="43">
        <f>'дод. 2'!F21</f>
        <v>1247850</v>
      </c>
      <c r="F75" s="43">
        <f>'дод. 2'!G21</f>
        <v>56450</v>
      </c>
      <c r="G75" s="43">
        <f>'дод. 2'!H21</f>
        <v>378891.04</v>
      </c>
      <c r="H75" s="43">
        <f>'дод. 2'!I21</f>
        <v>293063.47</v>
      </c>
      <c r="I75" s="43">
        <f>'дод. 2'!J21</f>
        <v>13932.26</v>
      </c>
      <c r="J75" s="239">
        <f t="shared" si="1"/>
        <v>22.80086174732509</v>
      </c>
      <c r="K75" s="43">
        <f>'дод. 2'!L21</f>
        <v>20500</v>
      </c>
      <c r="L75" s="43">
        <f>'дод. 2'!M21</f>
        <v>0</v>
      </c>
      <c r="M75" s="43">
        <f>'дод. 2'!N21</f>
        <v>0</v>
      </c>
      <c r="N75" s="43">
        <f>'дод. 2'!O21</f>
        <v>0</v>
      </c>
      <c r="O75" s="43">
        <f>'дод. 2'!P21</f>
        <v>20500</v>
      </c>
      <c r="P75" s="43">
        <f>'дод. 2'!Q21</f>
        <v>0</v>
      </c>
      <c r="Q75" s="43">
        <f>'дод. 2'!R21</f>
        <v>0</v>
      </c>
      <c r="R75" s="43">
        <f>'дод. 2'!S21</f>
        <v>0</v>
      </c>
      <c r="S75" s="43">
        <f>'дод. 2'!T21</f>
        <v>0</v>
      </c>
      <c r="T75" s="43">
        <f>'дод. 2'!U21</f>
        <v>0</v>
      </c>
      <c r="U75" s="239">
        <f>P75/K75*100</f>
        <v>0</v>
      </c>
      <c r="V75" s="43">
        <f>'дод. 2'!W21</f>
        <v>378891.04</v>
      </c>
      <c r="W75" s="278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</row>
    <row r="76" spans="1:36" ht="24.75" customHeight="1">
      <c r="A76" s="4" t="s">
        <v>157</v>
      </c>
      <c r="B76" s="4"/>
      <c r="C76" s="12" t="s">
        <v>168</v>
      </c>
      <c r="D76" s="41">
        <f aca="true" t="shared" si="19" ref="D76:V76">D77</f>
        <v>750000</v>
      </c>
      <c r="E76" s="41">
        <f t="shared" si="19"/>
        <v>0</v>
      </c>
      <c r="F76" s="41">
        <f t="shared" si="19"/>
        <v>0</v>
      </c>
      <c r="G76" s="41">
        <f t="shared" si="19"/>
        <v>26850.52</v>
      </c>
      <c r="H76" s="41">
        <f t="shared" si="19"/>
        <v>0</v>
      </c>
      <c r="I76" s="41">
        <f t="shared" si="19"/>
        <v>0</v>
      </c>
      <c r="J76" s="238">
        <f t="shared" si="1"/>
        <v>3.5800693333333333</v>
      </c>
      <c r="K76" s="41">
        <f t="shared" si="19"/>
        <v>0</v>
      </c>
      <c r="L76" s="41">
        <f t="shared" si="19"/>
        <v>0</v>
      </c>
      <c r="M76" s="41">
        <f t="shared" si="19"/>
        <v>0</v>
      </c>
      <c r="N76" s="41">
        <f t="shared" si="19"/>
        <v>0</v>
      </c>
      <c r="O76" s="41">
        <f t="shared" si="19"/>
        <v>0</v>
      </c>
      <c r="P76" s="41">
        <f t="shared" si="19"/>
        <v>0</v>
      </c>
      <c r="Q76" s="41">
        <f t="shared" si="19"/>
        <v>0</v>
      </c>
      <c r="R76" s="41">
        <f t="shared" si="19"/>
        <v>0</v>
      </c>
      <c r="S76" s="41">
        <f t="shared" si="19"/>
        <v>0</v>
      </c>
      <c r="T76" s="41">
        <f t="shared" si="19"/>
        <v>0</v>
      </c>
      <c r="U76" s="238"/>
      <c r="V76" s="41">
        <f t="shared" si="19"/>
        <v>26850.52</v>
      </c>
      <c r="W76" s="278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  <c r="AJ76" s="152"/>
    </row>
    <row r="77" spans="1:36" s="7" customFormat="1" ht="58.5" customHeight="1">
      <c r="A77" s="27" t="s">
        <v>158</v>
      </c>
      <c r="B77" s="27" t="s">
        <v>148</v>
      </c>
      <c r="C77" s="13" t="s">
        <v>224</v>
      </c>
      <c r="D77" s="43">
        <f>'дод. 2'!E23</f>
        <v>750000</v>
      </c>
      <c r="E77" s="43">
        <f>'дод. 2'!F23</f>
        <v>0</v>
      </c>
      <c r="F77" s="43">
        <f>'дод. 2'!G23</f>
        <v>0</v>
      </c>
      <c r="G77" s="43">
        <f>'дод. 2'!H23</f>
        <v>26850.52</v>
      </c>
      <c r="H77" s="43">
        <f>'дод. 2'!I23</f>
        <v>0</v>
      </c>
      <c r="I77" s="43">
        <f>'дод. 2'!J23</f>
        <v>0</v>
      </c>
      <c r="J77" s="239">
        <f t="shared" si="1"/>
        <v>3.5800693333333333</v>
      </c>
      <c r="K77" s="43">
        <f>'дод. 2'!L23</f>
        <v>0</v>
      </c>
      <c r="L77" s="43">
        <f>'дод. 2'!M23</f>
        <v>0</v>
      </c>
      <c r="M77" s="43">
        <f>'дод. 2'!N23</f>
        <v>0</v>
      </c>
      <c r="N77" s="43">
        <f>'дод. 2'!O23</f>
        <v>0</v>
      </c>
      <c r="O77" s="43">
        <f>'дод. 2'!P23</f>
        <v>0</v>
      </c>
      <c r="P77" s="43">
        <f>'дод. 2'!Q23</f>
        <v>0</v>
      </c>
      <c r="Q77" s="43">
        <f>'дод. 2'!R23</f>
        <v>0</v>
      </c>
      <c r="R77" s="43">
        <f>'дод. 2'!S23</f>
        <v>0</v>
      </c>
      <c r="S77" s="43">
        <f>'дод. 2'!T23</f>
        <v>0</v>
      </c>
      <c r="T77" s="43">
        <f>'дод. 2'!U23</f>
        <v>0</v>
      </c>
      <c r="U77" s="239"/>
      <c r="V77" s="43">
        <f>'дод. 2'!W23</f>
        <v>26850.52</v>
      </c>
      <c r="W77" s="278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</row>
    <row r="78" spans="1:36" ht="75" customHeight="1">
      <c r="A78" s="4" t="s">
        <v>159</v>
      </c>
      <c r="B78" s="4" t="s">
        <v>148</v>
      </c>
      <c r="C78" s="17" t="s">
        <v>41</v>
      </c>
      <c r="D78" s="41">
        <f>'дод. 2'!E24+'дод. 2'!E73</f>
        <v>7430000</v>
      </c>
      <c r="E78" s="41">
        <f>'дод. 2'!F24+'дод. 2'!F73</f>
        <v>0</v>
      </c>
      <c r="F78" s="41">
        <f>'дод. 2'!G24+'дод. 2'!G73</f>
        <v>0</v>
      </c>
      <c r="G78" s="41">
        <f>'дод. 2'!H24+'дод. 2'!H73</f>
        <v>0</v>
      </c>
      <c r="H78" s="41">
        <f>'дод. 2'!I24+'дод. 2'!I73</f>
        <v>0</v>
      </c>
      <c r="I78" s="41">
        <f>'дод. 2'!J24+'дод. 2'!J73</f>
        <v>0</v>
      </c>
      <c r="J78" s="238">
        <f aca="true" t="shared" si="20" ref="J78:J141">G78/D78*100</f>
        <v>0</v>
      </c>
      <c r="K78" s="41">
        <f>'дод. 2'!L24+'дод. 2'!L73</f>
        <v>0</v>
      </c>
      <c r="L78" s="41">
        <f>'дод. 2'!M24+'дод. 2'!M73</f>
        <v>0</v>
      </c>
      <c r="M78" s="41">
        <f>'дод. 2'!N24+'дод. 2'!N73</f>
        <v>0</v>
      </c>
      <c r="N78" s="41">
        <f>'дод. 2'!O24+'дод. 2'!O73</f>
        <v>0</v>
      </c>
      <c r="O78" s="41">
        <f>'дод. 2'!P24+'дод. 2'!P73</f>
        <v>0</v>
      </c>
      <c r="P78" s="41">
        <f>'дод. 2'!Q24+'дод. 2'!Q73</f>
        <v>0</v>
      </c>
      <c r="Q78" s="41">
        <f>'дод. 2'!R24+'дод. 2'!R73</f>
        <v>0</v>
      </c>
      <c r="R78" s="41">
        <f>'дод. 2'!S24+'дод. 2'!S73</f>
        <v>0</v>
      </c>
      <c r="S78" s="41">
        <f>'дод. 2'!T24+'дод. 2'!T73</f>
        <v>0</v>
      </c>
      <c r="T78" s="41">
        <f>'дод. 2'!U24+'дод. 2'!U73</f>
        <v>0</v>
      </c>
      <c r="U78" s="238"/>
      <c r="V78" s="41">
        <f>'дод. 2'!W24+'дод. 2'!W73</f>
        <v>0</v>
      </c>
      <c r="W78" s="278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  <c r="AJ78" s="152"/>
    </row>
    <row r="79" spans="1:36" ht="92.25" customHeight="1">
      <c r="A79" s="4" t="s">
        <v>160</v>
      </c>
      <c r="B79" s="30">
        <v>1010</v>
      </c>
      <c r="C79" s="12" t="s">
        <v>446</v>
      </c>
      <c r="D79" s="41">
        <f>'дод. 2'!E129</f>
        <v>1673920</v>
      </c>
      <c r="E79" s="41">
        <f>'дод. 2'!F129</f>
        <v>0</v>
      </c>
      <c r="F79" s="41">
        <f>'дод. 2'!G129</f>
        <v>0</v>
      </c>
      <c r="G79" s="41">
        <f>'дод. 2'!H129</f>
        <v>259905.6</v>
      </c>
      <c r="H79" s="41">
        <f>'дод. 2'!I129</f>
        <v>0</v>
      </c>
      <c r="I79" s="41">
        <f>'дод. 2'!J129</f>
        <v>0</v>
      </c>
      <c r="J79" s="238">
        <f t="shared" si="20"/>
        <v>15.526763525138598</v>
      </c>
      <c r="K79" s="41">
        <f>'дод. 2'!L129</f>
        <v>0</v>
      </c>
      <c r="L79" s="41">
        <f>'дод. 2'!M129</f>
        <v>0</v>
      </c>
      <c r="M79" s="41">
        <f>'дод. 2'!N129</f>
        <v>0</v>
      </c>
      <c r="N79" s="41">
        <f>'дод. 2'!O129</f>
        <v>0</v>
      </c>
      <c r="O79" s="41">
        <f>'дод. 2'!P129</f>
        <v>0</v>
      </c>
      <c r="P79" s="41">
        <f>'дод. 2'!Q129</f>
        <v>0</v>
      </c>
      <c r="Q79" s="41">
        <f>'дод. 2'!R129</f>
        <v>0</v>
      </c>
      <c r="R79" s="41">
        <f>'дод. 2'!S129</f>
        <v>0</v>
      </c>
      <c r="S79" s="41">
        <f>'дод. 2'!T129</f>
        <v>0</v>
      </c>
      <c r="T79" s="41">
        <f>'дод. 2'!U129</f>
        <v>0</v>
      </c>
      <c r="U79" s="238"/>
      <c r="V79" s="41">
        <f>'дод. 2'!W129</f>
        <v>259905.6</v>
      </c>
      <c r="W79" s="278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  <c r="AJ79" s="152"/>
    </row>
    <row r="80" spans="1:36" ht="32.25" customHeight="1">
      <c r="A80" s="4" t="s">
        <v>499</v>
      </c>
      <c r="B80" s="30"/>
      <c r="C80" s="12" t="s">
        <v>502</v>
      </c>
      <c r="D80" s="41">
        <f>D81+D82</f>
        <v>188864</v>
      </c>
      <c r="E80" s="41">
        <f aca="true" t="shared" si="21" ref="E80:V80">E81+E82</f>
        <v>0</v>
      </c>
      <c r="F80" s="41">
        <f t="shared" si="21"/>
        <v>0</v>
      </c>
      <c r="G80" s="41">
        <f t="shared" si="21"/>
        <v>86180.21</v>
      </c>
      <c r="H80" s="41">
        <f t="shared" si="21"/>
        <v>0</v>
      </c>
      <c r="I80" s="41">
        <f t="shared" si="21"/>
        <v>0</v>
      </c>
      <c r="J80" s="238">
        <f t="shared" si="20"/>
        <v>45.63082959166385</v>
      </c>
      <c r="K80" s="41">
        <f t="shared" si="21"/>
        <v>0</v>
      </c>
      <c r="L80" s="41">
        <f t="shared" si="21"/>
        <v>0</v>
      </c>
      <c r="M80" s="41">
        <f t="shared" si="21"/>
        <v>0</v>
      </c>
      <c r="N80" s="41">
        <f t="shared" si="21"/>
        <v>0</v>
      </c>
      <c r="O80" s="41">
        <f t="shared" si="21"/>
        <v>0</v>
      </c>
      <c r="P80" s="41">
        <f t="shared" si="21"/>
        <v>0</v>
      </c>
      <c r="Q80" s="41">
        <f t="shared" si="21"/>
        <v>0</v>
      </c>
      <c r="R80" s="41">
        <f t="shared" si="21"/>
        <v>0</v>
      </c>
      <c r="S80" s="41">
        <f t="shared" si="21"/>
        <v>0</v>
      </c>
      <c r="T80" s="41">
        <f t="shared" si="21"/>
        <v>0</v>
      </c>
      <c r="U80" s="238"/>
      <c r="V80" s="41">
        <f t="shared" si="21"/>
        <v>86180.21</v>
      </c>
      <c r="W80" s="278">
        <v>19</v>
      </c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</row>
    <row r="81" spans="1:36" s="7" customFormat="1" ht="67.5" customHeight="1">
      <c r="A81" s="6" t="s">
        <v>500</v>
      </c>
      <c r="B81" s="139">
        <v>1010</v>
      </c>
      <c r="C81" s="13" t="s">
        <v>503</v>
      </c>
      <c r="D81" s="43">
        <f>'дод. 2'!E131</f>
        <v>188024</v>
      </c>
      <c r="E81" s="43">
        <f>'дод. 2'!F131</f>
        <v>0</v>
      </c>
      <c r="F81" s="43">
        <f>'дод. 2'!G131</f>
        <v>0</v>
      </c>
      <c r="G81" s="43">
        <f>'дод. 2'!H131</f>
        <v>86096.21</v>
      </c>
      <c r="H81" s="43">
        <f>'дод. 2'!I131</f>
        <v>0</v>
      </c>
      <c r="I81" s="43">
        <f>'дод. 2'!J131</f>
        <v>0</v>
      </c>
      <c r="J81" s="239">
        <f t="shared" si="20"/>
        <v>45.79001084967877</v>
      </c>
      <c r="K81" s="43">
        <f>'дод. 2'!L131</f>
        <v>0</v>
      </c>
      <c r="L81" s="43">
        <f>'дод. 2'!M131</f>
        <v>0</v>
      </c>
      <c r="M81" s="43">
        <f>'дод. 2'!N131</f>
        <v>0</v>
      </c>
      <c r="N81" s="43">
        <f>'дод. 2'!O131</f>
        <v>0</v>
      </c>
      <c r="O81" s="43">
        <f>'дод. 2'!P131</f>
        <v>0</v>
      </c>
      <c r="P81" s="43">
        <f>'дод. 2'!Q131</f>
        <v>0</v>
      </c>
      <c r="Q81" s="43">
        <f>'дод. 2'!R131</f>
        <v>0</v>
      </c>
      <c r="R81" s="43">
        <f>'дод. 2'!S131</f>
        <v>0</v>
      </c>
      <c r="S81" s="43">
        <f>'дод. 2'!T131</f>
        <v>0</v>
      </c>
      <c r="T81" s="43">
        <f>'дод. 2'!U131</f>
        <v>0</v>
      </c>
      <c r="U81" s="239"/>
      <c r="V81" s="43">
        <f>'дод. 2'!W131</f>
        <v>86096.21</v>
      </c>
      <c r="W81" s="278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</row>
    <row r="82" spans="1:36" s="7" customFormat="1" ht="32.25" customHeight="1">
      <c r="A82" s="6" t="s">
        <v>501</v>
      </c>
      <c r="B82" s="139">
        <v>1010</v>
      </c>
      <c r="C82" s="13" t="s">
        <v>504</v>
      </c>
      <c r="D82" s="43">
        <f>'дод. 2'!E132</f>
        <v>840</v>
      </c>
      <c r="E82" s="43">
        <f>'дод. 2'!F132</f>
        <v>0</v>
      </c>
      <c r="F82" s="43">
        <f>'дод. 2'!G132</f>
        <v>0</v>
      </c>
      <c r="G82" s="43">
        <f>'дод. 2'!H132</f>
        <v>84</v>
      </c>
      <c r="H82" s="43">
        <f>'дод. 2'!I132</f>
        <v>0</v>
      </c>
      <c r="I82" s="43">
        <f>'дод. 2'!J132</f>
        <v>0</v>
      </c>
      <c r="J82" s="239">
        <f t="shared" si="20"/>
        <v>10</v>
      </c>
      <c r="K82" s="43">
        <f>'дод. 2'!L132</f>
        <v>0</v>
      </c>
      <c r="L82" s="43">
        <f>'дод. 2'!M132</f>
        <v>0</v>
      </c>
      <c r="M82" s="43">
        <f>'дод. 2'!N132</f>
        <v>0</v>
      </c>
      <c r="N82" s="43">
        <f>'дод. 2'!O132</f>
        <v>0</v>
      </c>
      <c r="O82" s="43">
        <f>'дод. 2'!P132</f>
        <v>0</v>
      </c>
      <c r="P82" s="43">
        <f>'дод. 2'!Q132</f>
        <v>0</v>
      </c>
      <c r="Q82" s="43">
        <f>'дод. 2'!R132</f>
        <v>0</v>
      </c>
      <c r="R82" s="43">
        <f>'дод. 2'!S132</f>
        <v>0</v>
      </c>
      <c r="S82" s="43">
        <f>'дод. 2'!T132</f>
        <v>0</v>
      </c>
      <c r="T82" s="43">
        <f>'дод. 2'!U132</f>
        <v>0</v>
      </c>
      <c r="U82" s="239"/>
      <c r="V82" s="43">
        <f>'дод. 2'!W132</f>
        <v>84</v>
      </c>
      <c r="W82" s="278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</row>
    <row r="83" spans="1:36" ht="85.5" customHeight="1">
      <c r="A83" s="4" t="s">
        <v>153</v>
      </c>
      <c r="B83" s="4" t="s">
        <v>88</v>
      </c>
      <c r="C83" s="12" t="s">
        <v>203</v>
      </c>
      <c r="D83" s="41">
        <f>'дод. 2'!E133</f>
        <v>1242491</v>
      </c>
      <c r="E83" s="41">
        <f>'дод. 2'!F133</f>
        <v>0</v>
      </c>
      <c r="F83" s="41">
        <f>'дод. 2'!G133</f>
        <v>0</v>
      </c>
      <c r="G83" s="41">
        <f>'дод. 2'!H133</f>
        <v>17768.11</v>
      </c>
      <c r="H83" s="41">
        <f>'дод. 2'!I133</f>
        <v>0</v>
      </c>
      <c r="I83" s="41">
        <f>'дод. 2'!J133</f>
        <v>0</v>
      </c>
      <c r="J83" s="238">
        <f t="shared" si="20"/>
        <v>1.4300393322768536</v>
      </c>
      <c r="K83" s="41">
        <f>'дод. 2'!L133</f>
        <v>0</v>
      </c>
      <c r="L83" s="41">
        <f>'дод. 2'!M133</f>
        <v>0</v>
      </c>
      <c r="M83" s="41">
        <f>'дод. 2'!N133</f>
        <v>0</v>
      </c>
      <c r="N83" s="41">
        <f>'дод. 2'!O133</f>
        <v>0</v>
      </c>
      <c r="O83" s="41">
        <f>'дод. 2'!P133</f>
        <v>0</v>
      </c>
      <c r="P83" s="41">
        <f>'дод. 2'!Q133</f>
        <v>0</v>
      </c>
      <c r="Q83" s="41">
        <f>'дод. 2'!R133</f>
        <v>0</v>
      </c>
      <c r="R83" s="41">
        <f>'дод. 2'!S133</f>
        <v>0</v>
      </c>
      <c r="S83" s="41">
        <f>'дод. 2'!T133</f>
        <v>0</v>
      </c>
      <c r="T83" s="41">
        <f>'дод. 2'!U133</f>
        <v>0</v>
      </c>
      <c r="U83" s="238"/>
      <c r="V83" s="41">
        <f>'дод. 2'!W133</f>
        <v>17768.11</v>
      </c>
      <c r="W83" s="278"/>
      <c r="X83" s="152"/>
      <c r="Y83" s="152"/>
      <c r="Z83" s="152"/>
      <c r="AA83" s="152"/>
      <c r="AB83" s="152"/>
      <c r="AC83" s="152"/>
      <c r="AD83" s="152"/>
      <c r="AE83" s="152"/>
      <c r="AF83" s="152"/>
      <c r="AG83" s="152"/>
      <c r="AH83" s="152"/>
      <c r="AI83" s="152"/>
      <c r="AJ83" s="152"/>
    </row>
    <row r="84" spans="1:36" ht="19.5" customHeight="1">
      <c r="A84" s="4" t="s">
        <v>154</v>
      </c>
      <c r="B84" s="30"/>
      <c r="C84" s="12" t="s">
        <v>58</v>
      </c>
      <c r="D84" s="41">
        <f>D85+D86</f>
        <v>2940434</v>
      </c>
      <c r="E84" s="41">
        <f aca="true" t="shared" si="22" ref="E84:V84">E85+E86</f>
        <v>0</v>
      </c>
      <c r="F84" s="41">
        <f t="shared" si="22"/>
        <v>0</v>
      </c>
      <c r="G84" s="41">
        <f t="shared" si="22"/>
        <v>529282.9299999999</v>
      </c>
      <c r="H84" s="41">
        <f t="shared" si="22"/>
        <v>0</v>
      </c>
      <c r="I84" s="41">
        <f t="shared" si="22"/>
        <v>0</v>
      </c>
      <c r="J84" s="238">
        <f t="shared" si="20"/>
        <v>18.00016358129446</v>
      </c>
      <c r="K84" s="41">
        <f t="shared" si="22"/>
        <v>0</v>
      </c>
      <c r="L84" s="41">
        <f t="shared" si="22"/>
        <v>0</v>
      </c>
      <c r="M84" s="41">
        <f t="shared" si="22"/>
        <v>0</v>
      </c>
      <c r="N84" s="41">
        <f t="shared" si="22"/>
        <v>0</v>
      </c>
      <c r="O84" s="41">
        <f t="shared" si="22"/>
        <v>0</v>
      </c>
      <c r="P84" s="41">
        <f t="shared" si="22"/>
        <v>0</v>
      </c>
      <c r="Q84" s="41">
        <f t="shared" si="22"/>
        <v>0</v>
      </c>
      <c r="R84" s="41">
        <f t="shared" si="22"/>
        <v>0</v>
      </c>
      <c r="S84" s="41">
        <f t="shared" si="22"/>
        <v>0</v>
      </c>
      <c r="T84" s="41">
        <f t="shared" si="22"/>
        <v>0</v>
      </c>
      <c r="U84" s="238"/>
      <c r="V84" s="41">
        <f t="shared" si="22"/>
        <v>529282.9299999999</v>
      </c>
      <c r="W84" s="278"/>
      <c r="X84" s="152"/>
      <c r="Y84" s="152"/>
      <c r="Z84" s="152"/>
      <c r="AA84" s="152"/>
      <c r="AB84" s="152"/>
      <c r="AC84" s="152"/>
      <c r="AD84" s="152"/>
      <c r="AE84" s="152"/>
      <c r="AF84" s="152"/>
      <c r="AG84" s="152"/>
      <c r="AH84" s="152"/>
      <c r="AI84" s="152"/>
      <c r="AJ84" s="152"/>
    </row>
    <row r="85" spans="1:36" s="7" customFormat="1" ht="42.75" customHeight="1">
      <c r="A85" s="6" t="s">
        <v>447</v>
      </c>
      <c r="B85" s="6" t="s">
        <v>87</v>
      </c>
      <c r="C85" s="13" t="s">
        <v>36</v>
      </c>
      <c r="D85" s="43">
        <f>'дод. 2'!E135</f>
        <v>1748334</v>
      </c>
      <c r="E85" s="43">
        <f>'дод. 2'!F135</f>
        <v>0</v>
      </c>
      <c r="F85" s="43">
        <f>'дод. 2'!G135</f>
        <v>0</v>
      </c>
      <c r="G85" s="43">
        <f>'дод. 2'!H135</f>
        <v>242468.26</v>
      </c>
      <c r="H85" s="43">
        <f>'дод. 2'!I135</f>
        <v>0</v>
      </c>
      <c r="I85" s="43">
        <f>'дод. 2'!J135</f>
        <v>0</v>
      </c>
      <c r="J85" s="239">
        <f t="shared" si="20"/>
        <v>13.868531985307156</v>
      </c>
      <c r="K85" s="43">
        <f>'дод. 2'!L135</f>
        <v>0</v>
      </c>
      <c r="L85" s="43">
        <f>'дод. 2'!M135</f>
        <v>0</v>
      </c>
      <c r="M85" s="43">
        <f>'дод. 2'!N135</f>
        <v>0</v>
      </c>
      <c r="N85" s="43">
        <f>'дод. 2'!O135</f>
        <v>0</v>
      </c>
      <c r="O85" s="43">
        <f>'дод. 2'!P135</f>
        <v>0</v>
      </c>
      <c r="P85" s="43">
        <f>'дод. 2'!Q135</f>
        <v>0</v>
      </c>
      <c r="Q85" s="43">
        <f>'дод. 2'!R135</f>
        <v>0</v>
      </c>
      <c r="R85" s="43">
        <f>'дод. 2'!S135</f>
        <v>0</v>
      </c>
      <c r="S85" s="43">
        <f>'дод. 2'!T135</f>
        <v>0</v>
      </c>
      <c r="T85" s="43">
        <f>'дод. 2'!U135</f>
        <v>0</v>
      </c>
      <c r="U85" s="239"/>
      <c r="V85" s="43">
        <f>'дод. 2'!W135</f>
        <v>242468.26</v>
      </c>
      <c r="W85" s="278"/>
      <c r="X85" s="153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</row>
    <row r="86" spans="1:36" s="7" customFormat="1" ht="55.5" customHeight="1">
      <c r="A86" s="6" t="s">
        <v>448</v>
      </c>
      <c r="B86" s="6" t="s">
        <v>87</v>
      </c>
      <c r="C86" s="13" t="s">
        <v>493</v>
      </c>
      <c r="D86" s="43">
        <f>'дод. 2'!E136</f>
        <v>1192100</v>
      </c>
      <c r="E86" s="43">
        <f>'дод. 2'!F136</f>
        <v>0</v>
      </c>
      <c r="F86" s="43">
        <f>'дод. 2'!G136</f>
        <v>0</v>
      </c>
      <c r="G86" s="43">
        <f>'дод. 2'!H136</f>
        <v>286814.67</v>
      </c>
      <c r="H86" s="43">
        <f>'дод. 2'!I136</f>
        <v>0</v>
      </c>
      <c r="I86" s="43">
        <f>'дод. 2'!J136</f>
        <v>0</v>
      </c>
      <c r="J86" s="239">
        <f t="shared" si="20"/>
        <v>24.059614965187485</v>
      </c>
      <c r="K86" s="43">
        <f>'дод. 2'!L136</f>
        <v>0</v>
      </c>
      <c r="L86" s="43">
        <f>'дод. 2'!M136</f>
        <v>0</v>
      </c>
      <c r="M86" s="43">
        <f>'дод. 2'!N136</f>
        <v>0</v>
      </c>
      <c r="N86" s="43">
        <f>'дод. 2'!O136</f>
        <v>0</v>
      </c>
      <c r="O86" s="43">
        <f>'дод. 2'!P136</f>
        <v>0</v>
      </c>
      <c r="P86" s="43">
        <f>'дод. 2'!Q136</f>
        <v>0</v>
      </c>
      <c r="Q86" s="43">
        <f>'дод. 2'!R136</f>
        <v>0</v>
      </c>
      <c r="R86" s="43">
        <f>'дод. 2'!S136</f>
        <v>0</v>
      </c>
      <c r="S86" s="43">
        <f>'дод. 2'!T136</f>
        <v>0</v>
      </c>
      <c r="T86" s="43">
        <f>'дод. 2'!U136</f>
        <v>0</v>
      </c>
      <c r="U86" s="239"/>
      <c r="V86" s="43">
        <f>'дод. 2'!W136</f>
        <v>286814.67</v>
      </c>
      <c r="W86" s="278"/>
      <c r="X86" s="153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</row>
    <row r="87" spans="1:36" ht="43.5" customHeight="1">
      <c r="A87" s="4" t="s">
        <v>155</v>
      </c>
      <c r="B87" s="4" t="s">
        <v>91</v>
      </c>
      <c r="C87" s="12" t="s">
        <v>225</v>
      </c>
      <c r="D87" s="41">
        <f>'дод. 2'!E137</f>
        <v>75000</v>
      </c>
      <c r="E87" s="41">
        <f>'дод. 2'!F137</f>
        <v>0</v>
      </c>
      <c r="F87" s="41">
        <f>'дод. 2'!G137</f>
        <v>0</v>
      </c>
      <c r="G87" s="41">
        <f>'дод. 2'!H137</f>
        <v>0</v>
      </c>
      <c r="H87" s="41">
        <f>'дод. 2'!I137</f>
        <v>0</v>
      </c>
      <c r="I87" s="41">
        <f>'дод. 2'!J137</f>
        <v>0</v>
      </c>
      <c r="J87" s="238">
        <f t="shared" si="20"/>
        <v>0</v>
      </c>
      <c r="K87" s="41">
        <f>'дод. 2'!L137</f>
        <v>0</v>
      </c>
      <c r="L87" s="41">
        <f>'дод. 2'!M137</f>
        <v>0</v>
      </c>
      <c r="M87" s="41">
        <f>'дод. 2'!N137</f>
        <v>0</v>
      </c>
      <c r="N87" s="41">
        <f>'дод. 2'!O137</f>
        <v>0</v>
      </c>
      <c r="O87" s="41">
        <f>'дод. 2'!P137</f>
        <v>0</v>
      </c>
      <c r="P87" s="41">
        <f>'дод. 2'!Q137</f>
        <v>0</v>
      </c>
      <c r="Q87" s="41">
        <f>'дод. 2'!R137</f>
        <v>0</v>
      </c>
      <c r="R87" s="41">
        <f>'дод. 2'!S137</f>
        <v>0</v>
      </c>
      <c r="S87" s="41">
        <f>'дод. 2'!T137</f>
        <v>0</v>
      </c>
      <c r="T87" s="41">
        <f>'дод. 2'!U137</f>
        <v>0</v>
      </c>
      <c r="U87" s="238"/>
      <c r="V87" s="41">
        <f>'дод. 2'!W137</f>
        <v>0</v>
      </c>
      <c r="W87" s="278"/>
      <c r="X87" s="152"/>
      <c r="Y87" s="152"/>
      <c r="Z87" s="152"/>
      <c r="AA87" s="152"/>
      <c r="AB87" s="152"/>
      <c r="AC87" s="152"/>
      <c r="AD87" s="152"/>
      <c r="AE87" s="152"/>
      <c r="AF87" s="152"/>
      <c r="AG87" s="152"/>
      <c r="AH87" s="152"/>
      <c r="AI87" s="152"/>
      <c r="AJ87" s="152"/>
    </row>
    <row r="88" spans="1:36" ht="27.75" customHeight="1">
      <c r="A88" s="4" t="s">
        <v>449</v>
      </c>
      <c r="B88" s="4" t="s">
        <v>156</v>
      </c>
      <c r="C88" s="12" t="s">
        <v>69</v>
      </c>
      <c r="D88" s="41">
        <f>'дод. 2'!E138+'дод. 2'!E163</f>
        <v>865000</v>
      </c>
      <c r="E88" s="41">
        <f>'дод. 2'!F138+'дод. 2'!F163</f>
        <v>258197.1</v>
      </c>
      <c r="F88" s="41">
        <f>'дод. 2'!G138+'дод. 2'!G163</f>
        <v>0</v>
      </c>
      <c r="G88" s="41">
        <f>'дод. 2'!H138+'дод. 2'!H163</f>
        <v>25847.4</v>
      </c>
      <c r="H88" s="41">
        <f>'дод. 2'!I138+'дод. 2'!I163</f>
        <v>21186.39</v>
      </c>
      <c r="I88" s="41">
        <f>'дод. 2'!J138+'дод. 2'!J163</f>
        <v>0</v>
      </c>
      <c r="J88" s="238">
        <f t="shared" si="20"/>
        <v>2.9881387283236993</v>
      </c>
      <c r="K88" s="41">
        <f>'дод. 2'!L138+'дод. 2'!L163</f>
        <v>0</v>
      </c>
      <c r="L88" s="41">
        <f>'дод. 2'!M138+'дод. 2'!M163</f>
        <v>0</v>
      </c>
      <c r="M88" s="41">
        <f>'дод. 2'!N138+'дод. 2'!N163</f>
        <v>0</v>
      </c>
      <c r="N88" s="41">
        <f>'дод. 2'!O138+'дод. 2'!O163</f>
        <v>0</v>
      </c>
      <c r="O88" s="41">
        <f>'дод. 2'!P138+'дод. 2'!P163</f>
        <v>0</v>
      </c>
      <c r="P88" s="41">
        <f>'дод. 2'!Q138+'дод. 2'!Q163</f>
        <v>0</v>
      </c>
      <c r="Q88" s="41">
        <f>'дод. 2'!R138+'дод. 2'!R163</f>
        <v>0</v>
      </c>
      <c r="R88" s="41">
        <f>'дод. 2'!S138+'дод. 2'!S163</f>
        <v>0</v>
      </c>
      <c r="S88" s="41">
        <f>'дод. 2'!T138+'дод. 2'!T163</f>
        <v>0</v>
      </c>
      <c r="T88" s="41">
        <f>'дод. 2'!U138+'дод. 2'!U163</f>
        <v>0</v>
      </c>
      <c r="U88" s="238"/>
      <c r="V88" s="41">
        <f>'дод. 2'!W138+'дод. 2'!W163</f>
        <v>25847.4</v>
      </c>
      <c r="W88" s="278"/>
      <c r="X88" s="152"/>
      <c r="Y88" s="152"/>
      <c r="Z88" s="152"/>
      <c r="AA88" s="152"/>
      <c r="AB88" s="152"/>
      <c r="AC88" s="152"/>
      <c r="AD88" s="152"/>
      <c r="AE88" s="152"/>
      <c r="AF88" s="152"/>
      <c r="AG88" s="152"/>
      <c r="AH88" s="152"/>
      <c r="AI88" s="152"/>
      <c r="AJ88" s="152"/>
    </row>
    <row r="89" spans="1:36" ht="172.5" customHeight="1">
      <c r="A89" s="4" t="s">
        <v>559</v>
      </c>
      <c r="B89" s="4" t="s">
        <v>148</v>
      </c>
      <c r="C89" s="12" t="s">
        <v>560</v>
      </c>
      <c r="D89" s="41">
        <f>'дод. 2'!E139</f>
        <v>2695700</v>
      </c>
      <c r="E89" s="41">
        <f>'дод. 2'!F139</f>
        <v>0</v>
      </c>
      <c r="F89" s="41">
        <f>'дод. 2'!G139</f>
        <v>0</v>
      </c>
      <c r="G89" s="41">
        <f>'дод. 2'!H139</f>
        <v>516858.05</v>
      </c>
      <c r="H89" s="41">
        <f>'дод. 2'!I139</f>
        <v>0</v>
      </c>
      <c r="I89" s="41">
        <f>'дод. 2'!J139</f>
        <v>0</v>
      </c>
      <c r="J89" s="238">
        <f t="shared" si="20"/>
        <v>19.173426197277145</v>
      </c>
      <c r="K89" s="41">
        <f>'дод. 2'!L139</f>
        <v>0</v>
      </c>
      <c r="L89" s="41">
        <f>'дод. 2'!M139</f>
        <v>0</v>
      </c>
      <c r="M89" s="41">
        <f>'дод. 2'!N139</f>
        <v>0</v>
      </c>
      <c r="N89" s="41">
        <f>'дод. 2'!O139</f>
        <v>0</v>
      </c>
      <c r="O89" s="41">
        <f>'дод. 2'!P139</f>
        <v>0</v>
      </c>
      <c r="P89" s="41">
        <f>'дод. 2'!Q139</f>
        <v>0</v>
      </c>
      <c r="Q89" s="41">
        <f>'дод. 2'!R139</f>
        <v>0</v>
      </c>
      <c r="R89" s="41">
        <f>'дод. 2'!S139</f>
        <v>0</v>
      </c>
      <c r="S89" s="41">
        <f>'дод. 2'!T139</f>
        <v>0</v>
      </c>
      <c r="T89" s="41">
        <f>'дод. 2'!U139</f>
        <v>0</v>
      </c>
      <c r="U89" s="238"/>
      <c r="V89" s="41">
        <f>'дод. 2'!W139</f>
        <v>516858.05</v>
      </c>
      <c r="W89" s="278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154"/>
      <c r="AI89" s="154"/>
      <c r="AJ89" s="154"/>
    </row>
    <row r="90" spans="1:36" ht="29.25" customHeight="1">
      <c r="A90" s="4" t="s">
        <v>450</v>
      </c>
      <c r="B90" s="4"/>
      <c r="C90" s="12" t="s">
        <v>451</v>
      </c>
      <c r="D90" s="41">
        <f>D91+D92</f>
        <v>36082658</v>
      </c>
      <c r="E90" s="41">
        <f aca="true" t="shared" si="23" ref="E90:V90">E91+E92</f>
        <v>2887935</v>
      </c>
      <c r="F90" s="41">
        <f t="shared" si="23"/>
        <v>770758</v>
      </c>
      <c r="G90" s="41">
        <f t="shared" si="23"/>
        <v>4174807.21</v>
      </c>
      <c r="H90" s="41">
        <f t="shared" si="23"/>
        <v>681839.9099999999</v>
      </c>
      <c r="I90" s="41">
        <f t="shared" si="23"/>
        <v>200964.2</v>
      </c>
      <c r="J90" s="238">
        <f t="shared" si="20"/>
        <v>11.570121053720598</v>
      </c>
      <c r="K90" s="41">
        <f t="shared" si="23"/>
        <v>375000</v>
      </c>
      <c r="L90" s="41">
        <f t="shared" si="23"/>
        <v>0</v>
      </c>
      <c r="M90" s="41">
        <f t="shared" si="23"/>
        <v>0</v>
      </c>
      <c r="N90" s="41">
        <f t="shared" si="23"/>
        <v>0</v>
      </c>
      <c r="O90" s="41">
        <f t="shared" si="23"/>
        <v>375000</v>
      </c>
      <c r="P90" s="41">
        <f t="shared" si="23"/>
        <v>9945.1</v>
      </c>
      <c r="Q90" s="41">
        <f t="shared" si="23"/>
        <v>1966.1</v>
      </c>
      <c r="R90" s="41">
        <f t="shared" si="23"/>
        <v>0</v>
      </c>
      <c r="S90" s="41">
        <f t="shared" si="23"/>
        <v>0</v>
      </c>
      <c r="T90" s="41">
        <f t="shared" si="23"/>
        <v>7979</v>
      </c>
      <c r="U90" s="238">
        <f aca="true" t="shared" si="24" ref="U90:U141">P90/K90*100</f>
        <v>2.6520266666666665</v>
      </c>
      <c r="V90" s="41">
        <f t="shared" si="23"/>
        <v>4184752.31</v>
      </c>
      <c r="W90" s="278"/>
      <c r="X90" s="152"/>
      <c r="Y90" s="152"/>
      <c r="Z90" s="152"/>
      <c r="AA90" s="152"/>
      <c r="AB90" s="152"/>
      <c r="AC90" s="152"/>
      <c r="AD90" s="152"/>
      <c r="AE90" s="152"/>
      <c r="AF90" s="152"/>
      <c r="AG90" s="152"/>
      <c r="AH90" s="152"/>
      <c r="AI90" s="152"/>
      <c r="AJ90" s="152"/>
    </row>
    <row r="91" spans="1:36" s="7" customFormat="1" ht="32.25" customHeight="1">
      <c r="A91" s="6" t="s">
        <v>452</v>
      </c>
      <c r="B91" s="6" t="s">
        <v>91</v>
      </c>
      <c r="C91" s="13" t="s">
        <v>454</v>
      </c>
      <c r="D91" s="43">
        <f>'дод. 2'!E26+'дод. 2'!E141</f>
        <v>5059216</v>
      </c>
      <c r="E91" s="43">
        <f>'дод. 2'!F26+'дод. 2'!F141</f>
        <v>2887935</v>
      </c>
      <c r="F91" s="43">
        <f>'дод. 2'!G26+'дод. 2'!G141</f>
        <v>770758</v>
      </c>
      <c r="G91" s="43">
        <f>'дод. 2'!H26+'дод. 2'!H141</f>
        <v>1094678.29</v>
      </c>
      <c r="H91" s="43">
        <f>'дод. 2'!I26+'дод. 2'!I141</f>
        <v>681839.9099999999</v>
      </c>
      <c r="I91" s="43">
        <f>'дод. 2'!J26+'дод. 2'!J141</f>
        <v>200964.2</v>
      </c>
      <c r="J91" s="239">
        <f t="shared" si="20"/>
        <v>21.63731080072486</v>
      </c>
      <c r="K91" s="43">
        <f>'дод. 2'!L26+'дод. 2'!L141</f>
        <v>300000</v>
      </c>
      <c r="L91" s="43">
        <f>'дод. 2'!M26+'дод. 2'!M141</f>
        <v>0</v>
      </c>
      <c r="M91" s="43">
        <f>'дод. 2'!N26+'дод. 2'!N141</f>
        <v>0</v>
      </c>
      <c r="N91" s="43">
        <f>'дод. 2'!O26+'дод. 2'!O141</f>
        <v>0</v>
      </c>
      <c r="O91" s="43">
        <f>'дод. 2'!P26+'дод. 2'!P141</f>
        <v>300000</v>
      </c>
      <c r="P91" s="43">
        <f>'дод. 2'!Q26+'дод. 2'!Q141</f>
        <v>9945.1</v>
      </c>
      <c r="Q91" s="43">
        <f>'дод. 2'!R26+'дод. 2'!R141</f>
        <v>1966.1</v>
      </c>
      <c r="R91" s="43">
        <f>'дод. 2'!S26+'дод. 2'!S141</f>
        <v>0</v>
      </c>
      <c r="S91" s="43">
        <f>'дод. 2'!T26+'дод. 2'!T141</f>
        <v>0</v>
      </c>
      <c r="T91" s="43">
        <f>'дод. 2'!U26+'дод. 2'!U141</f>
        <v>7979</v>
      </c>
      <c r="U91" s="239">
        <f t="shared" si="24"/>
        <v>3.315033333333334</v>
      </c>
      <c r="V91" s="43">
        <f>'дод. 2'!W26+'дод. 2'!W141</f>
        <v>1104623.3900000001</v>
      </c>
      <c r="W91" s="278"/>
      <c r="X91" s="153"/>
      <c r="Y91" s="153"/>
      <c r="Z91" s="153"/>
      <c r="AA91" s="153"/>
      <c r="AB91" s="153"/>
      <c r="AC91" s="153"/>
      <c r="AD91" s="153"/>
      <c r="AE91" s="153"/>
      <c r="AF91" s="153"/>
      <c r="AG91" s="153"/>
      <c r="AH91" s="153"/>
      <c r="AI91" s="153"/>
      <c r="AJ91" s="153"/>
    </row>
    <row r="92" spans="1:36" s="7" customFormat="1" ht="41.25" customHeight="1">
      <c r="A92" s="6" t="s">
        <v>453</v>
      </c>
      <c r="B92" s="6" t="s">
        <v>91</v>
      </c>
      <c r="C92" s="13" t="s">
        <v>455</v>
      </c>
      <c r="D92" s="43">
        <f>'дод. 2'!E27+'дод. 2'!E142+'дод. 2'!E75</f>
        <v>31023442</v>
      </c>
      <c r="E92" s="43">
        <f>'дод. 2'!F27+'дод. 2'!F142+'дод. 2'!F75</f>
        <v>0</v>
      </c>
      <c r="F92" s="43">
        <f>'дод. 2'!G27+'дод. 2'!G142+'дод. 2'!G75</f>
        <v>0</v>
      </c>
      <c r="G92" s="43">
        <f>'дод. 2'!H27+'дод. 2'!H142+'дод. 2'!H75</f>
        <v>3080128.92</v>
      </c>
      <c r="H92" s="43">
        <f>'дод. 2'!I27+'дод. 2'!I142+'дод. 2'!I75</f>
        <v>0</v>
      </c>
      <c r="I92" s="43">
        <f>'дод. 2'!J27+'дод. 2'!J142+'дод. 2'!J75</f>
        <v>0</v>
      </c>
      <c r="J92" s="239">
        <f t="shared" si="20"/>
        <v>9.928391955992504</v>
      </c>
      <c r="K92" s="43">
        <f>'дод. 2'!L27+'дод. 2'!L142+'дод. 2'!L75</f>
        <v>75000</v>
      </c>
      <c r="L92" s="43">
        <f>'дод. 2'!M27+'дод. 2'!M142+'дод. 2'!M75</f>
        <v>0</v>
      </c>
      <c r="M92" s="43">
        <f>'дод. 2'!N27+'дод. 2'!N142+'дод. 2'!N75</f>
        <v>0</v>
      </c>
      <c r="N92" s="43">
        <f>'дод. 2'!O27+'дод. 2'!O142+'дод. 2'!O75</f>
        <v>0</v>
      </c>
      <c r="O92" s="43">
        <f>'дод. 2'!P27+'дод. 2'!P142+'дод. 2'!P75</f>
        <v>75000</v>
      </c>
      <c r="P92" s="43">
        <f>'дод. 2'!Q27+'дод. 2'!Q142+'дод. 2'!Q75</f>
        <v>0</v>
      </c>
      <c r="Q92" s="43">
        <f>'дод. 2'!R27+'дод. 2'!R142+'дод. 2'!R75</f>
        <v>0</v>
      </c>
      <c r="R92" s="43">
        <f>'дод. 2'!S27+'дод. 2'!S142+'дод. 2'!S75</f>
        <v>0</v>
      </c>
      <c r="S92" s="43">
        <f>'дод. 2'!T27+'дод. 2'!T142+'дод. 2'!T75</f>
        <v>0</v>
      </c>
      <c r="T92" s="43">
        <f>'дод. 2'!U27+'дод. 2'!U142+'дод. 2'!U75</f>
        <v>0</v>
      </c>
      <c r="U92" s="239">
        <f t="shared" si="24"/>
        <v>0</v>
      </c>
      <c r="V92" s="43">
        <f>'дод. 2'!W27+'дод. 2'!W142+'дод. 2'!W75</f>
        <v>3080128.92</v>
      </c>
      <c r="W92" s="278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  <c r="AH92" s="155"/>
      <c r="AI92" s="155"/>
      <c r="AJ92" s="155"/>
    </row>
    <row r="93" spans="1:36" s="21" customFormat="1" ht="19.5" customHeight="1">
      <c r="A93" s="22" t="s">
        <v>112</v>
      </c>
      <c r="B93" s="10"/>
      <c r="C93" s="10" t="s">
        <v>113</v>
      </c>
      <c r="D93" s="42">
        <f>D94+D96+D95</f>
        <v>24115332</v>
      </c>
      <c r="E93" s="42">
        <f aca="true" t="shared" si="25" ref="E93:V93">E94+E96+E95</f>
        <v>14067674</v>
      </c>
      <c r="F93" s="42">
        <f t="shared" si="25"/>
        <v>1251536</v>
      </c>
      <c r="G93" s="42">
        <f t="shared" si="25"/>
        <v>4727289.57</v>
      </c>
      <c r="H93" s="42">
        <f t="shared" si="25"/>
        <v>3231733.46</v>
      </c>
      <c r="I93" s="42">
        <f t="shared" si="25"/>
        <v>481400.6</v>
      </c>
      <c r="J93" s="237">
        <f t="shared" si="20"/>
        <v>19.602838434901084</v>
      </c>
      <c r="K93" s="42">
        <f t="shared" si="25"/>
        <v>1276050</v>
      </c>
      <c r="L93" s="42">
        <f t="shared" si="25"/>
        <v>27000</v>
      </c>
      <c r="M93" s="42">
        <f t="shared" si="25"/>
        <v>5000</v>
      </c>
      <c r="N93" s="42">
        <f t="shared" si="25"/>
        <v>0</v>
      </c>
      <c r="O93" s="42">
        <f t="shared" si="25"/>
        <v>1249050</v>
      </c>
      <c r="P93" s="42">
        <f t="shared" si="25"/>
        <v>97604.66</v>
      </c>
      <c r="Q93" s="42">
        <f t="shared" si="25"/>
        <v>4057.41</v>
      </c>
      <c r="R93" s="42">
        <f t="shared" si="25"/>
        <v>1200</v>
      </c>
      <c r="S93" s="42">
        <f t="shared" si="25"/>
        <v>0</v>
      </c>
      <c r="T93" s="42">
        <f t="shared" si="25"/>
        <v>93547.25</v>
      </c>
      <c r="U93" s="237">
        <f t="shared" si="24"/>
        <v>7.648968300615181</v>
      </c>
      <c r="V93" s="42">
        <f t="shared" si="25"/>
        <v>4824894.23</v>
      </c>
      <c r="W93" s="278"/>
      <c r="X93" s="156"/>
      <c r="Y93" s="156"/>
      <c r="Z93" s="156"/>
      <c r="AA93" s="156"/>
      <c r="AB93" s="156"/>
      <c r="AC93" s="156"/>
      <c r="AD93" s="156"/>
      <c r="AE93" s="156"/>
      <c r="AF93" s="156"/>
      <c r="AG93" s="156"/>
      <c r="AH93" s="156"/>
      <c r="AI93" s="156"/>
      <c r="AJ93" s="156"/>
    </row>
    <row r="94" spans="1:36" ht="22.5" customHeight="1">
      <c r="A94" s="4" t="s">
        <v>114</v>
      </c>
      <c r="B94" s="4" t="s">
        <v>115</v>
      </c>
      <c r="C94" s="12" t="s">
        <v>29</v>
      </c>
      <c r="D94" s="41">
        <f>'дод. 2'!E155</f>
        <v>16284170</v>
      </c>
      <c r="E94" s="41">
        <f>'дод. 2'!F155</f>
        <v>11407051</v>
      </c>
      <c r="F94" s="41">
        <f>'дод. 2'!G155</f>
        <v>1115260</v>
      </c>
      <c r="G94" s="41">
        <f>'дод. 2'!H155</f>
        <v>3697179.19</v>
      </c>
      <c r="H94" s="41">
        <f>'дод. 2'!I155</f>
        <v>2617273.6</v>
      </c>
      <c r="I94" s="41">
        <f>'дод. 2'!J155</f>
        <v>438429.01</v>
      </c>
      <c r="J94" s="238">
        <f t="shared" si="20"/>
        <v>22.704130391662577</v>
      </c>
      <c r="K94" s="41">
        <f>'дод. 2'!L155</f>
        <v>1177050</v>
      </c>
      <c r="L94" s="41">
        <f>'дод. 2'!M155</f>
        <v>27000</v>
      </c>
      <c r="M94" s="41">
        <f>'дод. 2'!N155</f>
        <v>5000</v>
      </c>
      <c r="N94" s="41">
        <f>'дод. 2'!O155</f>
        <v>0</v>
      </c>
      <c r="O94" s="41">
        <f>'дод. 2'!P155</f>
        <v>1150050</v>
      </c>
      <c r="P94" s="41">
        <f>'дод. 2'!Q155</f>
        <v>97604.66</v>
      </c>
      <c r="Q94" s="41">
        <f>'дод. 2'!R155</f>
        <v>4057.41</v>
      </c>
      <c r="R94" s="41">
        <f>'дод. 2'!S155</f>
        <v>1200</v>
      </c>
      <c r="S94" s="41">
        <f>'дод. 2'!T155</f>
        <v>0</v>
      </c>
      <c r="T94" s="41">
        <f>'дод. 2'!U155</f>
        <v>93547.25</v>
      </c>
      <c r="U94" s="238">
        <f t="shared" si="24"/>
        <v>8.292312136272887</v>
      </c>
      <c r="V94" s="41">
        <f>'дод. 2'!W155</f>
        <v>3794783.85</v>
      </c>
      <c r="W94" s="278"/>
      <c r="X94" s="152"/>
      <c r="Y94" s="152"/>
      <c r="Z94" s="152"/>
      <c r="AA94" s="152"/>
      <c r="AB94" s="152"/>
      <c r="AC94" s="152"/>
      <c r="AD94" s="152"/>
      <c r="AE94" s="152"/>
      <c r="AF94" s="152"/>
      <c r="AG94" s="152"/>
      <c r="AH94" s="152"/>
      <c r="AI94" s="152"/>
      <c r="AJ94" s="152"/>
    </row>
    <row r="95" spans="1:36" ht="33.75" customHeight="1">
      <c r="A95" s="4" t="s">
        <v>584</v>
      </c>
      <c r="B95" s="4" t="s">
        <v>585</v>
      </c>
      <c r="C95" s="12" t="s">
        <v>586</v>
      </c>
      <c r="D95" s="41">
        <f>'дод. 2'!E28</f>
        <v>1938330</v>
      </c>
      <c r="E95" s="41">
        <f>'дод. 2'!F28</f>
        <v>783989</v>
      </c>
      <c r="F95" s="41">
        <f>'дод. 2'!G28</f>
        <v>37625</v>
      </c>
      <c r="G95" s="41">
        <f>'дод. 2'!H28</f>
        <v>255934.83</v>
      </c>
      <c r="H95" s="41">
        <f>'дод. 2'!I28</f>
        <v>182367.09</v>
      </c>
      <c r="I95" s="41">
        <f>'дод. 2'!J28</f>
        <v>7952.93</v>
      </c>
      <c r="J95" s="238">
        <f t="shared" si="20"/>
        <v>13.203883239696026</v>
      </c>
      <c r="K95" s="41">
        <f>'дод. 2'!L28</f>
        <v>28500</v>
      </c>
      <c r="L95" s="41">
        <f>'дод. 2'!M28</f>
        <v>0</v>
      </c>
      <c r="M95" s="41">
        <f>'дод. 2'!N28</f>
        <v>0</v>
      </c>
      <c r="N95" s="41">
        <f>'дод. 2'!O28</f>
        <v>0</v>
      </c>
      <c r="O95" s="41">
        <f>'дод. 2'!P28</f>
        <v>28500</v>
      </c>
      <c r="P95" s="41">
        <f>'дод. 2'!Q28</f>
        <v>0</v>
      </c>
      <c r="Q95" s="41">
        <f>'дод. 2'!R28</f>
        <v>0</v>
      </c>
      <c r="R95" s="41">
        <f>'дод. 2'!S28</f>
        <v>0</v>
      </c>
      <c r="S95" s="41">
        <f>'дод. 2'!T28</f>
        <v>0</v>
      </c>
      <c r="T95" s="41">
        <f>'дод. 2'!U28</f>
        <v>0</v>
      </c>
      <c r="U95" s="238">
        <f t="shared" si="24"/>
        <v>0</v>
      </c>
      <c r="V95" s="41">
        <f>'дод. 2'!W28</f>
        <v>255934.83</v>
      </c>
      <c r="W95" s="278"/>
      <c r="X95" s="152"/>
      <c r="Y95" s="152"/>
      <c r="Z95" s="152"/>
      <c r="AA95" s="152"/>
      <c r="AB95" s="152"/>
      <c r="AC95" s="152"/>
      <c r="AD95" s="152"/>
      <c r="AE95" s="152"/>
      <c r="AF95" s="152"/>
      <c r="AG95" s="152"/>
      <c r="AH95" s="152"/>
      <c r="AI95" s="152"/>
      <c r="AJ95" s="152"/>
    </row>
    <row r="96" spans="1:36" ht="27.75" customHeight="1">
      <c r="A96" s="4" t="s">
        <v>31</v>
      </c>
      <c r="B96" s="4"/>
      <c r="C96" s="12" t="s">
        <v>456</v>
      </c>
      <c r="D96" s="41">
        <f>'дод. 2'!E29+'дод. 2'!E156</f>
        <v>5892832</v>
      </c>
      <c r="E96" s="41">
        <f>'дод. 2'!F29+'дод. 2'!F156</f>
        <v>1876634</v>
      </c>
      <c r="F96" s="41">
        <f>'дод. 2'!G29+'дод. 2'!G156</f>
        <v>98651</v>
      </c>
      <c r="G96" s="41">
        <f>'дод. 2'!H29+'дод. 2'!H156</f>
        <v>774175.55</v>
      </c>
      <c r="H96" s="41">
        <f>'дод. 2'!I29+'дод. 2'!I156</f>
        <v>432092.77</v>
      </c>
      <c r="I96" s="41">
        <f>'дод. 2'!J29+'дод. 2'!J156</f>
        <v>35018.659999999996</v>
      </c>
      <c r="J96" s="238">
        <f t="shared" si="20"/>
        <v>13.137580538525452</v>
      </c>
      <c r="K96" s="41">
        <f>'дод. 2'!L29+'дод. 2'!L156</f>
        <v>70500</v>
      </c>
      <c r="L96" s="41">
        <f>'дод. 2'!M29+'дод. 2'!M156</f>
        <v>0</v>
      </c>
      <c r="M96" s="41">
        <f>'дод. 2'!N29+'дод. 2'!N156</f>
        <v>0</v>
      </c>
      <c r="N96" s="41">
        <f>'дод. 2'!O29+'дод. 2'!O156</f>
        <v>0</v>
      </c>
      <c r="O96" s="41">
        <f>'дод. 2'!P29+'дод. 2'!P156</f>
        <v>70500</v>
      </c>
      <c r="P96" s="41">
        <f>'дод. 2'!Q29+'дод. 2'!Q156</f>
        <v>0</v>
      </c>
      <c r="Q96" s="41">
        <f>'дод. 2'!R29+'дод. 2'!R156</f>
        <v>0</v>
      </c>
      <c r="R96" s="41">
        <f>'дод. 2'!S29+'дод. 2'!S156</f>
        <v>0</v>
      </c>
      <c r="S96" s="41">
        <f>'дод. 2'!T29+'дод. 2'!T156</f>
        <v>0</v>
      </c>
      <c r="T96" s="41">
        <f>'дод. 2'!U29+'дод. 2'!U156</f>
        <v>0</v>
      </c>
      <c r="U96" s="238">
        <f t="shared" si="24"/>
        <v>0</v>
      </c>
      <c r="V96" s="41">
        <f>'дод. 2'!W29+'дод. 2'!W156</f>
        <v>774175.55</v>
      </c>
      <c r="W96" s="278"/>
      <c r="X96" s="152"/>
      <c r="Y96" s="152"/>
      <c r="Z96" s="152"/>
      <c r="AA96" s="152"/>
      <c r="AB96" s="152"/>
      <c r="AC96" s="152"/>
      <c r="AD96" s="152"/>
      <c r="AE96" s="152"/>
      <c r="AF96" s="152"/>
      <c r="AG96" s="152"/>
      <c r="AH96" s="152"/>
      <c r="AI96" s="152"/>
      <c r="AJ96" s="152"/>
    </row>
    <row r="97" spans="1:36" s="7" customFormat="1" ht="39.75" customHeight="1">
      <c r="A97" s="6" t="s">
        <v>457</v>
      </c>
      <c r="B97" s="6" t="s">
        <v>116</v>
      </c>
      <c r="C97" s="13" t="s">
        <v>459</v>
      </c>
      <c r="D97" s="43">
        <f>'дод. 2'!E30+'дод. 2'!E157</f>
        <v>3371180</v>
      </c>
      <c r="E97" s="43">
        <f>'дод. 2'!F30+'дод. 2'!F157</f>
        <v>1876634</v>
      </c>
      <c r="F97" s="43">
        <f>'дод. 2'!G30+'дод. 2'!G157</f>
        <v>98651</v>
      </c>
      <c r="G97" s="43">
        <f>'дод. 2'!H30+'дод. 2'!H157</f>
        <v>619541.18</v>
      </c>
      <c r="H97" s="43">
        <f>'дод. 2'!I30+'дод. 2'!I157</f>
        <v>432092.77</v>
      </c>
      <c r="I97" s="43">
        <f>'дод. 2'!J30+'дод. 2'!J157</f>
        <v>35018.659999999996</v>
      </c>
      <c r="J97" s="239">
        <f t="shared" si="20"/>
        <v>18.37757639758186</v>
      </c>
      <c r="K97" s="43">
        <f>'дод. 2'!L30+'дод. 2'!L157</f>
        <v>70500</v>
      </c>
      <c r="L97" s="43">
        <f>'дод. 2'!M30+'дод. 2'!M157</f>
        <v>0</v>
      </c>
      <c r="M97" s="43">
        <f>'дод. 2'!N30+'дод. 2'!N157</f>
        <v>0</v>
      </c>
      <c r="N97" s="43">
        <f>'дод. 2'!O30+'дод. 2'!O157</f>
        <v>0</v>
      </c>
      <c r="O97" s="43">
        <f>'дод. 2'!P30+'дод. 2'!P157</f>
        <v>70500</v>
      </c>
      <c r="P97" s="43">
        <f>'дод. 2'!Q30+'дод. 2'!Q157</f>
        <v>0</v>
      </c>
      <c r="Q97" s="43">
        <f>'дод. 2'!R30+'дод. 2'!R157</f>
        <v>0</v>
      </c>
      <c r="R97" s="43">
        <f>'дод. 2'!S30+'дод. 2'!S157</f>
        <v>0</v>
      </c>
      <c r="S97" s="43">
        <f>'дод. 2'!T30+'дод. 2'!T157</f>
        <v>0</v>
      </c>
      <c r="T97" s="43">
        <f>'дод. 2'!U30+'дод. 2'!U157</f>
        <v>0</v>
      </c>
      <c r="U97" s="239">
        <f t="shared" si="24"/>
        <v>0</v>
      </c>
      <c r="V97" s="43">
        <f>'дод. 2'!W30+'дод. 2'!W157</f>
        <v>619541.18</v>
      </c>
      <c r="W97" s="278"/>
      <c r="X97" s="153"/>
      <c r="Y97" s="153"/>
      <c r="Z97" s="153"/>
      <c r="AA97" s="153"/>
      <c r="AB97" s="153"/>
      <c r="AC97" s="153"/>
      <c r="AD97" s="153"/>
      <c r="AE97" s="153"/>
      <c r="AF97" s="153"/>
      <c r="AG97" s="153"/>
      <c r="AH97" s="153"/>
      <c r="AI97" s="153"/>
      <c r="AJ97" s="153"/>
    </row>
    <row r="98" spans="1:36" s="7" customFormat="1" ht="30" customHeight="1">
      <c r="A98" s="6" t="s">
        <v>458</v>
      </c>
      <c r="B98" s="6" t="s">
        <v>116</v>
      </c>
      <c r="C98" s="13" t="s">
        <v>460</v>
      </c>
      <c r="D98" s="43">
        <f>'дод. 2'!E31+'дод. 2'!E158</f>
        <v>2521652</v>
      </c>
      <c r="E98" s="43">
        <f>'дод. 2'!F31+'дод. 2'!F158</f>
        <v>0</v>
      </c>
      <c r="F98" s="43">
        <f>'дод. 2'!G31+'дод. 2'!G158</f>
        <v>0</v>
      </c>
      <c r="G98" s="43">
        <f>'дод. 2'!H31+'дод. 2'!H158</f>
        <v>154634.37</v>
      </c>
      <c r="H98" s="43">
        <f>'дод. 2'!I31+'дод. 2'!I158</f>
        <v>0</v>
      </c>
      <c r="I98" s="43">
        <f>'дод. 2'!J31+'дод. 2'!J158</f>
        <v>0</v>
      </c>
      <c r="J98" s="239">
        <f t="shared" si="20"/>
        <v>6.13226448375906</v>
      </c>
      <c r="K98" s="43">
        <f>'дод. 2'!L31+'дод. 2'!L158</f>
        <v>0</v>
      </c>
      <c r="L98" s="43">
        <f>'дод. 2'!M31+'дод. 2'!M158</f>
        <v>0</v>
      </c>
      <c r="M98" s="43">
        <f>'дод. 2'!N31+'дод. 2'!N158</f>
        <v>0</v>
      </c>
      <c r="N98" s="43">
        <f>'дод. 2'!O31+'дод. 2'!O158</f>
        <v>0</v>
      </c>
      <c r="O98" s="43">
        <f>'дод. 2'!P31+'дод. 2'!P158</f>
        <v>0</v>
      </c>
      <c r="P98" s="43">
        <f>'дод. 2'!Q31+'дод. 2'!Q158</f>
        <v>0</v>
      </c>
      <c r="Q98" s="43">
        <f>'дод. 2'!R31+'дод. 2'!R158</f>
        <v>0</v>
      </c>
      <c r="R98" s="43">
        <f>'дод. 2'!S31+'дод. 2'!S158</f>
        <v>0</v>
      </c>
      <c r="S98" s="43">
        <f>'дод. 2'!T31+'дод. 2'!T158</f>
        <v>0</v>
      </c>
      <c r="T98" s="43">
        <f>'дод. 2'!U31+'дод. 2'!U158</f>
        <v>0</v>
      </c>
      <c r="U98" s="239"/>
      <c r="V98" s="43">
        <f>'дод. 2'!W31+'дод. 2'!W158</f>
        <v>154634.37</v>
      </c>
      <c r="W98" s="278"/>
      <c r="X98" s="153"/>
      <c r="Y98" s="153"/>
      <c r="Z98" s="153"/>
      <c r="AA98" s="153"/>
      <c r="AB98" s="153"/>
      <c r="AC98" s="153"/>
      <c r="AD98" s="153"/>
      <c r="AE98" s="153"/>
      <c r="AF98" s="153"/>
      <c r="AG98" s="153"/>
      <c r="AH98" s="153"/>
      <c r="AI98" s="153"/>
      <c r="AJ98" s="153"/>
    </row>
    <row r="99" spans="1:36" s="21" customFormat="1" ht="21.75" customHeight="1">
      <c r="A99" s="22" t="s">
        <v>119</v>
      </c>
      <c r="B99" s="10"/>
      <c r="C99" s="10" t="s">
        <v>120</v>
      </c>
      <c r="D99" s="42">
        <f>D100+D103+D106</f>
        <v>31778600</v>
      </c>
      <c r="E99" s="42">
        <f aca="true" t="shared" si="26" ref="E99:V99">E100+E103+E106</f>
        <v>11362400</v>
      </c>
      <c r="F99" s="42">
        <f t="shared" si="26"/>
        <v>1192100</v>
      </c>
      <c r="G99" s="42">
        <f t="shared" si="26"/>
        <v>7105627.779999999</v>
      </c>
      <c r="H99" s="42">
        <f t="shared" si="26"/>
        <v>2590558.52</v>
      </c>
      <c r="I99" s="42">
        <f t="shared" si="26"/>
        <v>455483.59</v>
      </c>
      <c r="J99" s="237">
        <f t="shared" si="20"/>
        <v>22.359788599875387</v>
      </c>
      <c r="K99" s="42">
        <f t="shared" si="26"/>
        <v>723687</v>
      </c>
      <c r="L99" s="42">
        <f t="shared" si="26"/>
        <v>226687</v>
      </c>
      <c r="M99" s="42">
        <f t="shared" si="26"/>
        <v>141022</v>
      </c>
      <c r="N99" s="42">
        <f t="shared" si="26"/>
        <v>53404</v>
      </c>
      <c r="O99" s="42">
        <f t="shared" si="26"/>
        <v>497000</v>
      </c>
      <c r="P99" s="42">
        <f t="shared" si="26"/>
        <v>147869.1</v>
      </c>
      <c r="Q99" s="42">
        <f t="shared" si="26"/>
        <v>72869.1</v>
      </c>
      <c r="R99" s="42">
        <f t="shared" si="26"/>
        <v>22626.15</v>
      </c>
      <c r="S99" s="42">
        <f t="shared" si="26"/>
        <v>13630.94</v>
      </c>
      <c r="T99" s="42">
        <f t="shared" si="26"/>
        <v>75000</v>
      </c>
      <c r="U99" s="237">
        <f t="shared" si="24"/>
        <v>20.432742331975014</v>
      </c>
      <c r="V99" s="42">
        <f t="shared" si="26"/>
        <v>7253496.879999999</v>
      </c>
      <c r="W99" s="278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56"/>
    </row>
    <row r="100" spans="1:36" ht="29.25" customHeight="1">
      <c r="A100" s="4" t="s">
        <v>121</v>
      </c>
      <c r="B100" s="12"/>
      <c r="C100" s="12" t="s">
        <v>42</v>
      </c>
      <c r="D100" s="41">
        <f>D101+D102</f>
        <v>1511070</v>
      </c>
      <c r="E100" s="41">
        <f aca="true" t="shared" si="27" ref="E100:V100">E101+E102</f>
        <v>0</v>
      </c>
      <c r="F100" s="41">
        <f t="shared" si="27"/>
        <v>0</v>
      </c>
      <c r="G100" s="41">
        <f t="shared" si="27"/>
        <v>163697.22999999998</v>
      </c>
      <c r="H100" s="41">
        <f t="shared" si="27"/>
        <v>0</v>
      </c>
      <c r="I100" s="41">
        <f t="shared" si="27"/>
        <v>0</v>
      </c>
      <c r="J100" s="238">
        <f t="shared" si="20"/>
        <v>10.833199653225858</v>
      </c>
      <c r="K100" s="41">
        <f t="shared" si="27"/>
        <v>177000</v>
      </c>
      <c r="L100" s="41">
        <f t="shared" si="27"/>
        <v>0</v>
      </c>
      <c r="M100" s="41">
        <f t="shared" si="27"/>
        <v>0</v>
      </c>
      <c r="N100" s="41">
        <f t="shared" si="27"/>
        <v>0</v>
      </c>
      <c r="O100" s="41">
        <f t="shared" si="27"/>
        <v>177000</v>
      </c>
      <c r="P100" s="41">
        <f t="shared" si="27"/>
        <v>75000</v>
      </c>
      <c r="Q100" s="41">
        <f t="shared" si="27"/>
        <v>0</v>
      </c>
      <c r="R100" s="41">
        <f t="shared" si="27"/>
        <v>0</v>
      </c>
      <c r="S100" s="41">
        <f t="shared" si="27"/>
        <v>0</v>
      </c>
      <c r="T100" s="41">
        <f t="shared" si="27"/>
        <v>75000</v>
      </c>
      <c r="U100" s="238">
        <f t="shared" si="24"/>
        <v>42.3728813559322</v>
      </c>
      <c r="V100" s="41">
        <f t="shared" si="27"/>
        <v>238697.22999999998</v>
      </c>
      <c r="W100" s="278"/>
      <c r="X100" s="152"/>
      <c r="Y100" s="152"/>
      <c r="Z100" s="152"/>
      <c r="AA100" s="152"/>
      <c r="AB100" s="152"/>
      <c r="AC100" s="152"/>
      <c r="AD100" s="152"/>
      <c r="AE100" s="152"/>
      <c r="AF100" s="152"/>
      <c r="AG100" s="152"/>
      <c r="AH100" s="152"/>
      <c r="AI100" s="152"/>
      <c r="AJ100" s="152"/>
    </row>
    <row r="101" spans="1:36" s="7" customFormat="1" ht="43.5" customHeight="1">
      <c r="A101" s="6" t="s">
        <v>122</v>
      </c>
      <c r="B101" s="6" t="s">
        <v>123</v>
      </c>
      <c r="C101" s="13" t="s">
        <v>43</v>
      </c>
      <c r="D101" s="43">
        <f>'дод. 2'!E33</f>
        <v>811070</v>
      </c>
      <c r="E101" s="43">
        <f>'дод. 2'!F33</f>
        <v>0</v>
      </c>
      <c r="F101" s="43">
        <f>'дод. 2'!G33</f>
        <v>0</v>
      </c>
      <c r="G101" s="43">
        <f>'дод. 2'!H33</f>
        <v>92307.84</v>
      </c>
      <c r="H101" s="43">
        <f>'дод. 2'!I33</f>
        <v>0</v>
      </c>
      <c r="I101" s="43">
        <f>'дод. 2'!J33</f>
        <v>0</v>
      </c>
      <c r="J101" s="239">
        <f t="shared" si="20"/>
        <v>11.380995475113123</v>
      </c>
      <c r="K101" s="43">
        <f>'дод. 2'!L33</f>
        <v>177000</v>
      </c>
      <c r="L101" s="43">
        <f>'дод. 2'!M33</f>
        <v>0</v>
      </c>
      <c r="M101" s="43">
        <f>'дод. 2'!N33</f>
        <v>0</v>
      </c>
      <c r="N101" s="43">
        <f>'дод. 2'!O33</f>
        <v>0</v>
      </c>
      <c r="O101" s="43">
        <f>'дод. 2'!P33</f>
        <v>177000</v>
      </c>
      <c r="P101" s="43">
        <f>'дод. 2'!Q33</f>
        <v>75000</v>
      </c>
      <c r="Q101" s="43">
        <f>'дод. 2'!R33</f>
        <v>0</v>
      </c>
      <c r="R101" s="43">
        <f>'дод. 2'!S33</f>
        <v>0</v>
      </c>
      <c r="S101" s="43">
        <f>'дод. 2'!T33</f>
        <v>0</v>
      </c>
      <c r="T101" s="43">
        <f>'дод. 2'!U33</f>
        <v>75000</v>
      </c>
      <c r="U101" s="239">
        <f t="shared" si="24"/>
        <v>42.3728813559322</v>
      </c>
      <c r="V101" s="43">
        <f>'дод. 2'!W33</f>
        <v>167307.84</v>
      </c>
      <c r="W101" s="278"/>
      <c r="X101" s="153"/>
      <c r="Y101" s="153"/>
      <c r="Z101" s="153"/>
      <c r="AA101" s="153"/>
      <c r="AB101" s="153"/>
      <c r="AC101" s="153"/>
      <c r="AD101" s="153"/>
      <c r="AE101" s="153"/>
      <c r="AF101" s="153"/>
      <c r="AG101" s="153"/>
      <c r="AH101" s="153"/>
      <c r="AI101" s="153"/>
      <c r="AJ101" s="153"/>
    </row>
    <row r="102" spans="1:36" s="7" customFormat="1" ht="39.75" customHeight="1">
      <c r="A102" s="6" t="s">
        <v>124</v>
      </c>
      <c r="B102" s="6" t="s">
        <v>123</v>
      </c>
      <c r="C102" s="13" t="s">
        <v>32</v>
      </c>
      <c r="D102" s="43">
        <f>'дод. 2'!E34</f>
        <v>700000</v>
      </c>
      <c r="E102" s="43">
        <f>'дод. 2'!F34</f>
        <v>0</v>
      </c>
      <c r="F102" s="43">
        <f>'дод. 2'!G34</f>
        <v>0</v>
      </c>
      <c r="G102" s="43">
        <f>'дод. 2'!H34</f>
        <v>71389.39</v>
      </c>
      <c r="H102" s="43">
        <f>'дод. 2'!I34</f>
        <v>0</v>
      </c>
      <c r="I102" s="43">
        <f>'дод. 2'!J34</f>
        <v>0</v>
      </c>
      <c r="J102" s="239">
        <f t="shared" si="20"/>
        <v>10.198484285714287</v>
      </c>
      <c r="K102" s="43">
        <f>'дод. 2'!L34</f>
        <v>0</v>
      </c>
      <c r="L102" s="43">
        <f>'дод. 2'!M34</f>
        <v>0</v>
      </c>
      <c r="M102" s="43">
        <f>'дод. 2'!N34</f>
        <v>0</v>
      </c>
      <c r="N102" s="43">
        <f>'дод. 2'!O34</f>
        <v>0</v>
      </c>
      <c r="O102" s="43">
        <f>'дод. 2'!P34</f>
        <v>0</v>
      </c>
      <c r="P102" s="43">
        <f>'дод. 2'!Q34</f>
        <v>0</v>
      </c>
      <c r="Q102" s="43">
        <f>'дод. 2'!R34</f>
        <v>0</v>
      </c>
      <c r="R102" s="43">
        <f>'дод. 2'!S34</f>
        <v>0</v>
      </c>
      <c r="S102" s="43">
        <f>'дод. 2'!T34</f>
        <v>0</v>
      </c>
      <c r="T102" s="43">
        <f>'дод. 2'!U34</f>
        <v>0</v>
      </c>
      <c r="U102" s="239"/>
      <c r="V102" s="43">
        <f>'дод. 2'!W34</f>
        <v>71389.39</v>
      </c>
      <c r="W102" s="278"/>
      <c r="X102" s="153"/>
      <c r="Y102" s="153"/>
      <c r="Z102" s="153"/>
      <c r="AA102" s="153"/>
      <c r="AB102" s="153"/>
      <c r="AC102" s="153"/>
      <c r="AD102" s="153"/>
      <c r="AE102" s="153"/>
      <c r="AF102" s="153"/>
      <c r="AG102" s="153"/>
      <c r="AH102" s="153"/>
      <c r="AI102" s="153"/>
      <c r="AJ102" s="153"/>
    </row>
    <row r="103" spans="1:36" ht="30.75" customHeight="1">
      <c r="A103" s="4" t="s">
        <v>174</v>
      </c>
      <c r="B103" s="4"/>
      <c r="C103" s="12" t="s">
        <v>177</v>
      </c>
      <c r="D103" s="41">
        <f>D104+D105</f>
        <v>21727530</v>
      </c>
      <c r="E103" s="41">
        <f aca="true" t="shared" si="28" ref="E103:V103">E104+E105</f>
        <v>9677400</v>
      </c>
      <c r="F103" s="41">
        <f t="shared" si="28"/>
        <v>784890</v>
      </c>
      <c r="G103" s="41">
        <f t="shared" si="28"/>
        <v>4843135.2</v>
      </c>
      <c r="H103" s="41">
        <f t="shared" si="28"/>
        <v>2187110.89</v>
      </c>
      <c r="I103" s="41">
        <f t="shared" si="28"/>
        <v>279307.66000000003</v>
      </c>
      <c r="J103" s="238">
        <f t="shared" si="20"/>
        <v>22.290316478679355</v>
      </c>
      <c r="K103" s="41">
        <f t="shared" si="28"/>
        <v>300000</v>
      </c>
      <c r="L103" s="41">
        <f t="shared" si="28"/>
        <v>0</v>
      </c>
      <c r="M103" s="41">
        <f t="shared" si="28"/>
        <v>0</v>
      </c>
      <c r="N103" s="41">
        <f t="shared" si="28"/>
        <v>0</v>
      </c>
      <c r="O103" s="41">
        <f t="shared" si="28"/>
        <v>300000</v>
      </c>
      <c r="P103" s="41">
        <f t="shared" si="28"/>
        <v>0</v>
      </c>
      <c r="Q103" s="41">
        <f t="shared" si="28"/>
        <v>0</v>
      </c>
      <c r="R103" s="41">
        <f t="shared" si="28"/>
        <v>0</v>
      </c>
      <c r="S103" s="41">
        <f t="shared" si="28"/>
        <v>0</v>
      </c>
      <c r="T103" s="41">
        <f t="shared" si="28"/>
        <v>0</v>
      </c>
      <c r="U103" s="238">
        <f t="shared" si="24"/>
        <v>0</v>
      </c>
      <c r="V103" s="41">
        <f t="shared" si="28"/>
        <v>4843135.2</v>
      </c>
      <c r="W103" s="278"/>
      <c r="X103" s="152"/>
      <c r="Y103" s="152"/>
      <c r="Z103" s="152"/>
      <c r="AA103" s="152"/>
      <c r="AB103" s="152"/>
      <c r="AC103" s="152"/>
      <c r="AD103" s="152"/>
      <c r="AE103" s="152"/>
      <c r="AF103" s="152"/>
      <c r="AG103" s="152"/>
      <c r="AH103" s="152"/>
      <c r="AI103" s="152"/>
      <c r="AJ103" s="152"/>
    </row>
    <row r="104" spans="1:36" s="7" customFormat="1" ht="36.75" customHeight="1">
      <c r="A104" s="6" t="s">
        <v>175</v>
      </c>
      <c r="B104" s="6" t="s">
        <v>123</v>
      </c>
      <c r="C104" s="13" t="s">
        <v>44</v>
      </c>
      <c r="D104" s="43">
        <f>'дод. 2'!E36+'дод. 2'!E77</f>
        <v>14010730</v>
      </c>
      <c r="E104" s="43">
        <f>'дод. 2'!F36+'дод. 2'!F77</f>
        <v>9677400</v>
      </c>
      <c r="F104" s="43">
        <f>'дод. 2'!G36+'дод. 2'!G77</f>
        <v>784890</v>
      </c>
      <c r="G104" s="43">
        <f>'дод. 2'!H36+'дод. 2'!H77</f>
        <v>3076390.37</v>
      </c>
      <c r="H104" s="43">
        <f>'дод. 2'!I36+'дод. 2'!I77</f>
        <v>2187110.89</v>
      </c>
      <c r="I104" s="43">
        <f>'дод. 2'!J36+'дод. 2'!J77</f>
        <v>279307.66000000003</v>
      </c>
      <c r="J104" s="239">
        <f t="shared" si="20"/>
        <v>21.957388158932474</v>
      </c>
      <c r="K104" s="43">
        <f>'дод. 2'!L36+'дод. 2'!L77</f>
        <v>300000</v>
      </c>
      <c r="L104" s="43">
        <f>'дод. 2'!M36+'дод. 2'!M77</f>
        <v>0</v>
      </c>
      <c r="M104" s="43">
        <f>'дод. 2'!N36+'дод. 2'!N77</f>
        <v>0</v>
      </c>
      <c r="N104" s="43">
        <f>'дод. 2'!O36+'дод. 2'!O77</f>
        <v>0</v>
      </c>
      <c r="O104" s="43">
        <f>'дод. 2'!P36+'дод. 2'!P77</f>
        <v>300000</v>
      </c>
      <c r="P104" s="43">
        <f>'дод. 2'!Q36+'дод. 2'!Q77</f>
        <v>0</v>
      </c>
      <c r="Q104" s="43">
        <f>'дод. 2'!R36+'дод. 2'!R77</f>
        <v>0</v>
      </c>
      <c r="R104" s="43">
        <f>'дод. 2'!S36+'дод. 2'!S77</f>
        <v>0</v>
      </c>
      <c r="S104" s="43">
        <f>'дод. 2'!T36+'дод. 2'!T77</f>
        <v>0</v>
      </c>
      <c r="T104" s="43">
        <f>'дод. 2'!U36+'дод. 2'!U77</f>
        <v>0</v>
      </c>
      <c r="U104" s="239">
        <f t="shared" si="24"/>
        <v>0</v>
      </c>
      <c r="V104" s="43">
        <f>'дод. 2'!W36+'дод. 2'!W77</f>
        <v>3076390.37</v>
      </c>
      <c r="W104" s="278"/>
      <c r="X104" s="153"/>
      <c r="Y104" s="153"/>
      <c r="Z104" s="153"/>
      <c r="AA104" s="153"/>
      <c r="AB104" s="153"/>
      <c r="AC104" s="153"/>
      <c r="AD104" s="153"/>
      <c r="AE104" s="153"/>
      <c r="AF104" s="153"/>
      <c r="AG104" s="153"/>
      <c r="AH104" s="153"/>
      <c r="AI104" s="153"/>
      <c r="AJ104" s="153"/>
    </row>
    <row r="105" spans="1:36" s="7" customFormat="1" ht="31.5" customHeight="1">
      <c r="A105" s="6" t="s">
        <v>176</v>
      </c>
      <c r="B105" s="6" t="s">
        <v>123</v>
      </c>
      <c r="C105" s="13" t="s">
        <v>45</v>
      </c>
      <c r="D105" s="43">
        <f>'дод. 2'!E37</f>
        <v>7716800</v>
      </c>
      <c r="E105" s="43">
        <f>'дод. 2'!F37</f>
        <v>0</v>
      </c>
      <c r="F105" s="43">
        <f>'дод. 2'!G37</f>
        <v>0</v>
      </c>
      <c r="G105" s="43">
        <f>'дод. 2'!H37</f>
        <v>1766744.83</v>
      </c>
      <c r="H105" s="43">
        <f>'дод. 2'!I37</f>
        <v>0</v>
      </c>
      <c r="I105" s="43">
        <f>'дод. 2'!J37</f>
        <v>0</v>
      </c>
      <c r="J105" s="239">
        <f t="shared" si="20"/>
        <v>22.894785792038153</v>
      </c>
      <c r="K105" s="43">
        <f>'дод. 2'!L37</f>
        <v>0</v>
      </c>
      <c r="L105" s="43">
        <f>'дод. 2'!M37</f>
        <v>0</v>
      </c>
      <c r="M105" s="43">
        <f>'дод. 2'!N37</f>
        <v>0</v>
      </c>
      <c r="N105" s="43">
        <f>'дод. 2'!O37</f>
        <v>0</v>
      </c>
      <c r="O105" s="43">
        <f>'дод. 2'!P37</f>
        <v>0</v>
      </c>
      <c r="P105" s="43">
        <f>'дод. 2'!Q37</f>
        <v>0</v>
      </c>
      <c r="Q105" s="43">
        <f>'дод. 2'!R37</f>
        <v>0</v>
      </c>
      <c r="R105" s="43">
        <f>'дод. 2'!S37</f>
        <v>0</v>
      </c>
      <c r="S105" s="43">
        <f>'дод. 2'!T37</f>
        <v>0</v>
      </c>
      <c r="T105" s="43">
        <f>'дод. 2'!U37</f>
        <v>0</v>
      </c>
      <c r="U105" s="239"/>
      <c r="V105" s="43">
        <f>'дод. 2'!W37</f>
        <v>1766744.83</v>
      </c>
      <c r="W105" s="278"/>
      <c r="X105" s="153"/>
      <c r="Y105" s="153"/>
      <c r="Z105" s="153"/>
      <c r="AA105" s="153"/>
      <c r="AB105" s="153"/>
      <c r="AC105" s="153"/>
      <c r="AD105" s="153"/>
      <c r="AE105" s="153"/>
      <c r="AF105" s="153"/>
      <c r="AG105" s="153"/>
      <c r="AH105" s="153"/>
      <c r="AI105" s="153"/>
      <c r="AJ105" s="153"/>
    </row>
    <row r="106" spans="1:36" ht="29.25" customHeight="1">
      <c r="A106" s="4" t="s">
        <v>125</v>
      </c>
      <c r="B106" s="4"/>
      <c r="C106" s="12" t="s">
        <v>169</v>
      </c>
      <c r="D106" s="41">
        <f>D107+D108</f>
        <v>8540000</v>
      </c>
      <c r="E106" s="41">
        <f aca="true" t="shared" si="29" ref="E106:V106">E107+E108</f>
        <v>1685000</v>
      </c>
      <c r="F106" s="41">
        <f t="shared" si="29"/>
        <v>407210</v>
      </c>
      <c r="G106" s="41">
        <f t="shared" si="29"/>
        <v>2098795.3499999996</v>
      </c>
      <c r="H106" s="41">
        <f t="shared" si="29"/>
        <v>403447.63</v>
      </c>
      <c r="I106" s="41">
        <f t="shared" si="29"/>
        <v>176175.93</v>
      </c>
      <c r="J106" s="238">
        <f t="shared" si="20"/>
        <v>24.57605796252927</v>
      </c>
      <c r="K106" s="41">
        <f t="shared" si="29"/>
        <v>246687</v>
      </c>
      <c r="L106" s="41">
        <f t="shared" si="29"/>
        <v>226687</v>
      </c>
      <c r="M106" s="41">
        <f t="shared" si="29"/>
        <v>141022</v>
      </c>
      <c r="N106" s="41">
        <f t="shared" si="29"/>
        <v>53404</v>
      </c>
      <c r="O106" s="41">
        <f t="shared" si="29"/>
        <v>20000</v>
      </c>
      <c r="P106" s="41">
        <f t="shared" si="29"/>
        <v>72869.1</v>
      </c>
      <c r="Q106" s="41">
        <f t="shared" si="29"/>
        <v>72869.1</v>
      </c>
      <c r="R106" s="41">
        <f t="shared" si="29"/>
        <v>22626.15</v>
      </c>
      <c r="S106" s="41">
        <f t="shared" si="29"/>
        <v>13630.94</v>
      </c>
      <c r="T106" s="41">
        <f t="shared" si="29"/>
        <v>0</v>
      </c>
      <c r="U106" s="238">
        <f t="shared" si="24"/>
        <v>29.539092047817682</v>
      </c>
      <c r="V106" s="41">
        <f t="shared" si="29"/>
        <v>2171664.4499999997</v>
      </c>
      <c r="W106" s="278"/>
      <c r="X106" s="152"/>
      <c r="Y106" s="152"/>
      <c r="Z106" s="152"/>
      <c r="AA106" s="152"/>
      <c r="AB106" s="152"/>
      <c r="AC106" s="152"/>
      <c r="AD106" s="152"/>
      <c r="AE106" s="152"/>
      <c r="AF106" s="152"/>
      <c r="AG106" s="152"/>
      <c r="AH106" s="152"/>
      <c r="AI106" s="152"/>
      <c r="AJ106" s="152"/>
    </row>
    <row r="107" spans="1:36" s="7" customFormat="1" ht="75" customHeight="1">
      <c r="A107" s="6" t="s">
        <v>170</v>
      </c>
      <c r="B107" s="6" t="s">
        <v>123</v>
      </c>
      <c r="C107" s="13" t="s">
        <v>171</v>
      </c>
      <c r="D107" s="43">
        <f>'дод. 2'!E39</f>
        <v>3246540</v>
      </c>
      <c r="E107" s="43">
        <f>'дод. 2'!F39</f>
        <v>1685000</v>
      </c>
      <c r="F107" s="43">
        <f>'дод. 2'!G39</f>
        <v>407210</v>
      </c>
      <c r="G107" s="43">
        <f>'дод. 2'!H39</f>
        <v>693622.7</v>
      </c>
      <c r="H107" s="43">
        <f>'дод. 2'!I39</f>
        <v>403447.63</v>
      </c>
      <c r="I107" s="43">
        <f>'дод. 2'!J39</f>
        <v>176175.93</v>
      </c>
      <c r="J107" s="239">
        <f t="shared" si="20"/>
        <v>21.36498241204482</v>
      </c>
      <c r="K107" s="43">
        <f>'дод. 2'!L39</f>
        <v>246687</v>
      </c>
      <c r="L107" s="43">
        <f>'дод. 2'!M39</f>
        <v>226687</v>
      </c>
      <c r="M107" s="43">
        <f>'дод. 2'!N39</f>
        <v>141022</v>
      </c>
      <c r="N107" s="43">
        <f>'дод. 2'!O39</f>
        <v>53404</v>
      </c>
      <c r="O107" s="43">
        <f>'дод. 2'!P39</f>
        <v>20000</v>
      </c>
      <c r="P107" s="43">
        <f>'дод. 2'!Q39</f>
        <v>72869.1</v>
      </c>
      <c r="Q107" s="43">
        <f>'дод. 2'!R39</f>
        <v>72869.1</v>
      </c>
      <c r="R107" s="43">
        <f>'дод. 2'!S39</f>
        <v>22626.15</v>
      </c>
      <c r="S107" s="43">
        <f>'дод. 2'!T39</f>
        <v>13630.94</v>
      </c>
      <c r="T107" s="43">
        <f>'дод. 2'!U39</f>
        <v>0</v>
      </c>
      <c r="U107" s="239">
        <f t="shared" si="24"/>
        <v>29.539092047817682</v>
      </c>
      <c r="V107" s="43">
        <f>'дод. 2'!W39</f>
        <v>766491.7999999999</v>
      </c>
      <c r="W107" s="278"/>
      <c r="X107" s="153"/>
      <c r="Y107" s="153"/>
      <c r="Z107" s="153"/>
      <c r="AA107" s="153"/>
      <c r="AB107" s="153"/>
      <c r="AC107" s="153"/>
      <c r="AD107" s="153"/>
      <c r="AE107" s="153"/>
      <c r="AF107" s="153"/>
      <c r="AG107" s="153"/>
      <c r="AH107" s="153"/>
      <c r="AI107" s="153"/>
      <c r="AJ107" s="153"/>
    </row>
    <row r="108" spans="1:36" s="7" customFormat="1" ht="54" customHeight="1">
      <c r="A108" s="6" t="s">
        <v>173</v>
      </c>
      <c r="B108" s="6" t="s">
        <v>123</v>
      </c>
      <c r="C108" s="13" t="s">
        <v>172</v>
      </c>
      <c r="D108" s="43">
        <f>'дод. 2'!E40</f>
        <v>5293460</v>
      </c>
      <c r="E108" s="43">
        <f>'дод. 2'!F40</f>
        <v>0</v>
      </c>
      <c r="F108" s="43">
        <f>'дод. 2'!G40</f>
        <v>0</v>
      </c>
      <c r="G108" s="43">
        <f>'дод. 2'!H40</f>
        <v>1405172.65</v>
      </c>
      <c r="H108" s="43">
        <f>'дод. 2'!I40</f>
        <v>0</v>
      </c>
      <c r="I108" s="43">
        <f>'дод. 2'!J40</f>
        <v>0</v>
      </c>
      <c r="J108" s="239">
        <f t="shared" si="20"/>
        <v>26.545447590045075</v>
      </c>
      <c r="K108" s="43">
        <f>'дод. 2'!L40</f>
        <v>0</v>
      </c>
      <c r="L108" s="43">
        <f>'дод. 2'!M40</f>
        <v>0</v>
      </c>
      <c r="M108" s="43">
        <f>'дод. 2'!N40</f>
        <v>0</v>
      </c>
      <c r="N108" s="43">
        <f>'дод. 2'!O40</f>
        <v>0</v>
      </c>
      <c r="O108" s="43">
        <f>'дод. 2'!P40</f>
        <v>0</v>
      </c>
      <c r="P108" s="43">
        <f>'дод. 2'!Q40</f>
        <v>0</v>
      </c>
      <c r="Q108" s="43">
        <f>'дод. 2'!R40</f>
        <v>0</v>
      </c>
      <c r="R108" s="43">
        <f>'дод. 2'!S40</f>
        <v>0</v>
      </c>
      <c r="S108" s="43">
        <f>'дод. 2'!T40</f>
        <v>0</v>
      </c>
      <c r="T108" s="43">
        <f>'дод. 2'!U40</f>
        <v>0</v>
      </c>
      <c r="U108" s="239"/>
      <c r="V108" s="43">
        <f>'дод. 2'!W40</f>
        <v>1405172.65</v>
      </c>
      <c r="W108" s="278"/>
      <c r="X108" s="153"/>
      <c r="Y108" s="153"/>
      <c r="Z108" s="153"/>
      <c r="AA108" s="153"/>
      <c r="AB108" s="153"/>
      <c r="AC108" s="153"/>
      <c r="AD108" s="153"/>
      <c r="AE108" s="153"/>
      <c r="AF108" s="153"/>
      <c r="AG108" s="153"/>
      <c r="AH108" s="153"/>
      <c r="AI108" s="153"/>
      <c r="AJ108" s="153"/>
    </row>
    <row r="109" spans="1:36" s="21" customFormat="1" ht="27" customHeight="1">
      <c r="A109" s="22" t="s">
        <v>106</v>
      </c>
      <c r="B109" s="10"/>
      <c r="C109" s="10" t="s">
        <v>107</v>
      </c>
      <c r="D109" s="42">
        <f>D110+D115+D116+D117+D119</f>
        <v>129349687.7</v>
      </c>
      <c r="E109" s="42">
        <f aca="true" t="shared" si="30" ref="E109:V109">E110+E115+E116+E117+E119</f>
        <v>0</v>
      </c>
      <c r="F109" s="42">
        <f t="shared" si="30"/>
        <v>17506320</v>
      </c>
      <c r="G109" s="42">
        <f t="shared" si="30"/>
        <v>26854604.64</v>
      </c>
      <c r="H109" s="42">
        <f t="shared" si="30"/>
        <v>0</v>
      </c>
      <c r="I109" s="42">
        <f t="shared" si="30"/>
        <v>6498180.46</v>
      </c>
      <c r="J109" s="237">
        <f t="shared" si="20"/>
        <v>20.761244280916806</v>
      </c>
      <c r="K109" s="42">
        <f t="shared" si="30"/>
        <v>196812472</v>
      </c>
      <c r="L109" s="42">
        <f t="shared" si="30"/>
        <v>39048</v>
      </c>
      <c r="M109" s="42">
        <f t="shared" si="30"/>
        <v>0</v>
      </c>
      <c r="N109" s="42">
        <f t="shared" si="30"/>
        <v>0</v>
      </c>
      <c r="O109" s="42">
        <f t="shared" si="30"/>
        <v>196773424</v>
      </c>
      <c r="P109" s="42">
        <f t="shared" si="30"/>
        <v>4795388.12</v>
      </c>
      <c r="Q109" s="42">
        <f t="shared" si="30"/>
        <v>0</v>
      </c>
      <c r="R109" s="42">
        <f t="shared" si="30"/>
        <v>0</v>
      </c>
      <c r="S109" s="42">
        <f t="shared" si="30"/>
        <v>0</v>
      </c>
      <c r="T109" s="42">
        <f t="shared" si="30"/>
        <v>4795388.12</v>
      </c>
      <c r="U109" s="237">
        <f t="shared" si="24"/>
        <v>2.436526542891042</v>
      </c>
      <c r="V109" s="42">
        <f t="shared" si="30"/>
        <v>31649992.76</v>
      </c>
      <c r="W109" s="278"/>
      <c r="X109" s="156"/>
      <c r="Y109" s="156"/>
      <c r="Z109" s="156"/>
      <c r="AA109" s="156"/>
      <c r="AB109" s="156"/>
      <c r="AC109" s="156"/>
      <c r="AD109" s="156"/>
      <c r="AE109" s="156"/>
      <c r="AF109" s="156"/>
      <c r="AG109" s="156"/>
      <c r="AH109" s="156"/>
      <c r="AI109" s="156"/>
      <c r="AJ109" s="156"/>
    </row>
    <row r="110" spans="1:36" ht="34.5" customHeight="1">
      <c r="A110" s="4" t="s">
        <v>108</v>
      </c>
      <c r="B110" s="4"/>
      <c r="C110" s="12" t="s">
        <v>204</v>
      </c>
      <c r="D110" s="41">
        <f>D111+D112+D114+D113</f>
        <v>4799000</v>
      </c>
      <c r="E110" s="41">
        <f aca="true" t="shared" si="31" ref="E110:V110">E111+E112+E114+E113</f>
        <v>0</v>
      </c>
      <c r="F110" s="41">
        <f t="shared" si="31"/>
        <v>0</v>
      </c>
      <c r="G110" s="41">
        <f t="shared" si="31"/>
        <v>105293.49</v>
      </c>
      <c r="H110" s="41">
        <f t="shared" si="31"/>
        <v>0</v>
      </c>
      <c r="I110" s="41">
        <f t="shared" si="31"/>
        <v>0</v>
      </c>
      <c r="J110" s="238">
        <f t="shared" si="20"/>
        <v>2.1940714732235884</v>
      </c>
      <c r="K110" s="41">
        <f t="shared" si="31"/>
        <v>60770000</v>
      </c>
      <c r="L110" s="41">
        <f t="shared" si="31"/>
        <v>0</v>
      </c>
      <c r="M110" s="41">
        <f t="shared" si="31"/>
        <v>0</v>
      </c>
      <c r="N110" s="41">
        <f t="shared" si="31"/>
        <v>0</v>
      </c>
      <c r="O110" s="41">
        <f t="shared" si="31"/>
        <v>60770000</v>
      </c>
      <c r="P110" s="41">
        <f t="shared" si="31"/>
        <v>935956.14</v>
      </c>
      <c r="Q110" s="41">
        <f t="shared" si="31"/>
        <v>0</v>
      </c>
      <c r="R110" s="41">
        <f t="shared" si="31"/>
        <v>0</v>
      </c>
      <c r="S110" s="41">
        <f t="shared" si="31"/>
        <v>0</v>
      </c>
      <c r="T110" s="41">
        <f t="shared" si="31"/>
        <v>935956.14</v>
      </c>
      <c r="U110" s="238">
        <f t="shared" si="24"/>
        <v>1.5401614941583017</v>
      </c>
      <c r="V110" s="41">
        <f t="shared" si="31"/>
        <v>1041249.63</v>
      </c>
      <c r="W110" s="278"/>
      <c r="X110" s="152"/>
      <c r="Y110" s="152"/>
      <c r="Z110" s="152"/>
      <c r="AA110" s="152"/>
      <c r="AB110" s="152"/>
      <c r="AC110" s="152"/>
      <c r="AD110" s="152"/>
      <c r="AE110" s="152"/>
      <c r="AF110" s="152"/>
      <c r="AG110" s="152"/>
      <c r="AH110" s="152"/>
      <c r="AI110" s="152"/>
      <c r="AJ110" s="152"/>
    </row>
    <row r="111" spans="1:36" s="7" customFormat="1" ht="33.75" customHeight="1">
      <c r="A111" s="6" t="s">
        <v>205</v>
      </c>
      <c r="B111" s="6" t="s">
        <v>111</v>
      </c>
      <c r="C111" s="13" t="s">
        <v>206</v>
      </c>
      <c r="D111" s="43">
        <f>'дод. 2'!E165</f>
        <v>0</v>
      </c>
      <c r="E111" s="43">
        <f>'дод. 2'!F165</f>
        <v>0</v>
      </c>
      <c r="F111" s="43">
        <f>'дод. 2'!G165</f>
        <v>0</v>
      </c>
      <c r="G111" s="43">
        <f>'дод. 2'!H165</f>
        <v>0</v>
      </c>
      <c r="H111" s="43">
        <f>'дод. 2'!I165</f>
        <v>0</v>
      </c>
      <c r="I111" s="43">
        <f>'дод. 2'!J165</f>
        <v>0</v>
      </c>
      <c r="J111" s="239"/>
      <c r="K111" s="43">
        <f>'дод. 2'!L165</f>
        <v>30770000</v>
      </c>
      <c r="L111" s="43">
        <f>'дод. 2'!M165</f>
        <v>0</v>
      </c>
      <c r="M111" s="43">
        <f>'дод. 2'!N165</f>
        <v>0</v>
      </c>
      <c r="N111" s="43">
        <f>'дод. 2'!O165</f>
        <v>0</v>
      </c>
      <c r="O111" s="43">
        <f>'дод. 2'!P165</f>
        <v>30770000</v>
      </c>
      <c r="P111" s="43">
        <f>'дод. 2'!Q165</f>
        <v>0</v>
      </c>
      <c r="Q111" s="43">
        <f>'дод. 2'!R165</f>
        <v>0</v>
      </c>
      <c r="R111" s="43">
        <f>'дод. 2'!S165</f>
        <v>0</v>
      </c>
      <c r="S111" s="43">
        <f>'дод. 2'!T165</f>
        <v>0</v>
      </c>
      <c r="T111" s="43">
        <f>'дод. 2'!U165</f>
        <v>0</v>
      </c>
      <c r="U111" s="239">
        <f t="shared" si="24"/>
        <v>0</v>
      </c>
      <c r="V111" s="43">
        <f>'дод. 2'!W165</f>
        <v>0</v>
      </c>
      <c r="W111" s="278"/>
      <c r="X111" s="153"/>
      <c r="Y111" s="153"/>
      <c r="Z111" s="153"/>
      <c r="AA111" s="153"/>
      <c r="AB111" s="153"/>
      <c r="AC111" s="153"/>
      <c r="AD111" s="153"/>
      <c r="AE111" s="153"/>
      <c r="AF111" s="153"/>
      <c r="AG111" s="153"/>
      <c r="AH111" s="153"/>
      <c r="AI111" s="153"/>
      <c r="AJ111" s="153"/>
    </row>
    <row r="112" spans="1:36" s="7" customFormat="1" ht="36.75" customHeight="1">
      <c r="A112" s="6" t="s">
        <v>207</v>
      </c>
      <c r="B112" s="6" t="s">
        <v>111</v>
      </c>
      <c r="C112" s="13" t="s">
        <v>235</v>
      </c>
      <c r="D112" s="43">
        <f>'дод. 2'!E166</f>
        <v>3296000</v>
      </c>
      <c r="E112" s="43">
        <f>'дод. 2'!F166</f>
        <v>0</v>
      </c>
      <c r="F112" s="43">
        <f>'дод. 2'!G166</f>
        <v>0</v>
      </c>
      <c r="G112" s="43">
        <f>'дод. 2'!H166</f>
        <v>90000</v>
      </c>
      <c r="H112" s="43">
        <f>'дод. 2'!I166</f>
        <v>0</v>
      </c>
      <c r="I112" s="43">
        <f>'дод. 2'!J166</f>
        <v>0</v>
      </c>
      <c r="J112" s="239">
        <f t="shared" si="20"/>
        <v>2.7305825242718447</v>
      </c>
      <c r="K112" s="43">
        <f>'дод. 2'!L166</f>
        <v>0</v>
      </c>
      <c r="L112" s="43">
        <f>'дод. 2'!M166</f>
        <v>0</v>
      </c>
      <c r="M112" s="43">
        <f>'дод. 2'!N166</f>
        <v>0</v>
      </c>
      <c r="N112" s="43">
        <f>'дод. 2'!O166</f>
        <v>0</v>
      </c>
      <c r="O112" s="43">
        <f>'дод. 2'!P166</f>
        <v>0</v>
      </c>
      <c r="P112" s="43">
        <f>'дод. 2'!Q166</f>
        <v>0</v>
      </c>
      <c r="Q112" s="43">
        <f>'дод. 2'!R166</f>
        <v>0</v>
      </c>
      <c r="R112" s="43">
        <f>'дод. 2'!S166</f>
        <v>0</v>
      </c>
      <c r="S112" s="43">
        <f>'дод. 2'!T166</f>
        <v>0</v>
      </c>
      <c r="T112" s="43">
        <f>'дод. 2'!U166</f>
        <v>0</v>
      </c>
      <c r="U112" s="239"/>
      <c r="V112" s="43">
        <f>'дод. 2'!W166</f>
        <v>90000</v>
      </c>
      <c r="W112" s="278"/>
      <c r="X112" s="153"/>
      <c r="Y112" s="153"/>
      <c r="Z112" s="153"/>
      <c r="AA112" s="153"/>
      <c r="AB112" s="153"/>
      <c r="AC112" s="153"/>
      <c r="AD112" s="153"/>
      <c r="AE112" s="153"/>
      <c r="AF112" s="153"/>
      <c r="AG112" s="153"/>
      <c r="AH112" s="153"/>
      <c r="AI112" s="153"/>
      <c r="AJ112" s="153"/>
    </row>
    <row r="113" spans="1:36" s="7" customFormat="1" ht="36.75" customHeight="1">
      <c r="A113" s="27" t="s">
        <v>400</v>
      </c>
      <c r="B113" s="27" t="s">
        <v>111</v>
      </c>
      <c r="C113" s="13" t="s">
        <v>401</v>
      </c>
      <c r="D113" s="43">
        <f>'дод. 2'!E167</f>
        <v>503000</v>
      </c>
      <c r="E113" s="43">
        <f>'дод. 2'!F167</f>
        <v>0</v>
      </c>
      <c r="F113" s="43">
        <f>'дод. 2'!G167</f>
        <v>0</v>
      </c>
      <c r="G113" s="43">
        <f>'дод. 2'!H167</f>
        <v>15293.49</v>
      </c>
      <c r="H113" s="43">
        <f>'дод. 2'!I167</f>
        <v>0</v>
      </c>
      <c r="I113" s="43">
        <f>'дод. 2'!J167</f>
        <v>0</v>
      </c>
      <c r="J113" s="239">
        <f t="shared" si="20"/>
        <v>3.040455268389662</v>
      </c>
      <c r="K113" s="43">
        <f>'дод. 2'!L167</f>
        <v>30000000</v>
      </c>
      <c r="L113" s="43">
        <f>'дод. 2'!M167</f>
        <v>0</v>
      </c>
      <c r="M113" s="43">
        <f>'дод. 2'!N167</f>
        <v>0</v>
      </c>
      <c r="N113" s="43">
        <f>'дод. 2'!O167</f>
        <v>0</v>
      </c>
      <c r="O113" s="43">
        <f>'дод. 2'!P167</f>
        <v>30000000</v>
      </c>
      <c r="P113" s="43">
        <f>'дод. 2'!Q167</f>
        <v>935956.14</v>
      </c>
      <c r="Q113" s="43">
        <f>'дод. 2'!R167</f>
        <v>0</v>
      </c>
      <c r="R113" s="43">
        <f>'дод. 2'!S167</f>
        <v>0</v>
      </c>
      <c r="S113" s="43">
        <f>'дод. 2'!T167</f>
        <v>0</v>
      </c>
      <c r="T113" s="43">
        <f>'дод. 2'!U167</f>
        <v>935956.14</v>
      </c>
      <c r="U113" s="239">
        <f t="shared" si="24"/>
        <v>3.1198538</v>
      </c>
      <c r="V113" s="43">
        <f>'дод. 2'!W167</f>
        <v>951249.63</v>
      </c>
      <c r="W113" s="278"/>
      <c r="X113" s="153"/>
      <c r="Y113" s="153"/>
      <c r="Z113" s="153"/>
      <c r="AA113" s="153"/>
      <c r="AB113" s="153"/>
      <c r="AC113" s="153"/>
      <c r="AD113" s="153"/>
      <c r="AE113" s="153"/>
      <c r="AF113" s="153"/>
      <c r="AG113" s="153"/>
      <c r="AH113" s="153"/>
      <c r="AI113" s="153"/>
      <c r="AJ113" s="153"/>
    </row>
    <row r="114" spans="1:36" s="7" customFormat="1" ht="33" customHeight="1">
      <c r="A114" s="6" t="s">
        <v>403</v>
      </c>
      <c r="B114" s="6" t="s">
        <v>111</v>
      </c>
      <c r="C114" s="13" t="s">
        <v>404</v>
      </c>
      <c r="D114" s="43">
        <f>'дод. 2'!E168</f>
        <v>1000000</v>
      </c>
      <c r="E114" s="43">
        <f>'дод. 2'!F168</f>
        <v>0</v>
      </c>
      <c r="F114" s="43">
        <f>'дод. 2'!G168</f>
        <v>0</v>
      </c>
      <c r="G114" s="43">
        <f>'дод. 2'!H168</f>
        <v>0</v>
      </c>
      <c r="H114" s="43">
        <f>'дод. 2'!I168</f>
        <v>0</v>
      </c>
      <c r="I114" s="43">
        <f>'дод. 2'!J168</f>
        <v>0</v>
      </c>
      <c r="J114" s="239">
        <f t="shared" si="20"/>
        <v>0</v>
      </c>
      <c r="K114" s="43">
        <f>'дод. 2'!L168</f>
        <v>0</v>
      </c>
      <c r="L114" s="43">
        <f>'дод. 2'!M168</f>
        <v>0</v>
      </c>
      <c r="M114" s="43">
        <f>'дод. 2'!N168</f>
        <v>0</v>
      </c>
      <c r="N114" s="43">
        <f>'дод. 2'!O168</f>
        <v>0</v>
      </c>
      <c r="O114" s="43">
        <f>'дод. 2'!P168</f>
        <v>0</v>
      </c>
      <c r="P114" s="43">
        <f>'дод. 2'!Q168</f>
        <v>0</v>
      </c>
      <c r="Q114" s="43">
        <f>'дод. 2'!R168</f>
        <v>0</v>
      </c>
      <c r="R114" s="43">
        <f>'дод. 2'!S168</f>
        <v>0</v>
      </c>
      <c r="S114" s="43">
        <f>'дод. 2'!T168</f>
        <v>0</v>
      </c>
      <c r="T114" s="43">
        <f>'дод. 2'!U168</f>
        <v>0</v>
      </c>
      <c r="U114" s="239"/>
      <c r="V114" s="43">
        <f>'дод. 2'!W168</f>
        <v>0</v>
      </c>
      <c r="W114" s="278"/>
      <c r="X114" s="153"/>
      <c r="Y114" s="153"/>
      <c r="Z114" s="153"/>
      <c r="AA114" s="153"/>
      <c r="AB114" s="153"/>
      <c r="AC114" s="153"/>
      <c r="AD114" s="153"/>
      <c r="AE114" s="153"/>
      <c r="AF114" s="153"/>
      <c r="AG114" s="153"/>
      <c r="AH114" s="153"/>
      <c r="AI114" s="153"/>
      <c r="AJ114" s="153"/>
    </row>
    <row r="115" spans="1:36" s="7" customFormat="1" ht="52.5" customHeight="1">
      <c r="A115" s="4" t="s">
        <v>110</v>
      </c>
      <c r="B115" s="4" t="s">
        <v>111</v>
      </c>
      <c r="C115" s="12" t="s">
        <v>210</v>
      </c>
      <c r="D115" s="41">
        <f>'дод. 2'!E169</f>
        <v>6402960.7</v>
      </c>
      <c r="E115" s="41">
        <f>'дод. 2'!F169</f>
        <v>0</v>
      </c>
      <c r="F115" s="41">
        <f>'дод. 2'!G169</f>
        <v>0</v>
      </c>
      <c r="G115" s="41">
        <f>'дод. 2'!H169</f>
        <v>4053869.06</v>
      </c>
      <c r="H115" s="41">
        <f>'дод. 2'!I169</f>
        <v>0</v>
      </c>
      <c r="I115" s="41">
        <f>'дод. 2'!J169</f>
        <v>0</v>
      </c>
      <c r="J115" s="238">
        <f t="shared" si="20"/>
        <v>63.31241514569971</v>
      </c>
      <c r="K115" s="41">
        <f>'дод. 2'!L169</f>
        <v>0</v>
      </c>
      <c r="L115" s="41">
        <f>'дод. 2'!M169</f>
        <v>0</v>
      </c>
      <c r="M115" s="41">
        <f>'дод. 2'!N169</f>
        <v>0</v>
      </c>
      <c r="N115" s="41">
        <f>'дод. 2'!O169</f>
        <v>0</v>
      </c>
      <c r="O115" s="41">
        <f>'дод. 2'!P169</f>
        <v>0</v>
      </c>
      <c r="P115" s="41">
        <f>'дод. 2'!Q169</f>
        <v>0</v>
      </c>
      <c r="Q115" s="41">
        <f>'дод. 2'!R169</f>
        <v>0</v>
      </c>
      <c r="R115" s="41">
        <f>'дод. 2'!S169</f>
        <v>0</v>
      </c>
      <c r="S115" s="41">
        <f>'дод. 2'!T169</f>
        <v>0</v>
      </c>
      <c r="T115" s="41">
        <f>'дод. 2'!U169</f>
        <v>0</v>
      </c>
      <c r="U115" s="238"/>
      <c r="V115" s="41">
        <f>'дод. 2'!W169</f>
        <v>4053869.06</v>
      </c>
      <c r="W115" s="278"/>
      <c r="X115" s="152"/>
      <c r="Y115" s="152"/>
      <c r="Z115" s="152"/>
      <c r="AA115" s="152"/>
      <c r="AB115" s="152"/>
      <c r="AC115" s="152"/>
      <c r="AD115" s="152"/>
      <c r="AE115" s="152"/>
      <c r="AF115" s="152"/>
      <c r="AG115" s="152"/>
      <c r="AH115" s="152"/>
      <c r="AI115" s="152"/>
      <c r="AJ115" s="152"/>
    </row>
    <row r="116" spans="1:36" ht="30" customHeight="1">
      <c r="A116" s="4" t="s">
        <v>208</v>
      </c>
      <c r="B116" s="4" t="s">
        <v>111</v>
      </c>
      <c r="C116" s="12" t="s">
        <v>209</v>
      </c>
      <c r="D116" s="41">
        <f>'дод. 2'!E190+'дод. 2'!E170</f>
        <v>114860651</v>
      </c>
      <c r="E116" s="41">
        <f>'дод. 2'!F190+'дод. 2'!F170</f>
        <v>0</v>
      </c>
      <c r="F116" s="41">
        <f>'дод. 2'!G190+'дод. 2'!G170</f>
        <v>17466320</v>
      </c>
      <c r="G116" s="41">
        <f>'дод. 2'!H190+'дод. 2'!H170</f>
        <v>22356086.79</v>
      </c>
      <c r="H116" s="41">
        <f>'дод. 2'!I190+'дод. 2'!I170</f>
        <v>0</v>
      </c>
      <c r="I116" s="41">
        <f>'дод. 2'!J190+'дод. 2'!J170</f>
        <v>6492631.56</v>
      </c>
      <c r="J116" s="238">
        <f t="shared" si="20"/>
        <v>19.46366017897635</v>
      </c>
      <c r="K116" s="41">
        <f>'дод. 2'!L190+'дод. 2'!L170</f>
        <v>136003424</v>
      </c>
      <c r="L116" s="41">
        <f>'дод. 2'!M190+'дод. 2'!M170</f>
        <v>0</v>
      </c>
      <c r="M116" s="41">
        <f>'дод. 2'!N190+'дод. 2'!N170</f>
        <v>0</v>
      </c>
      <c r="N116" s="41">
        <f>'дод. 2'!O190+'дод. 2'!O170</f>
        <v>0</v>
      </c>
      <c r="O116" s="41">
        <f>'дод. 2'!P190+'дод. 2'!P170</f>
        <v>136003424</v>
      </c>
      <c r="P116" s="41">
        <f>'дод. 2'!Q190+'дод. 2'!Q170</f>
        <v>3859431.98</v>
      </c>
      <c r="Q116" s="41">
        <f>'дод. 2'!R190+'дод. 2'!R170</f>
        <v>0</v>
      </c>
      <c r="R116" s="41">
        <f>'дод. 2'!S190+'дод. 2'!S170</f>
        <v>0</v>
      </c>
      <c r="S116" s="41">
        <f>'дод. 2'!T190+'дод. 2'!T170</f>
        <v>0</v>
      </c>
      <c r="T116" s="41">
        <f>'дод. 2'!U190+'дод. 2'!U170</f>
        <v>3859431.98</v>
      </c>
      <c r="U116" s="238">
        <f t="shared" si="24"/>
        <v>2.837746187919504</v>
      </c>
      <c r="V116" s="41">
        <f>'дод. 2'!W190+'дод. 2'!W170</f>
        <v>26215518.77</v>
      </c>
      <c r="W116" s="278"/>
      <c r="X116" s="152"/>
      <c r="Y116" s="152"/>
      <c r="Z116" s="152"/>
      <c r="AA116" s="152"/>
      <c r="AB116" s="152"/>
      <c r="AC116" s="152"/>
      <c r="AD116" s="152"/>
      <c r="AE116" s="152"/>
      <c r="AF116" s="152"/>
      <c r="AG116" s="152"/>
      <c r="AH116" s="152"/>
      <c r="AI116" s="152"/>
      <c r="AJ116" s="152"/>
    </row>
    <row r="117" spans="1:36" ht="24" customHeight="1">
      <c r="A117" s="4" t="s">
        <v>226</v>
      </c>
      <c r="B117" s="4"/>
      <c r="C117" s="12" t="s">
        <v>227</v>
      </c>
      <c r="D117" s="41">
        <f aca="true" t="shared" si="32" ref="D117:V117">D118</f>
        <v>84906</v>
      </c>
      <c r="E117" s="41">
        <f t="shared" si="32"/>
        <v>0</v>
      </c>
      <c r="F117" s="41">
        <f t="shared" si="32"/>
        <v>0</v>
      </c>
      <c r="G117" s="41">
        <f t="shared" si="32"/>
        <v>0</v>
      </c>
      <c r="H117" s="41">
        <f t="shared" si="32"/>
        <v>0</v>
      </c>
      <c r="I117" s="41">
        <f t="shared" si="32"/>
        <v>0</v>
      </c>
      <c r="J117" s="238">
        <f t="shared" si="20"/>
        <v>0</v>
      </c>
      <c r="K117" s="41">
        <f t="shared" si="32"/>
        <v>39048</v>
      </c>
      <c r="L117" s="41">
        <f t="shared" si="32"/>
        <v>39048</v>
      </c>
      <c r="M117" s="41">
        <f t="shared" si="32"/>
        <v>0</v>
      </c>
      <c r="N117" s="41">
        <f t="shared" si="32"/>
        <v>0</v>
      </c>
      <c r="O117" s="41">
        <f t="shared" si="32"/>
        <v>0</v>
      </c>
      <c r="P117" s="41">
        <f t="shared" si="32"/>
        <v>0</v>
      </c>
      <c r="Q117" s="41">
        <f t="shared" si="32"/>
        <v>0</v>
      </c>
      <c r="R117" s="41">
        <f t="shared" si="32"/>
        <v>0</v>
      </c>
      <c r="S117" s="41">
        <f t="shared" si="32"/>
        <v>0</v>
      </c>
      <c r="T117" s="41">
        <f t="shared" si="32"/>
        <v>0</v>
      </c>
      <c r="U117" s="238">
        <f t="shared" si="24"/>
        <v>0</v>
      </c>
      <c r="V117" s="41">
        <f t="shared" si="32"/>
        <v>0</v>
      </c>
      <c r="W117" s="278"/>
      <c r="X117" s="152"/>
      <c r="Y117" s="152"/>
      <c r="Z117" s="152"/>
      <c r="AA117" s="152"/>
      <c r="AB117" s="152"/>
      <c r="AC117" s="152"/>
      <c r="AD117" s="152"/>
      <c r="AE117" s="152"/>
      <c r="AF117" s="152"/>
      <c r="AG117" s="152"/>
      <c r="AH117" s="152"/>
      <c r="AI117" s="152"/>
      <c r="AJ117" s="152"/>
    </row>
    <row r="118" spans="1:36" s="7" customFormat="1" ht="67.5" customHeight="1">
      <c r="A118" s="6" t="s">
        <v>212</v>
      </c>
      <c r="B118" s="8" t="s">
        <v>109</v>
      </c>
      <c r="C118" s="13" t="s">
        <v>213</v>
      </c>
      <c r="D118" s="43">
        <f>'дод. 2'!E192</f>
        <v>84906</v>
      </c>
      <c r="E118" s="43">
        <f>'дод. 2'!F192</f>
        <v>0</v>
      </c>
      <c r="F118" s="43">
        <f>'дод. 2'!G192</f>
        <v>0</v>
      </c>
      <c r="G118" s="43">
        <f>'дод. 2'!H192</f>
        <v>0</v>
      </c>
      <c r="H118" s="43">
        <f>'дод. 2'!I192</f>
        <v>0</v>
      </c>
      <c r="I118" s="43">
        <f>'дод. 2'!J192</f>
        <v>0</v>
      </c>
      <c r="J118" s="239">
        <f t="shared" si="20"/>
        <v>0</v>
      </c>
      <c r="K118" s="43">
        <f>'дод. 2'!L192</f>
        <v>39048</v>
      </c>
      <c r="L118" s="43">
        <f>'дод. 2'!M192</f>
        <v>39048</v>
      </c>
      <c r="M118" s="43">
        <f>'дод. 2'!N192</f>
        <v>0</v>
      </c>
      <c r="N118" s="43">
        <f>'дод. 2'!O192</f>
        <v>0</v>
      </c>
      <c r="O118" s="43">
        <f>'дод. 2'!P192</f>
        <v>0</v>
      </c>
      <c r="P118" s="43">
        <f>'дод. 2'!Q192</f>
        <v>0</v>
      </c>
      <c r="Q118" s="43">
        <f>'дод. 2'!R192</f>
        <v>0</v>
      </c>
      <c r="R118" s="43">
        <f>'дод. 2'!S192</f>
        <v>0</v>
      </c>
      <c r="S118" s="43">
        <f>'дод. 2'!T192</f>
        <v>0</v>
      </c>
      <c r="T118" s="43">
        <f>'дод. 2'!U192</f>
        <v>0</v>
      </c>
      <c r="U118" s="239">
        <f t="shared" si="24"/>
        <v>0</v>
      </c>
      <c r="V118" s="43">
        <f>'дод. 2'!W192</f>
        <v>0</v>
      </c>
      <c r="W118" s="278"/>
      <c r="X118" s="153"/>
      <c r="Y118" s="153"/>
      <c r="Z118" s="153"/>
      <c r="AA118" s="153"/>
      <c r="AB118" s="153"/>
      <c r="AC118" s="153"/>
      <c r="AD118" s="153"/>
      <c r="AE118" s="153"/>
      <c r="AF118" s="153"/>
      <c r="AG118" s="153"/>
      <c r="AH118" s="153"/>
      <c r="AI118" s="153"/>
      <c r="AJ118" s="153"/>
    </row>
    <row r="119" spans="1:36" ht="39.75" customHeight="1">
      <c r="A119" s="4" t="s">
        <v>228</v>
      </c>
      <c r="B119" s="11" t="s">
        <v>485</v>
      </c>
      <c r="C119" s="12" t="s">
        <v>229</v>
      </c>
      <c r="D119" s="41">
        <f>'дод. 2'!E171+'дод. 2'!E186+'дод. 2'!E206</f>
        <v>3202170</v>
      </c>
      <c r="E119" s="41">
        <f>'дод. 2'!F171+'дод. 2'!F186+'дод. 2'!F206</f>
        <v>0</v>
      </c>
      <c r="F119" s="41">
        <f>'дод. 2'!G171+'дод. 2'!G186+'дод. 2'!G206</f>
        <v>40000</v>
      </c>
      <c r="G119" s="41">
        <f>'дод. 2'!H171+'дод. 2'!H186+'дод. 2'!H206</f>
        <v>339355.3</v>
      </c>
      <c r="H119" s="41">
        <f>'дод. 2'!I171+'дод. 2'!I186+'дод. 2'!I206</f>
        <v>0</v>
      </c>
      <c r="I119" s="41">
        <f>'дод. 2'!J171+'дод. 2'!J186+'дод. 2'!J206</f>
        <v>5548.9</v>
      </c>
      <c r="J119" s="238">
        <f t="shared" si="20"/>
        <v>10.597666582348845</v>
      </c>
      <c r="K119" s="41">
        <f>'дод. 2'!L171+'дод. 2'!L186+'дод. 2'!L206</f>
        <v>0</v>
      </c>
      <c r="L119" s="41">
        <f>'дод. 2'!M171+'дод. 2'!M186+'дод. 2'!M206</f>
        <v>0</v>
      </c>
      <c r="M119" s="41">
        <f>'дод. 2'!N171+'дод. 2'!N186+'дод. 2'!N206</f>
        <v>0</v>
      </c>
      <c r="N119" s="41">
        <f>'дод. 2'!O171+'дод. 2'!O186+'дод. 2'!O206</f>
        <v>0</v>
      </c>
      <c r="O119" s="41">
        <f>'дод. 2'!P171+'дод. 2'!P186+'дод. 2'!P206</f>
        <v>0</v>
      </c>
      <c r="P119" s="41">
        <f>'дод. 2'!Q171+'дод. 2'!Q186+'дод. 2'!Q206</f>
        <v>0</v>
      </c>
      <c r="Q119" s="41">
        <f>'дод. 2'!R171+'дод. 2'!R186+'дод. 2'!R206</f>
        <v>0</v>
      </c>
      <c r="R119" s="41">
        <f>'дод. 2'!S171+'дод. 2'!S186+'дод. 2'!S206</f>
        <v>0</v>
      </c>
      <c r="S119" s="41">
        <f>'дод. 2'!T171+'дод. 2'!T186+'дод. 2'!T206</f>
        <v>0</v>
      </c>
      <c r="T119" s="41">
        <f>'дод. 2'!U171+'дод. 2'!U186+'дод. 2'!U206</f>
        <v>0</v>
      </c>
      <c r="U119" s="238"/>
      <c r="V119" s="41">
        <f>'дод. 2'!W171+'дод. 2'!W186+'дод. 2'!W206</f>
        <v>339355.3</v>
      </c>
      <c r="W119" s="278">
        <v>20</v>
      </c>
      <c r="X119" s="152"/>
      <c r="Y119" s="152"/>
      <c r="Z119" s="152"/>
      <c r="AA119" s="152"/>
      <c r="AB119" s="152"/>
      <c r="AC119" s="152"/>
      <c r="AD119" s="152"/>
      <c r="AE119" s="152"/>
      <c r="AF119" s="152"/>
      <c r="AG119" s="152"/>
      <c r="AH119" s="152"/>
      <c r="AI119" s="152"/>
      <c r="AJ119" s="152"/>
    </row>
    <row r="120" spans="1:36" s="21" customFormat="1" ht="29.25" customHeight="1">
      <c r="A120" s="22" t="s">
        <v>214</v>
      </c>
      <c r="B120" s="10"/>
      <c r="C120" s="10" t="s">
        <v>215</v>
      </c>
      <c r="D120" s="42">
        <f>D121+D123+D133+D140+D142</f>
        <v>36867193</v>
      </c>
      <c r="E120" s="42">
        <f aca="true" t="shared" si="33" ref="E120:V120">E121+E123+E133+E140+E142</f>
        <v>0</v>
      </c>
      <c r="F120" s="42">
        <f t="shared" si="33"/>
        <v>0</v>
      </c>
      <c r="G120" s="42">
        <f t="shared" si="33"/>
        <v>3074651.75</v>
      </c>
      <c r="H120" s="42">
        <f t="shared" si="33"/>
        <v>0</v>
      </c>
      <c r="I120" s="42">
        <f t="shared" si="33"/>
        <v>0</v>
      </c>
      <c r="J120" s="237">
        <f t="shared" si="20"/>
        <v>8.339804307857124</v>
      </c>
      <c r="K120" s="42">
        <f t="shared" si="33"/>
        <v>165807971</v>
      </c>
      <c r="L120" s="42">
        <f t="shared" si="33"/>
        <v>484946</v>
      </c>
      <c r="M120" s="42">
        <f t="shared" si="33"/>
        <v>0</v>
      </c>
      <c r="N120" s="42">
        <f t="shared" si="33"/>
        <v>0</v>
      </c>
      <c r="O120" s="42">
        <f t="shared" si="33"/>
        <v>165323025</v>
      </c>
      <c r="P120" s="42">
        <f t="shared" si="33"/>
        <v>14183866.170000002</v>
      </c>
      <c r="Q120" s="42">
        <f t="shared" si="33"/>
        <v>6600</v>
      </c>
      <c r="R120" s="42">
        <f t="shared" si="33"/>
        <v>0</v>
      </c>
      <c r="S120" s="42">
        <f t="shared" si="33"/>
        <v>0</v>
      </c>
      <c r="T120" s="42">
        <f t="shared" si="33"/>
        <v>14177266.170000002</v>
      </c>
      <c r="U120" s="237">
        <f t="shared" si="24"/>
        <v>8.554393425392078</v>
      </c>
      <c r="V120" s="42">
        <f t="shared" si="33"/>
        <v>17258517.92</v>
      </c>
      <c r="W120" s="278"/>
      <c r="X120" s="156"/>
      <c r="Y120" s="156"/>
      <c r="Z120" s="156"/>
      <c r="AA120" s="156"/>
      <c r="AB120" s="156"/>
      <c r="AC120" s="156"/>
      <c r="AD120" s="156"/>
      <c r="AE120" s="156"/>
      <c r="AF120" s="156"/>
      <c r="AG120" s="156"/>
      <c r="AH120" s="156"/>
      <c r="AI120" s="156"/>
      <c r="AJ120" s="156"/>
    </row>
    <row r="121" spans="1:36" s="21" customFormat="1" ht="15.75">
      <c r="A121" s="22" t="s">
        <v>230</v>
      </c>
      <c r="B121" s="10"/>
      <c r="C121" s="10" t="s">
        <v>231</v>
      </c>
      <c r="D121" s="42">
        <f aca="true" t="shared" si="34" ref="D121:V121">D122</f>
        <v>550000</v>
      </c>
      <c r="E121" s="42">
        <f t="shared" si="34"/>
        <v>0</v>
      </c>
      <c r="F121" s="42">
        <f t="shared" si="34"/>
        <v>0</v>
      </c>
      <c r="G121" s="42">
        <f t="shared" si="34"/>
        <v>0</v>
      </c>
      <c r="H121" s="42">
        <f t="shared" si="34"/>
        <v>0</v>
      </c>
      <c r="I121" s="42">
        <f t="shared" si="34"/>
        <v>0</v>
      </c>
      <c r="J121" s="237">
        <f t="shared" si="20"/>
        <v>0</v>
      </c>
      <c r="K121" s="42">
        <f t="shared" si="34"/>
        <v>0</v>
      </c>
      <c r="L121" s="42">
        <f t="shared" si="34"/>
        <v>0</v>
      </c>
      <c r="M121" s="42">
        <f t="shared" si="34"/>
        <v>0</v>
      </c>
      <c r="N121" s="42">
        <f t="shared" si="34"/>
        <v>0</v>
      </c>
      <c r="O121" s="42">
        <f t="shared" si="34"/>
        <v>0</v>
      </c>
      <c r="P121" s="42">
        <f t="shared" si="34"/>
        <v>0</v>
      </c>
      <c r="Q121" s="42">
        <f t="shared" si="34"/>
        <v>0</v>
      </c>
      <c r="R121" s="42">
        <f t="shared" si="34"/>
        <v>0</v>
      </c>
      <c r="S121" s="42">
        <f t="shared" si="34"/>
        <v>0</v>
      </c>
      <c r="T121" s="42">
        <f t="shared" si="34"/>
        <v>0</v>
      </c>
      <c r="U121" s="237"/>
      <c r="V121" s="42">
        <f t="shared" si="34"/>
        <v>0</v>
      </c>
      <c r="W121" s="278"/>
      <c r="X121" s="156"/>
      <c r="Y121" s="156"/>
      <c r="Z121" s="156"/>
      <c r="AA121" s="156"/>
      <c r="AB121" s="156"/>
      <c r="AC121" s="156"/>
      <c r="AD121" s="156"/>
      <c r="AE121" s="156"/>
      <c r="AF121" s="156"/>
      <c r="AG121" s="156"/>
      <c r="AH121" s="156"/>
      <c r="AI121" s="156"/>
      <c r="AJ121" s="156"/>
    </row>
    <row r="122" spans="1:36" ht="24" customHeight="1">
      <c r="A122" s="4" t="s">
        <v>216</v>
      </c>
      <c r="B122" s="4" t="s">
        <v>127</v>
      </c>
      <c r="C122" s="12" t="s">
        <v>217</v>
      </c>
      <c r="D122" s="41">
        <f>'дод. 2'!E215</f>
        <v>550000</v>
      </c>
      <c r="E122" s="41">
        <f>'дод. 2'!F215</f>
        <v>0</v>
      </c>
      <c r="F122" s="41">
        <f>'дод. 2'!G215</f>
        <v>0</v>
      </c>
      <c r="G122" s="41">
        <f>'дод. 2'!H215</f>
        <v>0</v>
      </c>
      <c r="H122" s="41">
        <f>'дод. 2'!I215</f>
        <v>0</v>
      </c>
      <c r="I122" s="41">
        <f>'дод. 2'!J215</f>
        <v>0</v>
      </c>
      <c r="J122" s="238">
        <f t="shared" si="20"/>
        <v>0</v>
      </c>
      <c r="K122" s="41">
        <f>'дод. 2'!L215</f>
        <v>0</v>
      </c>
      <c r="L122" s="41">
        <f>'дод. 2'!M215</f>
        <v>0</v>
      </c>
      <c r="M122" s="41">
        <f>'дод. 2'!N215</f>
        <v>0</v>
      </c>
      <c r="N122" s="41">
        <f>'дод. 2'!O215</f>
        <v>0</v>
      </c>
      <c r="O122" s="41">
        <f>'дод. 2'!P215</f>
        <v>0</v>
      </c>
      <c r="P122" s="41">
        <f>'дод. 2'!Q215</f>
        <v>0</v>
      </c>
      <c r="Q122" s="41">
        <f>'дод. 2'!R215</f>
        <v>0</v>
      </c>
      <c r="R122" s="41">
        <f>'дод. 2'!S215</f>
        <v>0</v>
      </c>
      <c r="S122" s="41">
        <f>'дод. 2'!T215</f>
        <v>0</v>
      </c>
      <c r="T122" s="41">
        <f>'дод. 2'!U215</f>
        <v>0</v>
      </c>
      <c r="U122" s="238"/>
      <c r="V122" s="41">
        <f>'дод. 2'!W215</f>
        <v>0</v>
      </c>
      <c r="W122" s="278"/>
      <c r="X122" s="152"/>
      <c r="Y122" s="152"/>
      <c r="Z122" s="152"/>
      <c r="AA122" s="152"/>
      <c r="AB122" s="152"/>
      <c r="AC122" s="152"/>
      <c r="AD122" s="152"/>
      <c r="AE122" s="152"/>
      <c r="AF122" s="152"/>
      <c r="AG122" s="152"/>
      <c r="AH122" s="152"/>
      <c r="AI122" s="152"/>
      <c r="AJ122" s="152"/>
    </row>
    <row r="123" spans="1:36" s="21" customFormat="1" ht="27.75" customHeight="1">
      <c r="A123" s="22" t="s">
        <v>144</v>
      </c>
      <c r="B123" s="22"/>
      <c r="C123" s="68" t="s">
        <v>218</v>
      </c>
      <c r="D123" s="42">
        <f>D124+D125+D129+D130+D131</f>
        <v>0</v>
      </c>
      <c r="E123" s="42">
        <f aca="true" t="shared" si="35" ref="E123:V123">E124+E125+E129+E130+E131</f>
        <v>0</v>
      </c>
      <c r="F123" s="42">
        <f t="shared" si="35"/>
        <v>0</v>
      </c>
      <c r="G123" s="42">
        <f t="shared" si="35"/>
        <v>0</v>
      </c>
      <c r="H123" s="42">
        <f t="shared" si="35"/>
        <v>0</v>
      </c>
      <c r="I123" s="42">
        <f t="shared" si="35"/>
        <v>0</v>
      </c>
      <c r="J123" s="237"/>
      <c r="K123" s="42">
        <f t="shared" si="35"/>
        <v>84966025</v>
      </c>
      <c r="L123" s="42">
        <f t="shared" si="35"/>
        <v>0</v>
      </c>
      <c r="M123" s="42">
        <f t="shared" si="35"/>
        <v>0</v>
      </c>
      <c r="N123" s="42">
        <f t="shared" si="35"/>
        <v>0</v>
      </c>
      <c r="O123" s="42">
        <f t="shared" si="35"/>
        <v>84966025</v>
      </c>
      <c r="P123" s="42">
        <f t="shared" si="35"/>
        <v>11606366.200000001</v>
      </c>
      <c r="Q123" s="42">
        <f t="shared" si="35"/>
        <v>0</v>
      </c>
      <c r="R123" s="42">
        <f t="shared" si="35"/>
        <v>0</v>
      </c>
      <c r="S123" s="42">
        <f t="shared" si="35"/>
        <v>0</v>
      </c>
      <c r="T123" s="42">
        <f t="shared" si="35"/>
        <v>11606366.200000001</v>
      </c>
      <c r="U123" s="237">
        <f t="shared" si="24"/>
        <v>13.660008456321219</v>
      </c>
      <c r="V123" s="42">
        <f t="shared" si="35"/>
        <v>11606366.200000001</v>
      </c>
      <c r="W123" s="278"/>
      <c r="X123" s="156"/>
      <c r="Y123" s="156"/>
      <c r="Z123" s="156"/>
      <c r="AA123" s="156"/>
      <c r="AB123" s="156"/>
      <c r="AC123" s="156"/>
      <c r="AD123" s="156"/>
      <c r="AE123" s="156"/>
      <c r="AF123" s="156"/>
      <c r="AG123" s="156"/>
      <c r="AH123" s="156"/>
      <c r="AI123" s="156"/>
      <c r="AJ123" s="156"/>
    </row>
    <row r="124" spans="1:36" ht="32.25" customHeight="1">
      <c r="A124" s="26" t="s">
        <v>418</v>
      </c>
      <c r="B124" s="26" t="s">
        <v>166</v>
      </c>
      <c r="C124" s="12" t="s">
        <v>431</v>
      </c>
      <c r="D124" s="41">
        <f>'дод. 2'!E172+'дод. 2'!E193</f>
        <v>0</v>
      </c>
      <c r="E124" s="41">
        <f>'дод. 2'!F172+'дод. 2'!F193</f>
        <v>0</v>
      </c>
      <c r="F124" s="41">
        <f>'дод. 2'!G172+'дод. 2'!G193</f>
        <v>0</v>
      </c>
      <c r="G124" s="41">
        <f>'дод. 2'!H172+'дод. 2'!H193</f>
        <v>0</v>
      </c>
      <c r="H124" s="41">
        <f>'дод. 2'!I172+'дод. 2'!I193</f>
        <v>0</v>
      </c>
      <c r="I124" s="41">
        <f>'дод. 2'!J172+'дод. 2'!J193</f>
        <v>0</v>
      </c>
      <c r="J124" s="238"/>
      <c r="K124" s="41">
        <f>'дод. 2'!L172+'дод. 2'!L193</f>
        <v>14451000</v>
      </c>
      <c r="L124" s="41">
        <f>'дод. 2'!M172+'дод. 2'!M193</f>
        <v>0</v>
      </c>
      <c r="M124" s="41">
        <f>'дод. 2'!N172+'дод. 2'!N193</f>
        <v>0</v>
      </c>
      <c r="N124" s="41">
        <f>'дод. 2'!O172+'дод. 2'!O193</f>
        <v>0</v>
      </c>
      <c r="O124" s="41">
        <f>'дод. 2'!P172+'дод. 2'!P193</f>
        <v>14451000</v>
      </c>
      <c r="P124" s="41">
        <f>'дод. 2'!Q172+'дод. 2'!Q193</f>
        <v>1510703.84</v>
      </c>
      <c r="Q124" s="41">
        <f>'дод. 2'!R172+'дод. 2'!R193</f>
        <v>0</v>
      </c>
      <c r="R124" s="41">
        <f>'дод. 2'!S172+'дод. 2'!S193</f>
        <v>0</v>
      </c>
      <c r="S124" s="41">
        <f>'дод. 2'!T172+'дод. 2'!T193</f>
        <v>0</v>
      </c>
      <c r="T124" s="41">
        <f>'дод. 2'!U172+'дод. 2'!U193</f>
        <v>1510703.84</v>
      </c>
      <c r="U124" s="238">
        <f t="shared" si="24"/>
        <v>10.453974396235555</v>
      </c>
      <c r="V124" s="41">
        <f>'дод. 2'!W172+'дод. 2'!W193</f>
        <v>1510703.84</v>
      </c>
      <c r="W124" s="278"/>
      <c r="X124" s="152"/>
      <c r="Y124" s="152"/>
      <c r="Z124" s="152"/>
      <c r="AA124" s="152"/>
      <c r="AB124" s="152"/>
      <c r="AC124" s="152"/>
      <c r="AD124" s="152"/>
      <c r="AE124" s="152"/>
      <c r="AF124" s="152"/>
      <c r="AG124" s="152"/>
      <c r="AH124" s="152"/>
      <c r="AI124" s="152"/>
      <c r="AJ124" s="152"/>
    </row>
    <row r="125" spans="1:36" ht="32.25" customHeight="1">
      <c r="A125" s="26" t="s">
        <v>423</v>
      </c>
      <c r="B125" s="26"/>
      <c r="C125" s="12" t="s">
        <v>433</v>
      </c>
      <c r="D125" s="41">
        <f>D126+D127+D128</f>
        <v>0</v>
      </c>
      <c r="E125" s="41">
        <f aca="true" t="shared" si="36" ref="E125:V125">E126+E127+E128</f>
        <v>0</v>
      </c>
      <c r="F125" s="41">
        <f t="shared" si="36"/>
        <v>0</v>
      </c>
      <c r="G125" s="41">
        <f t="shared" si="36"/>
        <v>0</v>
      </c>
      <c r="H125" s="41">
        <f t="shared" si="36"/>
        <v>0</v>
      </c>
      <c r="I125" s="41">
        <f t="shared" si="36"/>
        <v>0</v>
      </c>
      <c r="J125" s="238"/>
      <c r="K125" s="41">
        <f t="shared" si="36"/>
        <v>25088000</v>
      </c>
      <c r="L125" s="41">
        <f t="shared" si="36"/>
        <v>0</v>
      </c>
      <c r="M125" s="41">
        <f t="shared" si="36"/>
        <v>0</v>
      </c>
      <c r="N125" s="41">
        <f t="shared" si="36"/>
        <v>0</v>
      </c>
      <c r="O125" s="41">
        <f t="shared" si="36"/>
        <v>25088000</v>
      </c>
      <c r="P125" s="41">
        <f t="shared" si="36"/>
        <v>1988198</v>
      </c>
      <c r="Q125" s="41">
        <f t="shared" si="36"/>
        <v>0</v>
      </c>
      <c r="R125" s="41">
        <f t="shared" si="36"/>
        <v>0</v>
      </c>
      <c r="S125" s="41">
        <f t="shared" si="36"/>
        <v>0</v>
      </c>
      <c r="T125" s="41">
        <f t="shared" si="36"/>
        <v>1988198</v>
      </c>
      <c r="U125" s="238">
        <f t="shared" si="24"/>
        <v>7.924896364795917</v>
      </c>
      <c r="V125" s="41">
        <f t="shared" si="36"/>
        <v>1988198</v>
      </c>
      <c r="W125" s="278"/>
      <c r="X125" s="152"/>
      <c r="Y125" s="152"/>
      <c r="Z125" s="152"/>
      <c r="AA125" s="152"/>
      <c r="AB125" s="152"/>
      <c r="AC125" s="152"/>
      <c r="AD125" s="152"/>
      <c r="AE125" s="152"/>
      <c r="AF125" s="152"/>
      <c r="AG125" s="152"/>
      <c r="AH125" s="152"/>
      <c r="AI125" s="152"/>
      <c r="AJ125" s="152"/>
    </row>
    <row r="126" spans="1:36" s="7" customFormat="1" ht="32.25" customHeight="1">
      <c r="A126" s="27" t="s">
        <v>425</v>
      </c>
      <c r="B126" s="27" t="s">
        <v>166</v>
      </c>
      <c r="C126" s="13" t="s">
        <v>434</v>
      </c>
      <c r="D126" s="43">
        <f>'дод. 2'!E195</f>
        <v>0</v>
      </c>
      <c r="E126" s="43">
        <f>'дод. 2'!F195</f>
        <v>0</v>
      </c>
      <c r="F126" s="43">
        <f>'дод. 2'!G195</f>
        <v>0</v>
      </c>
      <c r="G126" s="43">
        <f>'дод. 2'!H195</f>
        <v>0</v>
      </c>
      <c r="H126" s="43">
        <f>'дод. 2'!I195</f>
        <v>0</v>
      </c>
      <c r="I126" s="43">
        <f>'дод. 2'!J195</f>
        <v>0</v>
      </c>
      <c r="J126" s="239"/>
      <c r="K126" s="43">
        <f>'дод. 2'!L195</f>
        <v>11088000</v>
      </c>
      <c r="L126" s="43">
        <f>'дод. 2'!M195</f>
        <v>0</v>
      </c>
      <c r="M126" s="43">
        <f>'дод. 2'!N195</f>
        <v>0</v>
      </c>
      <c r="N126" s="43">
        <f>'дод. 2'!O195</f>
        <v>0</v>
      </c>
      <c r="O126" s="43">
        <f>'дод. 2'!P195</f>
        <v>11088000</v>
      </c>
      <c r="P126" s="43">
        <f>'дод. 2'!Q195</f>
        <v>746340</v>
      </c>
      <c r="Q126" s="43">
        <f>'дод. 2'!R195</f>
        <v>0</v>
      </c>
      <c r="R126" s="43">
        <f>'дод. 2'!S195</f>
        <v>0</v>
      </c>
      <c r="S126" s="43">
        <f>'дод. 2'!T195</f>
        <v>0</v>
      </c>
      <c r="T126" s="43">
        <f>'дод. 2'!U195</f>
        <v>746340</v>
      </c>
      <c r="U126" s="239">
        <f t="shared" si="24"/>
        <v>6.7310606060606055</v>
      </c>
      <c r="V126" s="43">
        <f>'дод. 2'!W195</f>
        <v>746340</v>
      </c>
      <c r="W126" s="278"/>
      <c r="X126" s="153"/>
      <c r="Y126" s="153"/>
      <c r="Z126" s="153"/>
      <c r="AA126" s="153"/>
      <c r="AB126" s="153"/>
      <c r="AC126" s="153"/>
      <c r="AD126" s="153"/>
      <c r="AE126" s="153"/>
      <c r="AF126" s="153"/>
      <c r="AG126" s="153"/>
      <c r="AH126" s="153"/>
      <c r="AI126" s="153"/>
      <c r="AJ126" s="153"/>
    </row>
    <row r="127" spans="1:36" s="7" customFormat="1" ht="32.25" customHeight="1">
      <c r="A127" s="27" t="s">
        <v>427</v>
      </c>
      <c r="B127" s="27" t="s">
        <v>166</v>
      </c>
      <c r="C127" s="13" t="s">
        <v>436</v>
      </c>
      <c r="D127" s="43">
        <f>'дод. 2'!E196</f>
        <v>0</v>
      </c>
      <c r="E127" s="43">
        <f>'дод. 2'!F196</f>
        <v>0</v>
      </c>
      <c r="F127" s="43">
        <f>'дод. 2'!G196</f>
        <v>0</v>
      </c>
      <c r="G127" s="43">
        <f>'дод. 2'!H196</f>
        <v>0</v>
      </c>
      <c r="H127" s="43">
        <f>'дод. 2'!I196</f>
        <v>0</v>
      </c>
      <c r="I127" s="43">
        <f>'дод. 2'!J196</f>
        <v>0</v>
      </c>
      <c r="J127" s="239"/>
      <c r="K127" s="43">
        <f>'дод. 2'!L196</f>
        <v>5500000</v>
      </c>
      <c r="L127" s="43">
        <f>'дод. 2'!M196</f>
        <v>0</v>
      </c>
      <c r="M127" s="43">
        <f>'дод. 2'!N196</f>
        <v>0</v>
      </c>
      <c r="N127" s="43">
        <f>'дод. 2'!O196</f>
        <v>0</v>
      </c>
      <c r="O127" s="43">
        <f>'дод. 2'!P196</f>
        <v>5500000</v>
      </c>
      <c r="P127" s="43">
        <f>'дод. 2'!Q196</f>
        <v>29446</v>
      </c>
      <c r="Q127" s="43">
        <f>'дод. 2'!R196</f>
        <v>0</v>
      </c>
      <c r="R127" s="43">
        <f>'дод. 2'!S196</f>
        <v>0</v>
      </c>
      <c r="S127" s="43">
        <f>'дод. 2'!T196</f>
        <v>0</v>
      </c>
      <c r="T127" s="43">
        <f>'дод. 2'!U196</f>
        <v>29446</v>
      </c>
      <c r="U127" s="239">
        <f t="shared" si="24"/>
        <v>0.5353818181818182</v>
      </c>
      <c r="V127" s="43">
        <f>'дод. 2'!W196</f>
        <v>29446</v>
      </c>
      <c r="W127" s="278"/>
      <c r="X127" s="153"/>
      <c r="Y127" s="153"/>
      <c r="Z127" s="153"/>
      <c r="AA127" s="153"/>
      <c r="AB127" s="153"/>
      <c r="AC127" s="153"/>
      <c r="AD127" s="153"/>
      <c r="AE127" s="153"/>
      <c r="AF127" s="153"/>
      <c r="AG127" s="153"/>
      <c r="AH127" s="153"/>
      <c r="AI127" s="153"/>
      <c r="AJ127" s="153"/>
    </row>
    <row r="128" spans="1:36" s="7" customFormat="1" ht="32.25" customHeight="1">
      <c r="A128" s="27" t="s">
        <v>429</v>
      </c>
      <c r="B128" s="27" t="s">
        <v>166</v>
      </c>
      <c r="C128" s="13" t="s">
        <v>435</v>
      </c>
      <c r="D128" s="43">
        <f>'дод. 2'!E197</f>
        <v>0</v>
      </c>
      <c r="E128" s="43">
        <f>'дод. 2'!F197</f>
        <v>0</v>
      </c>
      <c r="F128" s="43">
        <f>'дод. 2'!G197</f>
        <v>0</v>
      </c>
      <c r="G128" s="43">
        <f>'дод. 2'!H197</f>
        <v>0</v>
      </c>
      <c r="H128" s="43">
        <f>'дод. 2'!I197</f>
        <v>0</v>
      </c>
      <c r="I128" s="43">
        <f>'дод. 2'!J197</f>
        <v>0</v>
      </c>
      <c r="J128" s="239"/>
      <c r="K128" s="43">
        <f>'дод. 2'!L197</f>
        <v>8500000</v>
      </c>
      <c r="L128" s="43">
        <f>'дод. 2'!M197</f>
        <v>0</v>
      </c>
      <c r="M128" s="43">
        <f>'дод. 2'!N197</f>
        <v>0</v>
      </c>
      <c r="N128" s="43">
        <f>'дод. 2'!O197</f>
        <v>0</v>
      </c>
      <c r="O128" s="43">
        <f>'дод. 2'!P197</f>
        <v>8500000</v>
      </c>
      <c r="P128" s="43">
        <f>'дод. 2'!Q197</f>
        <v>1212412</v>
      </c>
      <c r="Q128" s="43">
        <f>'дод. 2'!R197</f>
        <v>0</v>
      </c>
      <c r="R128" s="43">
        <f>'дод. 2'!S197</f>
        <v>0</v>
      </c>
      <c r="S128" s="43">
        <f>'дод. 2'!T197</f>
        <v>0</v>
      </c>
      <c r="T128" s="43">
        <f>'дод. 2'!U197</f>
        <v>1212412</v>
      </c>
      <c r="U128" s="239">
        <f t="shared" si="24"/>
        <v>14.263670588235295</v>
      </c>
      <c r="V128" s="43">
        <f>'дод. 2'!W197</f>
        <v>1212412</v>
      </c>
      <c r="W128" s="278"/>
      <c r="X128" s="153"/>
      <c r="Y128" s="153"/>
      <c r="Z128" s="153"/>
      <c r="AA128" s="153"/>
      <c r="AB128" s="153"/>
      <c r="AC128" s="153"/>
      <c r="AD128" s="153"/>
      <c r="AE128" s="153"/>
      <c r="AF128" s="153"/>
      <c r="AG128" s="153"/>
      <c r="AH128" s="153"/>
      <c r="AI128" s="153"/>
      <c r="AJ128" s="153"/>
    </row>
    <row r="129" spans="1:36" ht="32.25" customHeight="1">
      <c r="A129" s="26" t="s">
        <v>420</v>
      </c>
      <c r="B129" s="26" t="s">
        <v>166</v>
      </c>
      <c r="C129" s="12" t="s">
        <v>432</v>
      </c>
      <c r="D129" s="41">
        <f>'дод. 2'!E173+'дод. 2'!E198</f>
        <v>0</v>
      </c>
      <c r="E129" s="41">
        <f>'дод. 2'!F173+'дод. 2'!F198</f>
        <v>0</v>
      </c>
      <c r="F129" s="41">
        <f>'дод. 2'!G173+'дод. 2'!G198</f>
        <v>0</v>
      </c>
      <c r="G129" s="41">
        <f>'дод. 2'!H173+'дод. 2'!H198</f>
        <v>0</v>
      </c>
      <c r="H129" s="41">
        <f>'дод. 2'!I173+'дод. 2'!I198</f>
        <v>0</v>
      </c>
      <c r="I129" s="41">
        <f>'дод. 2'!J173+'дод. 2'!J198</f>
        <v>0</v>
      </c>
      <c r="J129" s="238"/>
      <c r="K129" s="41">
        <f>'дод. 2'!L173+'дод. 2'!L198</f>
        <v>41150286</v>
      </c>
      <c r="L129" s="41">
        <f>'дод. 2'!M173+'дод. 2'!M198</f>
        <v>0</v>
      </c>
      <c r="M129" s="41">
        <f>'дод. 2'!N173+'дод. 2'!N198</f>
        <v>0</v>
      </c>
      <c r="N129" s="41">
        <f>'дод. 2'!O173+'дод. 2'!O198</f>
        <v>0</v>
      </c>
      <c r="O129" s="41">
        <f>'дод. 2'!P173+'дод. 2'!P198</f>
        <v>41150286</v>
      </c>
      <c r="P129" s="41">
        <f>'дод. 2'!Q173+'дод. 2'!Q198</f>
        <v>8027467.73</v>
      </c>
      <c r="Q129" s="41">
        <f>'дод. 2'!R173+'дод. 2'!R198</f>
        <v>0</v>
      </c>
      <c r="R129" s="41">
        <f>'дод. 2'!S173+'дод. 2'!S198</f>
        <v>0</v>
      </c>
      <c r="S129" s="41">
        <f>'дод. 2'!T173+'дод. 2'!T198</f>
        <v>0</v>
      </c>
      <c r="T129" s="41">
        <f>'дод. 2'!U173+'дод. 2'!U198</f>
        <v>8027467.73</v>
      </c>
      <c r="U129" s="238">
        <f t="shared" si="24"/>
        <v>19.507683932014473</v>
      </c>
      <c r="V129" s="41">
        <f>'дод. 2'!W173+'дод. 2'!W198</f>
        <v>8027467.73</v>
      </c>
      <c r="W129" s="278"/>
      <c r="X129" s="152"/>
      <c r="Y129" s="152"/>
      <c r="Z129" s="152"/>
      <c r="AA129" s="152"/>
      <c r="AB129" s="152"/>
      <c r="AC129" s="152"/>
      <c r="AD129" s="152"/>
      <c r="AE129" s="152"/>
      <c r="AF129" s="152"/>
      <c r="AG129" s="152"/>
      <c r="AH129" s="152"/>
      <c r="AI129" s="152"/>
      <c r="AJ129" s="152"/>
    </row>
    <row r="130" spans="1:36" ht="35.25" customHeight="1">
      <c r="A130" s="4" t="s">
        <v>219</v>
      </c>
      <c r="B130" s="4" t="s">
        <v>166</v>
      </c>
      <c r="C130" s="12" t="s">
        <v>1</v>
      </c>
      <c r="D130" s="41">
        <f>'дод. 2'!E174+'дод. 2'!E199</f>
        <v>0</v>
      </c>
      <c r="E130" s="41">
        <f>'дод. 2'!F174+'дод. 2'!F199</f>
        <v>0</v>
      </c>
      <c r="F130" s="41">
        <f>'дод. 2'!G174+'дод. 2'!G199</f>
        <v>0</v>
      </c>
      <c r="G130" s="41">
        <f>'дод. 2'!H174+'дод. 2'!H199</f>
        <v>0</v>
      </c>
      <c r="H130" s="41">
        <f>'дод. 2'!I174+'дод. 2'!I199</f>
        <v>0</v>
      </c>
      <c r="I130" s="41">
        <f>'дод. 2'!J174+'дод. 2'!J199</f>
        <v>0</v>
      </c>
      <c r="J130" s="238"/>
      <c r="K130" s="41">
        <f>'дод. 2'!L174+'дод. 2'!L199</f>
        <v>3850000</v>
      </c>
      <c r="L130" s="41">
        <f>'дод. 2'!M174+'дод. 2'!M199</f>
        <v>0</v>
      </c>
      <c r="M130" s="41">
        <f>'дод. 2'!N174+'дод. 2'!N199</f>
        <v>0</v>
      </c>
      <c r="N130" s="41">
        <f>'дод. 2'!O174+'дод. 2'!O199</f>
        <v>0</v>
      </c>
      <c r="O130" s="41">
        <f>'дод. 2'!P174+'дод. 2'!P199</f>
        <v>3850000</v>
      </c>
      <c r="P130" s="41">
        <f>'дод. 2'!Q174+'дод. 2'!Q199</f>
        <v>79996.63</v>
      </c>
      <c r="Q130" s="41">
        <f>'дод. 2'!R174+'дод. 2'!R199</f>
        <v>0</v>
      </c>
      <c r="R130" s="41">
        <f>'дод. 2'!S174+'дод. 2'!S199</f>
        <v>0</v>
      </c>
      <c r="S130" s="41">
        <f>'дод. 2'!T174+'дод. 2'!T199</f>
        <v>0</v>
      </c>
      <c r="T130" s="41">
        <f>'дод. 2'!U174+'дод. 2'!U199</f>
        <v>79996.63</v>
      </c>
      <c r="U130" s="238">
        <f t="shared" si="24"/>
        <v>2.0778345454545457</v>
      </c>
      <c r="V130" s="41">
        <f>'дод. 2'!W174+'дод. 2'!W199</f>
        <v>79996.63</v>
      </c>
      <c r="W130" s="278"/>
      <c r="X130" s="152"/>
      <c r="Y130" s="152"/>
      <c r="Z130" s="152"/>
      <c r="AA130" s="152"/>
      <c r="AB130" s="152"/>
      <c r="AC130" s="152"/>
      <c r="AD130" s="152"/>
      <c r="AE130" s="152"/>
      <c r="AF130" s="152"/>
      <c r="AG130" s="152"/>
      <c r="AH130" s="152"/>
      <c r="AI130" s="152"/>
      <c r="AJ130" s="152"/>
    </row>
    <row r="131" spans="1:36" ht="27" customHeight="1">
      <c r="A131" s="4" t="s">
        <v>588</v>
      </c>
      <c r="B131" s="4"/>
      <c r="C131" s="12" t="s">
        <v>590</v>
      </c>
      <c r="D131" s="41">
        <f>D132</f>
        <v>0</v>
      </c>
      <c r="E131" s="41">
        <f aca="true" t="shared" si="37" ref="E131:V131">E132</f>
        <v>0</v>
      </c>
      <c r="F131" s="41">
        <f t="shared" si="37"/>
        <v>0</v>
      </c>
      <c r="G131" s="41">
        <f t="shared" si="37"/>
        <v>0</v>
      </c>
      <c r="H131" s="41">
        <f t="shared" si="37"/>
        <v>0</v>
      </c>
      <c r="I131" s="41">
        <f t="shared" si="37"/>
        <v>0</v>
      </c>
      <c r="J131" s="238"/>
      <c r="K131" s="41">
        <f t="shared" si="37"/>
        <v>426739</v>
      </c>
      <c r="L131" s="41">
        <f t="shared" si="37"/>
        <v>0</v>
      </c>
      <c r="M131" s="41">
        <f t="shared" si="37"/>
        <v>0</v>
      </c>
      <c r="N131" s="41">
        <f t="shared" si="37"/>
        <v>0</v>
      </c>
      <c r="O131" s="41">
        <f t="shared" si="37"/>
        <v>426739</v>
      </c>
      <c r="P131" s="41">
        <f t="shared" si="37"/>
        <v>0</v>
      </c>
      <c r="Q131" s="41">
        <f t="shared" si="37"/>
        <v>0</v>
      </c>
      <c r="R131" s="41">
        <f t="shared" si="37"/>
        <v>0</v>
      </c>
      <c r="S131" s="41">
        <f t="shared" si="37"/>
        <v>0</v>
      </c>
      <c r="T131" s="41">
        <f t="shared" si="37"/>
        <v>0</v>
      </c>
      <c r="U131" s="238">
        <f t="shared" si="24"/>
        <v>0</v>
      </c>
      <c r="V131" s="41">
        <f t="shared" si="37"/>
        <v>0</v>
      </c>
      <c r="W131" s="278"/>
      <c r="X131" s="152"/>
      <c r="Y131" s="152"/>
      <c r="Z131" s="152"/>
      <c r="AA131" s="152"/>
      <c r="AB131" s="152"/>
      <c r="AC131" s="152"/>
      <c r="AD131" s="152"/>
      <c r="AE131" s="152"/>
      <c r="AF131" s="152"/>
      <c r="AG131" s="152"/>
      <c r="AH131" s="152"/>
      <c r="AI131" s="152"/>
      <c r="AJ131" s="152"/>
    </row>
    <row r="132" spans="1:36" s="7" customFormat="1" ht="53.25" customHeight="1">
      <c r="A132" s="6" t="s">
        <v>589</v>
      </c>
      <c r="B132" s="6" t="s">
        <v>126</v>
      </c>
      <c r="C132" s="13" t="s">
        <v>591</v>
      </c>
      <c r="D132" s="43">
        <f>'дод. 2'!E176</f>
        <v>0</v>
      </c>
      <c r="E132" s="43">
        <f>'дод. 2'!F176</f>
        <v>0</v>
      </c>
      <c r="F132" s="43">
        <f>'дод. 2'!G176</f>
        <v>0</v>
      </c>
      <c r="G132" s="43">
        <f>'дод. 2'!H176</f>
        <v>0</v>
      </c>
      <c r="H132" s="43">
        <f>'дод. 2'!I176</f>
        <v>0</v>
      </c>
      <c r="I132" s="43">
        <f>'дод. 2'!J176</f>
        <v>0</v>
      </c>
      <c r="J132" s="239"/>
      <c r="K132" s="43">
        <f>'дод. 2'!L176</f>
        <v>426739</v>
      </c>
      <c r="L132" s="43">
        <f>'дод. 2'!M176</f>
        <v>0</v>
      </c>
      <c r="M132" s="43">
        <f>'дод. 2'!N176</f>
        <v>0</v>
      </c>
      <c r="N132" s="43">
        <f>'дод. 2'!O176</f>
        <v>0</v>
      </c>
      <c r="O132" s="43">
        <f>'дод. 2'!P176</f>
        <v>426739</v>
      </c>
      <c r="P132" s="43">
        <f>'дод. 2'!Q176</f>
        <v>0</v>
      </c>
      <c r="Q132" s="43">
        <f>'дод. 2'!R176</f>
        <v>0</v>
      </c>
      <c r="R132" s="43">
        <f>'дод. 2'!S176</f>
        <v>0</v>
      </c>
      <c r="S132" s="43">
        <f>'дод. 2'!T176</f>
        <v>0</v>
      </c>
      <c r="T132" s="43">
        <f>'дод. 2'!U176</f>
        <v>0</v>
      </c>
      <c r="U132" s="239">
        <f t="shared" si="24"/>
        <v>0</v>
      </c>
      <c r="V132" s="43">
        <f>'дод. 2'!W176</f>
        <v>0</v>
      </c>
      <c r="W132" s="278"/>
      <c r="X132" s="153"/>
      <c r="Y132" s="153"/>
      <c r="Z132" s="153"/>
      <c r="AA132" s="153"/>
      <c r="AB132" s="153"/>
      <c r="AC132" s="153"/>
      <c r="AD132" s="153"/>
      <c r="AE132" s="153"/>
      <c r="AF132" s="153"/>
      <c r="AG132" s="153"/>
      <c r="AH132" s="153"/>
      <c r="AI132" s="153"/>
      <c r="AJ132" s="153"/>
    </row>
    <row r="133" spans="1:36" s="21" customFormat="1" ht="39.75" customHeight="1">
      <c r="A133" s="22" t="s">
        <v>130</v>
      </c>
      <c r="B133" s="10"/>
      <c r="C133" s="10" t="s">
        <v>2</v>
      </c>
      <c r="D133" s="42">
        <f>D134+D136+D139</f>
        <v>21994636</v>
      </c>
      <c r="E133" s="42">
        <f aca="true" t="shared" si="38" ref="E133:V133">E134+E136+E139</f>
        <v>0</v>
      </c>
      <c r="F133" s="42">
        <f t="shared" si="38"/>
        <v>0</v>
      </c>
      <c r="G133" s="42">
        <f t="shared" si="38"/>
        <v>2463300</v>
      </c>
      <c r="H133" s="42">
        <f t="shared" si="38"/>
        <v>0</v>
      </c>
      <c r="I133" s="42">
        <f t="shared" si="38"/>
        <v>0</v>
      </c>
      <c r="J133" s="237">
        <f t="shared" si="20"/>
        <v>11.199548835452426</v>
      </c>
      <c r="K133" s="42">
        <f t="shared" si="38"/>
        <v>2810000</v>
      </c>
      <c r="L133" s="42">
        <f t="shared" si="38"/>
        <v>0</v>
      </c>
      <c r="M133" s="42">
        <f t="shared" si="38"/>
        <v>0</v>
      </c>
      <c r="N133" s="42">
        <f t="shared" si="38"/>
        <v>0</v>
      </c>
      <c r="O133" s="42">
        <f t="shared" si="38"/>
        <v>2810000</v>
      </c>
      <c r="P133" s="42">
        <f t="shared" si="38"/>
        <v>0</v>
      </c>
      <c r="Q133" s="42">
        <f t="shared" si="38"/>
        <v>0</v>
      </c>
      <c r="R133" s="42">
        <f t="shared" si="38"/>
        <v>0</v>
      </c>
      <c r="S133" s="42">
        <f t="shared" si="38"/>
        <v>0</v>
      </c>
      <c r="T133" s="42">
        <f t="shared" si="38"/>
        <v>0</v>
      </c>
      <c r="U133" s="237">
        <f t="shared" si="24"/>
        <v>0</v>
      </c>
      <c r="V133" s="42">
        <f t="shared" si="38"/>
        <v>2463300</v>
      </c>
      <c r="W133" s="278"/>
      <c r="X133" s="156"/>
      <c r="Y133" s="156"/>
      <c r="Z133" s="156"/>
      <c r="AA133" s="156"/>
      <c r="AB133" s="156"/>
      <c r="AC133" s="156"/>
      <c r="AD133" s="156"/>
      <c r="AE133" s="156"/>
      <c r="AF133" s="156"/>
      <c r="AG133" s="156"/>
      <c r="AH133" s="156"/>
      <c r="AI133" s="156"/>
      <c r="AJ133" s="156"/>
    </row>
    <row r="134" spans="1:36" ht="39.75" customHeight="1">
      <c r="A134" s="4" t="s">
        <v>131</v>
      </c>
      <c r="B134" s="12"/>
      <c r="C134" s="12" t="s">
        <v>4</v>
      </c>
      <c r="D134" s="41">
        <f aca="true" t="shared" si="39" ref="D134:V134">D135</f>
        <v>3000000</v>
      </c>
      <c r="E134" s="41">
        <f t="shared" si="39"/>
        <v>0</v>
      </c>
      <c r="F134" s="41">
        <f t="shared" si="39"/>
        <v>0</v>
      </c>
      <c r="G134" s="41">
        <f t="shared" si="39"/>
        <v>860000</v>
      </c>
      <c r="H134" s="41">
        <f t="shared" si="39"/>
        <v>0</v>
      </c>
      <c r="I134" s="41">
        <f t="shared" si="39"/>
        <v>0</v>
      </c>
      <c r="J134" s="238">
        <f t="shared" si="20"/>
        <v>28.666666666666668</v>
      </c>
      <c r="K134" s="41">
        <f t="shared" si="39"/>
        <v>0</v>
      </c>
      <c r="L134" s="41">
        <f t="shared" si="39"/>
        <v>0</v>
      </c>
      <c r="M134" s="41">
        <f t="shared" si="39"/>
        <v>0</v>
      </c>
      <c r="N134" s="41">
        <f t="shared" si="39"/>
        <v>0</v>
      </c>
      <c r="O134" s="41">
        <f t="shared" si="39"/>
        <v>0</v>
      </c>
      <c r="P134" s="41">
        <f t="shared" si="39"/>
        <v>0</v>
      </c>
      <c r="Q134" s="41">
        <f t="shared" si="39"/>
        <v>0</v>
      </c>
      <c r="R134" s="41">
        <f t="shared" si="39"/>
        <v>0</v>
      </c>
      <c r="S134" s="41">
        <f t="shared" si="39"/>
        <v>0</v>
      </c>
      <c r="T134" s="41">
        <f t="shared" si="39"/>
        <v>0</v>
      </c>
      <c r="U134" s="238"/>
      <c r="V134" s="41">
        <f t="shared" si="39"/>
        <v>860000</v>
      </c>
      <c r="W134" s="278"/>
      <c r="X134" s="152"/>
      <c r="Y134" s="152"/>
      <c r="Z134" s="152"/>
      <c r="AA134" s="152"/>
      <c r="AB134" s="152"/>
      <c r="AC134" s="152"/>
      <c r="AD134" s="152"/>
      <c r="AE134" s="152"/>
      <c r="AF134" s="152"/>
      <c r="AG134" s="152"/>
      <c r="AH134" s="152"/>
      <c r="AI134" s="152"/>
      <c r="AJ134" s="152"/>
    </row>
    <row r="135" spans="1:36" s="7" customFormat="1" ht="39.75" customHeight="1">
      <c r="A135" s="6" t="s">
        <v>5</v>
      </c>
      <c r="B135" s="6" t="s">
        <v>128</v>
      </c>
      <c r="C135" s="13" t="s">
        <v>68</v>
      </c>
      <c r="D135" s="43">
        <f>'дод. 2'!E42</f>
        <v>3000000</v>
      </c>
      <c r="E135" s="43">
        <f>'дод. 2'!F42</f>
        <v>0</v>
      </c>
      <c r="F135" s="43">
        <f>'дод. 2'!G42</f>
        <v>0</v>
      </c>
      <c r="G135" s="43">
        <f>'дод. 2'!H42</f>
        <v>860000</v>
      </c>
      <c r="H135" s="43">
        <f>'дод. 2'!I42</f>
        <v>0</v>
      </c>
      <c r="I135" s="43">
        <f>'дод. 2'!J42</f>
        <v>0</v>
      </c>
      <c r="J135" s="239">
        <f t="shared" si="20"/>
        <v>28.666666666666668</v>
      </c>
      <c r="K135" s="43">
        <f>'дод. 2'!L42</f>
        <v>0</v>
      </c>
      <c r="L135" s="43">
        <f>'дод. 2'!M42</f>
        <v>0</v>
      </c>
      <c r="M135" s="43">
        <f>'дод. 2'!N42</f>
        <v>0</v>
      </c>
      <c r="N135" s="43">
        <f>'дод. 2'!O42</f>
        <v>0</v>
      </c>
      <c r="O135" s="43">
        <f>'дод. 2'!P42</f>
        <v>0</v>
      </c>
      <c r="P135" s="43">
        <f>'дод. 2'!Q42</f>
        <v>0</v>
      </c>
      <c r="Q135" s="43">
        <f>'дод. 2'!R42</f>
        <v>0</v>
      </c>
      <c r="R135" s="43">
        <f>'дод. 2'!S42</f>
        <v>0</v>
      </c>
      <c r="S135" s="43">
        <f>'дод. 2'!T42</f>
        <v>0</v>
      </c>
      <c r="T135" s="43">
        <f>'дод. 2'!U42</f>
        <v>0</v>
      </c>
      <c r="U135" s="239"/>
      <c r="V135" s="43">
        <f>'дод. 2'!W42</f>
        <v>860000</v>
      </c>
      <c r="W135" s="278"/>
      <c r="X135" s="153"/>
      <c r="Y135" s="153"/>
      <c r="Z135" s="153"/>
      <c r="AA135" s="153"/>
      <c r="AB135" s="153"/>
      <c r="AC135" s="153"/>
      <c r="AD135" s="153"/>
      <c r="AE135" s="153"/>
      <c r="AF135" s="153"/>
      <c r="AG135" s="153"/>
      <c r="AH135" s="153"/>
      <c r="AI135" s="153"/>
      <c r="AJ135" s="153"/>
    </row>
    <row r="136" spans="1:36" ht="36" customHeight="1">
      <c r="A136" s="4" t="s">
        <v>7</v>
      </c>
      <c r="B136" s="4"/>
      <c r="C136" s="12" t="s">
        <v>8</v>
      </c>
      <c r="D136" s="41">
        <f>D137+D138</f>
        <v>18544636</v>
      </c>
      <c r="E136" s="41">
        <f aca="true" t="shared" si="40" ref="E136:V136">E137+E138</f>
        <v>0</v>
      </c>
      <c r="F136" s="41">
        <f t="shared" si="40"/>
        <v>0</v>
      </c>
      <c r="G136" s="41">
        <f t="shared" si="40"/>
        <v>1603300</v>
      </c>
      <c r="H136" s="41">
        <f t="shared" si="40"/>
        <v>0</v>
      </c>
      <c r="I136" s="41">
        <f t="shared" si="40"/>
        <v>0</v>
      </c>
      <c r="J136" s="238">
        <f t="shared" si="20"/>
        <v>8.64562669226832</v>
      </c>
      <c r="K136" s="41">
        <f t="shared" si="40"/>
        <v>2810000</v>
      </c>
      <c r="L136" s="41">
        <f t="shared" si="40"/>
        <v>0</v>
      </c>
      <c r="M136" s="41">
        <f t="shared" si="40"/>
        <v>0</v>
      </c>
      <c r="N136" s="41">
        <f t="shared" si="40"/>
        <v>0</v>
      </c>
      <c r="O136" s="41">
        <f t="shared" si="40"/>
        <v>2810000</v>
      </c>
      <c r="P136" s="41">
        <f t="shared" si="40"/>
        <v>0</v>
      </c>
      <c r="Q136" s="41">
        <f t="shared" si="40"/>
        <v>0</v>
      </c>
      <c r="R136" s="41">
        <f t="shared" si="40"/>
        <v>0</v>
      </c>
      <c r="S136" s="41">
        <f t="shared" si="40"/>
        <v>0</v>
      </c>
      <c r="T136" s="41">
        <f t="shared" si="40"/>
        <v>0</v>
      </c>
      <c r="U136" s="238">
        <f t="shared" si="24"/>
        <v>0</v>
      </c>
      <c r="V136" s="41">
        <f t="shared" si="40"/>
        <v>1603300</v>
      </c>
      <c r="W136" s="278"/>
      <c r="X136" s="152"/>
      <c r="Y136" s="152"/>
      <c r="Z136" s="152"/>
      <c r="AA136" s="152"/>
      <c r="AB136" s="152"/>
      <c r="AC136" s="152"/>
      <c r="AD136" s="152"/>
      <c r="AE136" s="152"/>
      <c r="AF136" s="152"/>
      <c r="AG136" s="152"/>
      <c r="AH136" s="152"/>
      <c r="AI136" s="152"/>
      <c r="AJ136" s="152"/>
    </row>
    <row r="137" spans="1:36" s="7" customFormat="1" ht="39.75" customHeight="1">
      <c r="A137" s="6" t="s">
        <v>6</v>
      </c>
      <c r="B137" s="6" t="s">
        <v>129</v>
      </c>
      <c r="C137" s="13" t="s">
        <v>232</v>
      </c>
      <c r="D137" s="43">
        <f>'дод. 2'!E44</f>
        <v>6000000</v>
      </c>
      <c r="E137" s="43">
        <f>'дод. 2'!F44</f>
        <v>0</v>
      </c>
      <c r="F137" s="43">
        <f>'дод. 2'!G44</f>
        <v>0</v>
      </c>
      <c r="G137" s="43">
        <f>'дод. 2'!H44</f>
        <v>1603300</v>
      </c>
      <c r="H137" s="43">
        <f>'дод. 2'!I44</f>
        <v>0</v>
      </c>
      <c r="I137" s="43">
        <f>'дод. 2'!J44</f>
        <v>0</v>
      </c>
      <c r="J137" s="239">
        <f t="shared" si="20"/>
        <v>26.721666666666664</v>
      </c>
      <c r="K137" s="43">
        <f>'дод. 2'!L44</f>
        <v>0</v>
      </c>
      <c r="L137" s="43">
        <f>'дод. 2'!M44</f>
        <v>0</v>
      </c>
      <c r="M137" s="43">
        <f>'дод. 2'!N44</f>
        <v>0</v>
      </c>
      <c r="N137" s="43">
        <f>'дод. 2'!O44</f>
        <v>0</v>
      </c>
      <c r="O137" s="43">
        <f>'дод. 2'!P44</f>
        <v>0</v>
      </c>
      <c r="P137" s="43">
        <f>'дод. 2'!Q44</f>
        <v>0</v>
      </c>
      <c r="Q137" s="43">
        <f>'дод. 2'!R44</f>
        <v>0</v>
      </c>
      <c r="R137" s="43">
        <f>'дод. 2'!S44</f>
        <v>0</v>
      </c>
      <c r="S137" s="43">
        <f>'дод. 2'!T44</f>
        <v>0</v>
      </c>
      <c r="T137" s="43">
        <f>'дод. 2'!U44</f>
        <v>0</v>
      </c>
      <c r="U137" s="239"/>
      <c r="V137" s="43">
        <f>'дод. 2'!W44</f>
        <v>1603300</v>
      </c>
      <c r="W137" s="278"/>
      <c r="X137" s="153"/>
      <c r="Y137" s="153"/>
      <c r="Z137" s="153"/>
      <c r="AA137" s="153"/>
      <c r="AB137" s="153"/>
      <c r="AC137" s="153"/>
      <c r="AD137" s="153"/>
      <c r="AE137" s="153"/>
      <c r="AF137" s="153"/>
      <c r="AG137" s="153"/>
      <c r="AH137" s="153"/>
      <c r="AI137" s="153"/>
      <c r="AJ137" s="153"/>
    </row>
    <row r="138" spans="1:36" s="7" customFormat="1" ht="24" customHeight="1">
      <c r="A138" s="6" t="s">
        <v>9</v>
      </c>
      <c r="B138" s="6" t="s">
        <v>129</v>
      </c>
      <c r="C138" s="13" t="s">
        <v>33</v>
      </c>
      <c r="D138" s="43">
        <f>'дод. 2'!E45+'дод. 2'!E201</f>
        <v>12544636</v>
      </c>
      <c r="E138" s="43">
        <f>'дод. 2'!F45+'дод. 2'!F201</f>
        <v>0</v>
      </c>
      <c r="F138" s="43">
        <f>'дод. 2'!G45+'дод. 2'!G201</f>
        <v>0</v>
      </c>
      <c r="G138" s="43">
        <f>'дод. 2'!H45+'дод. 2'!H201</f>
        <v>0</v>
      </c>
      <c r="H138" s="43">
        <f>'дод. 2'!I45+'дод. 2'!I201</f>
        <v>0</v>
      </c>
      <c r="I138" s="43">
        <f>'дод. 2'!J45+'дод. 2'!J201</f>
        <v>0</v>
      </c>
      <c r="J138" s="239">
        <f t="shared" si="20"/>
        <v>0</v>
      </c>
      <c r="K138" s="43">
        <f>'дод. 2'!L45+'дод. 2'!L201</f>
        <v>2810000</v>
      </c>
      <c r="L138" s="43">
        <f>'дод. 2'!M45+'дод. 2'!M201</f>
        <v>0</v>
      </c>
      <c r="M138" s="43">
        <f>'дод. 2'!N45+'дод. 2'!N201</f>
        <v>0</v>
      </c>
      <c r="N138" s="43">
        <f>'дод. 2'!O45+'дод. 2'!O201</f>
        <v>0</v>
      </c>
      <c r="O138" s="43">
        <f>'дод. 2'!P45+'дод. 2'!P201</f>
        <v>2810000</v>
      </c>
      <c r="P138" s="43">
        <f>'дод. 2'!Q45+'дод. 2'!Q201</f>
        <v>0</v>
      </c>
      <c r="Q138" s="43">
        <f>'дод. 2'!R45+'дод. 2'!R201</f>
        <v>0</v>
      </c>
      <c r="R138" s="43">
        <f>'дод. 2'!S45+'дод. 2'!S201</f>
        <v>0</v>
      </c>
      <c r="S138" s="43">
        <f>'дод. 2'!T45+'дод. 2'!T201</f>
        <v>0</v>
      </c>
      <c r="T138" s="43">
        <f>'дод. 2'!U45+'дод. 2'!U201</f>
        <v>0</v>
      </c>
      <c r="U138" s="239">
        <f t="shared" si="24"/>
        <v>0</v>
      </c>
      <c r="V138" s="43">
        <f>'дод. 2'!W45+'дод. 2'!W201</f>
        <v>0</v>
      </c>
      <c r="W138" s="278"/>
      <c r="X138" s="155"/>
      <c r="Y138" s="155"/>
      <c r="Z138" s="155"/>
      <c r="AA138" s="155"/>
      <c r="AB138" s="155"/>
      <c r="AC138" s="155"/>
      <c r="AD138" s="155"/>
      <c r="AE138" s="155"/>
      <c r="AF138" s="155"/>
      <c r="AG138" s="155"/>
      <c r="AH138" s="155"/>
      <c r="AI138" s="155"/>
      <c r="AJ138" s="155"/>
    </row>
    <row r="139" spans="1:36" ht="24" customHeight="1">
      <c r="A139" s="4" t="s">
        <v>487</v>
      </c>
      <c r="B139" s="4" t="s">
        <v>488</v>
      </c>
      <c r="C139" s="12" t="s">
        <v>489</v>
      </c>
      <c r="D139" s="41">
        <f>'дод. 2'!E46</f>
        <v>450000</v>
      </c>
      <c r="E139" s="41">
        <f>'дод. 2'!F46</f>
        <v>0</v>
      </c>
      <c r="F139" s="41">
        <f>'дод. 2'!G46</f>
        <v>0</v>
      </c>
      <c r="G139" s="41">
        <f>'дод. 2'!H46</f>
        <v>0</v>
      </c>
      <c r="H139" s="41">
        <f>'дод. 2'!I46</f>
        <v>0</v>
      </c>
      <c r="I139" s="41">
        <f>'дод. 2'!J46</f>
        <v>0</v>
      </c>
      <c r="J139" s="238">
        <f t="shared" si="20"/>
        <v>0</v>
      </c>
      <c r="K139" s="41">
        <f>'дод. 2'!L46</f>
        <v>0</v>
      </c>
      <c r="L139" s="41">
        <f>'дод. 2'!M46</f>
        <v>0</v>
      </c>
      <c r="M139" s="41">
        <f>'дод. 2'!N46</f>
        <v>0</v>
      </c>
      <c r="N139" s="41">
        <f>'дод. 2'!O46</f>
        <v>0</v>
      </c>
      <c r="O139" s="41">
        <f>'дод. 2'!P46</f>
        <v>0</v>
      </c>
      <c r="P139" s="41">
        <f>'дод. 2'!Q46</f>
        <v>0</v>
      </c>
      <c r="Q139" s="41">
        <f>'дод. 2'!R46</f>
        <v>0</v>
      </c>
      <c r="R139" s="41">
        <f>'дод. 2'!S46</f>
        <v>0</v>
      </c>
      <c r="S139" s="41">
        <f>'дод. 2'!T46</f>
        <v>0</v>
      </c>
      <c r="T139" s="41">
        <f>'дод. 2'!U46</f>
        <v>0</v>
      </c>
      <c r="U139" s="238"/>
      <c r="V139" s="41">
        <f>'дод. 2'!W46</f>
        <v>0</v>
      </c>
      <c r="W139" s="278"/>
      <c r="X139" s="152"/>
      <c r="Y139" s="152"/>
      <c r="Z139" s="152"/>
      <c r="AA139" s="152"/>
      <c r="AB139" s="152"/>
      <c r="AC139" s="152"/>
      <c r="AD139" s="152"/>
      <c r="AE139" s="152"/>
      <c r="AF139" s="152"/>
      <c r="AG139" s="152"/>
      <c r="AH139" s="152"/>
      <c r="AI139" s="152"/>
      <c r="AJ139" s="152"/>
    </row>
    <row r="140" spans="1:36" s="21" customFormat="1" ht="28.5" customHeight="1">
      <c r="A140" s="31" t="s">
        <v>375</v>
      </c>
      <c r="B140" s="10"/>
      <c r="C140" s="10" t="s">
        <v>376</v>
      </c>
      <c r="D140" s="42">
        <f aca="true" t="shared" si="41" ref="D140:V140">D141</f>
        <v>7276490</v>
      </c>
      <c r="E140" s="42">
        <f t="shared" si="41"/>
        <v>0</v>
      </c>
      <c r="F140" s="42">
        <f t="shared" si="41"/>
        <v>0</v>
      </c>
      <c r="G140" s="42">
        <f t="shared" si="41"/>
        <v>202410.09</v>
      </c>
      <c r="H140" s="42">
        <f t="shared" si="41"/>
        <v>0</v>
      </c>
      <c r="I140" s="42">
        <f t="shared" si="41"/>
        <v>0</v>
      </c>
      <c r="J140" s="237">
        <f t="shared" si="20"/>
        <v>2.7816995556923736</v>
      </c>
      <c r="K140" s="42">
        <f t="shared" si="41"/>
        <v>4897000</v>
      </c>
      <c r="L140" s="42">
        <f t="shared" si="41"/>
        <v>0</v>
      </c>
      <c r="M140" s="42">
        <f t="shared" si="41"/>
        <v>0</v>
      </c>
      <c r="N140" s="42">
        <f t="shared" si="41"/>
        <v>0</v>
      </c>
      <c r="O140" s="42">
        <f t="shared" si="41"/>
        <v>4897000</v>
      </c>
      <c r="P140" s="42">
        <f t="shared" si="41"/>
        <v>0</v>
      </c>
      <c r="Q140" s="42">
        <f t="shared" si="41"/>
        <v>0</v>
      </c>
      <c r="R140" s="42">
        <f t="shared" si="41"/>
        <v>0</v>
      </c>
      <c r="S140" s="42">
        <f t="shared" si="41"/>
        <v>0</v>
      </c>
      <c r="T140" s="42">
        <f t="shared" si="41"/>
        <v>0</v>
      </c>
      <c r="U140" s="237">
        <f t="shared" si="24"/>
        <v>0</v>
      </c>
      <c r="V140" s="42">
        <f t="shared" si="41"/>
        <v>202410.09</v>
      </c>
      <c r="W140" s="278"/>
      <c r="X140" s="156"/>
      <c r="Y140" s="156"/>
      <c r="Z140" s="156"/>
      <c r="AA140" s="156"/>
      <c r="AB140" s="156"/>
      <c r="AC140" s="156"/>
      <c r="AD140" s="156"/>
      <c r="AE140" s="156"/>
      <c r="AF140" s="156"/>
      <c r="AG140" s="156"/>
      <c r="AH140" s="156"/>
      <c r="AI140" s="156"/>
      <c r="AJ140" s="156"/>
    </row>
    <row r="141" spans="1:36" ht="37.5" customHeight="1">
      <c r="A141" s="26" t="s">
        <v>373</v>
      </c>
      <c r="B141" s="26" t="s">
        <v>374</v>
      </c>
      <c r="C141" s="46" t="s">
        <v>372</v>
      </c>
      <c r="D141" s="41">
        <f>'дод. 2'!E47</f>
        <v>7276490</v>
      </c>
      <c r="E141" s="41">
        <f>'дод. 2'!F47</f>
        <v>0</v>
      </c>
      <c r="F141" s="41">
        <f>'дод. 2'!G47</f>
        <v>0</v>
      </c>
      <c r="G141" s="41">
        <f>'дод. 2'!H47</f>
        <v>202410.09</v>
      </c>
      <c r="H141" s="41">
        <f>'дод. 2'!I47</f>
        <v>0</v>
      </c>
      <c r="I141" s="41">
        <f>'дод. 2'!J47</f>
        <v>0</v>
      </c>
      <c r="J141" s="238">
        <f t="shared" si="20"/>
        <v>2.7816995556923736</v>
      </c>
      <c r="K141" s="41">
        <f>'дод. 2'!L47</f>
        <v>4897000</v>
      </c>
      <c r="L141" s="41">
        <f>'дод. 2'!M47</f>
        <v>0</v>
      </c>
      <c r="M141" s="41">
        <f>'дод. 2'!N47</f>
        <v>0</v>
      </c>
      <c r="N141" s="41">
        <f>'дод. 2'!O47</f>
        <v>0</v>
      </c>
      <c r="O141" s="41">
        <f>'дод. 2'!P47</f>
        <v>4897000</v>
      </c>
      <c r="P141" s="41">
        <f>'дод. 2'!Q47</f>
        <v>0</v>
      </c>
      <c r="Q141" s="41">
        <f>'дод. 2'!R47</f>
        <v>0</v>
      </c>
      <c r="R141" s="41">
        <f>'дод. 2'!S47</f>
        <v>0</v>
      </c>
      <c r="S141" s="41">
        <f>'дод. 2'!T47</f>
        <v>0</v>
      </c>
      <c r="T141" s="41">
        <f>'дод. 2'!U47</f>
        <v>0</v>
      </c>
      <c r="U141" s="238">
        <f t="shared" si="24"/>
        <v>0</v>
      </c>
      <c r="V141" s="41">
        <f>'дод. 2'!W47</f>
        <v>202410.09</v>
      </c>
      <c r="W141" s="278"/>
      <c r="X141" s="152"/>
      <c r="Y141" s="152"/>
      <c r="Z141" s="152"/>
      <c r="AA141" s="152"/>
      <c r="AB141" s="152"/>
      <c r="AC141" s="152"/>
      <c r="AD141" s="152"/>
      <c r="AE141" s="152"/>
      <c r="AF141" s="152"/>
      <c r="AG141" s="152"/>
      <c r="AH141" s="152"/>
      <c r="AI141" s="152"/>
      <c r="AJ141" s="152"/>
    </row>
    <row r="142" spans="1:36" s="21" customFormat="1" ht="38.25" customHeight="1">
      <c r="A142" s="22" t="s">
        <v>134</v>
      </c>
      <c r="B142" s="10"/>
      <c r="C142" s="10" t="s">
        <v>10</v>
      </c>
      <c r="D142" s="42">
        <f>D143+D144+D147+D148+D149+D145+D146</f>
        <v>7046067</v>
      </c>
      <c r="E142" s="42">
        <f aca="true" t="shared" si="42" ref="E142:V142">E143+E144+E147+E148+E149+E145+E146</f>
        <v>0</v>
      </c>
      <c r="F142" s="42">
        <f t="shared" si="42"/>
        <v>0</v>
      </c>
      <c r="G142" s="42">
        <f t="shared" si="42"/>
        <v>408941.66</v>
      </c>
      <c r="H142" s="42">
        <f t="shared" si="42"/>
        <v>0</v>
      </c>
      <c r="I142" s="42">
        <f t="shared" si="42"/>
        <v>0</v>
      </c>
      <c r="J142" s="237">
        <f aca="true" t="shared" si="43" ref="J142:J170">G142/D142*100</f>
        <v>5.803828717495874</v>
      </c>
      <c r="K142" s="42">
        <f t="shared" si="42"/>
        <v>73134946</v>
      </c>
      <c r="L142" s="42">
        <f t="shared" si="42"/>
        <v>484946</v>
      </c>
      <c r="M142" s="42">
        <f t="shared" si="42"/>
        <v>0</v>
      </c>
      <c r="N142" s="42">
        <f t="shared" si="42"/>
        <v>0</v>
      </c>
      <c r="O142" s="42">
        <f t="shared" si="42"/>
        <v>72650000</v>
      </c>
      <c r="P142" s="42">
        <f t="shared" si="42"/>
        <v>2577499.97</v>
      </c>
      <c r="Q142" s="42">
        <f t="shared" si="42"/>
        <v>6600</v>
      </c>
      <c r="R142" s="42">
        <f t="shared" si="42"/>
        <v>0</v>
      </c>
      <c r="S142" s="42">
        <f t="shared" si="42"/>
        <v>0</v>
      </c>
      <c r="T142" s="42">
        <f t="shared" si="42"/>
        <v>2570899.97</v>
      </c>
      <c r="U142" s="237">
        <f aca="true" t="shared" si="44" ref="U142:U170">P142/K142*100</f>
        <v>3.5243069298225778</v>
      </c>
      <c r="V142" s="42">
        <f t="shared" si="42"/>
        <v>2986441.6300000004</v>
      </c>
      <c r="W142" s="278"/>
      <c r="X142" s="156"/>
      <c r="Y142" s="156"/>
      <c r="Z142" s="156"/>
      <c r="AA142" s="156"/>
      <c r="AB142" s="156"/>
      <c r="AC142" s="156"/>
      <c r="AD142" s="156"/>
      <c r="AE142" s="156"/>
      <c r="AF142" s="156"/>
      <c r="AG142" s="156"/>
      <c r="AH142" s="156"/>
      <c r="AI142" s="156"/>
      <c r="AJ142" s="156"/>
    </row>
    <row r="143" spans="1:36" ht="38.25" customHeight="1">
      <c r="A143" s="4" t="s">
        <v>11</v>
      </c>
      <c r="B143" s="4" t="s">
        <v>133</v>
      </c>
      <c r="C143" s="12" t="s">
        <v>46</v>
      </c>
      <c r="D143" s="41">
        <f>'дод. 2'!E48+'дод. 2'!E216</f>
        <v>1173000</v>
      </c>
      <c r="E143" s="41">
        <f>'дод. 2'!F48+'дод. 2'!F216</f>
        <v>0</v>
      </c>
      <c r="F143" s="41">
        <f>'дод. 2'!G48+'дод. 2'!G216</f>
        <v>0</v>
      </c>
      <c r="G143" s="41">
        <f>'дод. 2'!H48+'дод. 2'!H216</f>
        <v>8650</v>
      </c>
      <c r="H143" s="41">
        <f>'дод. 2'!I48+'дод. 2'!I216</f>
        <v>0</v>
      </c>
      <c r="I143" s="41">
        <f>'дод. 2'!J48+'дод. 2'!J216</f>
        <v>0</v>
      </c>
      <c r="J143" s="238">
        <f t="shared" si="43"/>
        <v>0.7374254049445865</v>
      </c>
      <c r="K143" s="41">
        <f>'дод. 2'!L48+'дод. 2'!L216</f>
        <v>0</v>
      </c>
      <c r="L143" s="41">
        <f>'дод. 2'!M48+'дод. 2'!M216</f>
        <v>0</v>
      </c>
      <c r="M143" s="41">
        <f>'дод. 2'!N48+'дод. 2'!N216</f>
        <v>0</v>
      </c>
      <c r="N143" s="41">
        <f>'дод. 2'!O48+'дод. 2'!O216</f>
        <v>0</v>
      </c>
      <c r="O143" s="41">
        <f>'дод. 2'!P48+'дод. 2'!P216</f>
        <v>0</v>
      </c>
      <c r="P143" s="41">
        <f>'дод. 2'!Q48+'дод. 2'!Q216</f>
        <v>0</v>
      </c>
      <c r="Q143" s="41">
        <f>'дод. 2'!R48+'дод. 2'!R216</f>
        <v>0</v>
      </c>
      <c r="R143" s="41">
        <f>'дод. 2'!S48+'дод. 2'!S216</f>
        <v>0</v>
      </c>
      <c r="S143" s="41">
        <f>'дод. 2'!T48+'дод. 2'!T216</f>
        <v>0</v>
      </c>
      <c r="T143" s="41">
        <f>'дод. 2'!U48+'дод. 2'!U216</f>
        <v>0</v>
      </c>
      <c r="U143" s="238"/>
      <c r="V143" s="41">
        <f>'дод. 2'!W48+'дод. 2'!W216</f>
        <v>8650</v>
      </c>
      <c r="W143" s="278"/>
      <c r="X143" s="152"/>
      <c r="Y143" s="152"/>
      <c r="Z143" s="152"/>
      <c r="AA143" s="152"/>
      <c r="AB143" s="152"/>
      <c r="AC143" s="152"/>
      <c r="AD143" s="152"/>
      <c r="AE143" s="152"/>
      <c r="AF143" s="152"/>
      <c r="AG143" s="152"/>
      <c r="AH143" s="152"/>
      <c r="AI143" s="152"/>
      <c r="AJ143" s="152"/>
    </row>
    <row r="144" spans="1:36" ht="24.75" customHeight="1">
      <c r="A144" s="4" t="s">
        <v>3</v>
      </c>
      <c r="B144" s="4" t="s">
        <v>132</v>
      </c>
      <c r="C144" s="12" t="s">
        <v>64</v>
      </c>
      <c r="D144" s="41">
        <f>'дод. 2'!E78+'дод. 2'!E96+'дод. 2'!E143+'дод. 2'!E159+'дод. 2'!E177+'дод. 2'!E202+'дод. 2'!E49+'дод. 2'!E227</f>
        <v>3219675</v>
      </c>
      <c r="E144" s="41">
        <f>'дод. 2'!F78+'дод. 2'!F96+'дод. 2'!F143+'дод. 2'!F159+'дод. 2'!F177+'дод. 2'!F202+'дод. 2'!F49+'дод. 2'!F227</f>
        <v>0</v>
      </c>
      <c r="F144" s="41">
        <f>'дод. 2'!G78+'дод. 2'!G96+'дод. 2'!G143+'дод. 2'!G159+'дод. 2'!G177+'дод. 2'!G202+'дод. 2'!G49+'дод. 2'!G227</f>
        <v>0</v>
      </c>
      <c r="G144" s="41">
        <f>'дод. 2'!H78+'дод. 2'!H96+'дод. 2'!H143+'дод. 2'!H159+'дод. 2'!H177+'дод. 2'!H202+'дод. 2'!H49+'дод. 2'!H227</f>
        <v>249922.71</v>
      </c>
      <c r="H144" s="41">
        <f>'дод. 2'!I78+'дод. 2'!I96+'дод. 2'!I143+'дод. 2'!I159+'дод. 2'!I177+'дод. 2'!I202+'дод. 2'!I49+'дод. 2'!I227</f>
        <v>0</v>
      </c>
      <c r="I144" s="41">
        <f>'дод. 2'!J78+'дод. 2'!J96+'дод. 2'!J143+'дод. 2'!J159+'дод. 2'!J177+'дод. 2'!J202+'дод. 2'!J49+'дод. 2'!J227</f>
        <v>0</v>
      </c>
      <c r="J144" s="238">
        <f t="shared" si="43"/>
        <v>7.762358312562603</v>
      </c>
      <c r="K144" s="41">
        <f>'дод. 2'!L78+'дод. 2'!L96+'дод. 2'!L143+'дод. 2'!L159+'дод. 2'!L177+'дод. 2'!L202+'дод. 2'!L49+'дод. 2'!L227</f>
        <v>42560000</v>
      </c>
      <c r="L144" s="41">
        <f>'дод. 2'!M78+'дод. 2'!M96+'дод. 2'!M143+'дод. 2'!M159+'дод. 2'!M177+'дод. 2'!M202+'дод. 2'!M49+'дод. 2'!M227</f>
        <v>0</v>
      </c>
      <c r="M144" s="41">
        <f>'дод. 2'!N78+'дод. 2'!N96+'дод. 2'!N143+'дод. 2'!N159+'дод. 2'!N177+'дод. 2'!N202+'дод. 2'!N49+'дод. 2'!N227</f>
        <v>0</v>
      </c>
      <c r="N144" s="41">
        <f>'дод. 2'!O78+'дод. 2'!O96+'дод. 2'!O143+'дод. 2'!O159+'дод. 2'!O177+'дод. 2'!O202+'дод. 2'!O49+'дод. 2'!O227</f>
        <v>0</v>
      </c>
      <c r="O144" s="41">
        <f>'дод. 2'!P78+'дод. 2'!P96+'дод. 2'!P143+'дод. 2'!P159+'дод. 2'!P177+'дод. 2'!P202+'дод. 2'!P49+'дод. 2'!P227</f>
        <v>42560000</v>
      </c>
      <c r="P144" s="41">
        <f>'дод. 2'!Q78+'дод. 2'!Q96+'дод. 2'!Q143+'дод. 2'!Q159+'дод. 2'!Q177+'дод. 2'!Q202+'дод. 2'!Q49+'дод. 2'!Q227</f>
        <v>2570899.97</v>
      </c>
      <c r="Q144" s="41">
        <f>'дод. 2'!R78+'дод. 2'!R96+'дод. 2'!R143+'дод. 2'!R159+'дод. 2'!R177+'дод. 2'!R202+'дод. 2'!R49+'дод. 2'!R227</f>
        <v>0</v>
      </c>
      <c r="R144" s="41">
        <f>'дод. 2'!S78+'дод. 2'!S96+'дод. 2'!S143+'дод. 2'!S159+'дод. 2'!S177+'дод. 2'!S202+'дод. 2'!S49+'дод. 2'!S227</f>
        <v>0</v>
      </c>
      <c r="S144" s="41">
        <f>'дод. 2'!T78+'дод. 2'!T96+'дод. 2'!T143+'дод. 2'!T159+'дод. 2'!T177+'дод. 2'!T202+'дод. 2'!T49+'дод. 2'!T227</f>
        <v>0</v>
      </c>
      <c r="T144" s="41">
        <f>'дод. 2'!U78+'дод. 2'!U96+'дод. 2'!U143+'дод. 2'!U159+'дод. 2'!U177+'дод. 2'!U202+'дод. 2'!U49+'дод. 2'!U227</f>
        <v>2570899.97</v>
      </c>
      <c r="U144" s="238">
        <f t="shared" si="44"/>
        <v>6.04064842575188</v>
      </c>
      <c r="V144" s="41">
        <f>'дод. 2'!W78+'дод. 2'!W96+'дод. 2'!W143+'дод. 2'!W159+'дод. 2'!W177+'дод. 2'!W202+'дод. 2'!W49+'дод. 2'!W227</f>
        <v>2820822.68</v>
      </c>
      <c r="W144" s="278"/>
      <c r="X144" s="152"/>
      <c r="Y144" s="152"/>
      <c r="Z144" s="152"/>
      <c r="AA144" s="152"/>
      <c r="AB144" s="152"/>
      <c r="AC144" s="152"/>
      <c r="AD144" s="152"/>
      <c r="AE144" s="152"/>
      <c r="AF144" s="152"/>
      <c r="AG144" s="152"/>
      <c r="AH144" s="152"/>
      <c r="AI144" s="152"/>
      <c r="AJ144" s="152"/>
    </row>
    <row r="145" spans="1:36" ht="33.75" customHeight="1">
      <c r="A145" s="4" t="s">
        <v>411</v>
      </c>
      <c r="B145" s="4" t="s">
        <v>126</v>
      </c>
      <c r="C145" s="12" t="s">
        <v>414</v>
      </c>
      <c r="D145" s="41">
        <f>'дод. 2'!E217</f>
        <v>0</v>
      </c>
      <c r="E145" s="41">
        <f>'дод. 2'!F217</f>
        <v>0</v>
      </c>
      <c r="F145" s="41">
        <f>'дод. 2'!G217</f>
        <v>0</v>
      </c>
      <c r="G145" s="41">
        <f>'дод. 2'!H217</f>
        <v>0</v>
      </c>
      <c r="H145" s="41">
        <f>'дод. 2'!I217</f>
        <v>0</v>
      </c>
      <c r="I145" s="41">
        <f>'дод. 2'!J217</f>
        <v>0</v>
      </c>
      <c r="J145" s="238"/>
      <c r="K145" s="41">
        <f>'дод. 2'!L217</f>
        <v>25000</v>
      </c>
      <c r="L145" s="41">
        <f>'дод. 2'!M217</f>
        <v>0</v>
      </c>
      <c r="M145" s="41">
        <f>'дод. 2'!N217</f>
        <v>0</v>
      </c>
      <c r="N145" s="41">
        <f>'дод. 2'!O217</f>
        <v>0</v>
      </c>
      <c r="O145" s="41">
        <f>'дод. 2'!P217</f>
        <v>25000</v>
      </c>
      <c r="P145" s="41">
        <f>'дод. 2'!Q217</f>
        <v>0</v>
      </c>
      <c r="Q145" s="41">
        <f>'дод. 2'!R217</f>
        <v>0</v>
      </c>
      <c r="R145" s="41">
        <f>'дод. 2'!S217</f>
        <v>0</v>
      </c>
      <c r="S145" s="41">
        <f>'дод. 2'!T217</f>
        <v>0</v>
      </c>
      <c r="T145" s="41">
        <f>'дод. 2'!U217</f>
        <v>0</v>
      </c>
      <c r="U145" s="238">
        <f t="shared" si="44"/>
        <v>0</v>
      </c>
      <c r="V145" s="41">
        <f>'дод. 2'!W217</f>
        <v>0</v>
      </c>
      <c r="W145" s="278"/>
      <c r="X145" s="152"/>
      <c r="Y145" s="152"/>
      <c r="Z145" s="152"/>
      <c r="AA145" s="152"/>
      <c r="AB145" s="152"/>
      <c r="AC145" s="152"/>
      <c r="AD145" s="152"/>
      <c r="AE145" s="152"/>
      <c r="AF145" s="152"/>
      <c r="AG145" s="152"/>
      <c r="AH145" s="152"/>
      <c r="AI145" s="152"/>
      <c r="AJ145" s="152"/>
    </row>
    <row r="146" spans="1:36" ht="66.75" customHeight="1">
      <c r="A146" s="4" t="s">
        <v>413</v>
      </c>
      <c r="B146" s="4" t="s">
        <v>126</v>
      </c>
      <c r="C146" s="12" t="s">
        <v>415</v>
      </c>
      <c r="D146" s="41">
        <f>'дод. 2'!E218</f>
        <v>0</v>
      </c>
      <c r="E146" s="41">
        <f>'дод. 2'!F218</f>
        <v>0</v>
      </c>
      <c r="F146" s="41">
        <f>'дод. 2'!G218</f>
        <v>0</v>
      </c>
      <c r="G146" s="41">
        <f>'дод. 2'!H218</f>
        <v>0</v>
      </c>
      <c r="H146" s="41">
        <f>'дод. 2'!I218</f>
        <v>0</v>
      </c>
      <c r="I146" s="41">
        <f>'дод. 2'!J218</f>
        <v>0</v>
      </c>
      <c r="J146" s="238"/>
      <c r="K146" s="41">
        <f>'дод. 2'!L218</f>
        <v>25000</v>
      </c>
      <c r="L146" s="41">
        <f>'дод. 2'!M218</f>
        <v>0</v>
      </c>
      <c r="M146" s="41">
        <f>'дод. 2'!N218</f>
        <v>0</v>
      </c>
      <c r="N146" s="41">
        <f>'дод. 2'!O218</f>
        <v>0</v>
      </c>
      <c r="O146" s="41">
        <f>'дод. 2'!P218</f>
        <v>25000</v>
      </c>
      <c r="P146" s="41">
        <f>'дод. 2'!Q218</f>
        <v>0</v>
      </c>
      <c r="Q146" s="41">
        <f>'дод. 2'!R218</f>
        <v>0</v>
      </c>
      <c r="R146" s="41">
        <f>'дод. 2'!S218</f>
        <v>0</v>
      </c>
      <c r="S146" s="41">
        <f>'дод. 2'!T218</f>
        <v>0</v>
      </c>
      <c r="T146" s="41">
        <f>'дод. 2'!U218</f>
        <v>0</v>
      </c>
      <c r="U146" s="238">
        <f t="shared" si="44"/>
        <v>0</v>
      </c>
      <c r="V146" s="41">
        <f>'дод. 2'!W218</f>
        <v>0</v>
      </c>
      <c r="W146" s="278"/>
      <c r="X146" s="152"/>
      <c r="Y146" s="152"/>
      <c r="Z146" s="152"/>
      <c r="AA146" s="152"/>
      <c r="AB146" s="152"/>
      <c r="AC146" s="152"/>
      <c r="AD146" s="152"/>
      <c r="AE146" s="152"/>
      <c r="AF146" s="152"/>
      <c r="AG146" s="152"/>
      <c r="AH146" s="152"/>
      <c r="AI146" s="152"/>
      <c r="AJ146" s="152"/>
    </row>
    <row r="147" spans="1:36" ht="15.75">
      <c r="A147" s="4" t="s">
        <v>12</v>
      </c>
      <c r="B147" s="4" t="s">
        <v>126</v>
      </c>
      <c r="C147" s="12" t="s">
        <v>47</v>
      </c>
      <c r="D147" s="41">
        <f>'дод. 2'!E50</f>
        <v>0</v>
      </c>
      <c r="E147" s="41">
        <f>'дод. 2'!F50</f>
        <v>0</v>
      </c>
      <c r="F147" s="41">
        <f>'дод. 2'!G50</f>
        <v>0</v>
      </c>
      <c r="G147" s="41">
        <f>'дод. 2'!H50</f>
        <v>0</v>
      </c>
      <c r="H147" s="41">
        <f>'дод. 2'!I50</f>
        <v>0</v>
      </c>
      <c r="I147" s="41">
        <f>'дод. 2'!J50</f>
        <v>0</v>
      </c>
      <c r="J147" s="238"/>
      <c r="K147" s="41">
        <f>'дод. 2'!L50</f>
        <v>29240000</v>
      </c>
      <c r="L147" s="41">
        <f>'дод. 2'!M50</f>
        <v>0</v>
      </c>
      <c r="M147" s="41">
        <f>'дод. 2'!N50</f>
        <v>0</v>
      </c>
      <c r="N147" s="41">
        <f>'дод. 2'!O50</f>
        <v>0</v>
      </c>
      <c r="O147" s="41">
        <f>'дод. 2'!P50</f>
        <v>29240000</v>
      </c>
      <c r="P147" s="41">
        <f>'дод. 2'!Q50</f>
        <v>0</v>
      </c>
      <c r="Q147" s="41">
        <f>'дод. 2'!R50</f>
        <v>0</v>
      </c>
      <c r="R147" s="41">
        <f>'дод. 2'!S50</f>
        <v>0</v>
      </c>
      <c r="S147" s="41">
        <f>'дод. 2'!T50</f>
        <v>0</v>
      </c>
      <c r="T147" s="41">
        <f>'дод. 2'!U50</f>
        <v>0</v>
      </c>
      <c r="U147" s="238">
        <f t="shared" si="44"/>
        <v>0</v>
      </c>
      <c r="V147" s="41">
        <f>'дод. 2'!W50</f>
        <v>0</v>
      </c>
      <c r="W147" s="278"/>
      <c r="X147" s="152"/>
      <c r="Y147" s="152"/>
      <c r="Z147" s="152"/>
      <c r="AA147" s="152"/>
      <c r="AB147" s="152"/>
      <c r="AC147" s="152"/>
      <c r="AD147" s="152"/>
      <c r="AE147" s="152"/>
      <c r="AF147" s="152"/>
      <c r="AG147" s="152"/>
      <c r="AH147" s="152"/>
      <c r="AI147" s="152"/>
      <c r="AJ147" s="152"/>
    </row>
    <row r="148" spans="1:36" ht="36.75" customHeight="1">
      <c r="A148" s="4" t="s">
        <v>386</v>
      </c>
      <c r="B148" s="4" t="s">
        <v>126</v>
      </c>
      <c r="C148" s="12" t="s">
        <v>387</v>
      </c>
      <c r="D148" s="41">
        <f>'дод. 2'!E51</f>
        <v>209333</v>
      </c>
      <c r="E148" s="41">
        <f>'дод. 2'!F51</f>
        <v>0</v>
      </c>
      <c r="F148" s="41">
        <f>'дод. 2'!G51</f>
        <v>0</v>
      </c>
      <c r="G148" s="41">
        <f>'дод. 2'!H51</f>
        <v>50000</v>
      </c>
      <c r="H148" s="41">
        <f>'дод. 2'!I51</f>
        <v>0</v>
      </c>
      <c r="I148" s="41">
        <f>'дод. 2'!J51</f>
        <v>0</v>
      </c>
      <c r="J148" s="238">
        <f t="shared" si="43"/>
        <v>23.885388352529226</v>
      </c>
      <c r="K148" s="41">
        <f>'дод. 2'!L51</f>
        <v>0</v>
      </c>
      <c r="L148" s="41">
        <f>'дод. 2'!M51</f>
        <v>0</v>
      </c>
      <c r="M148" s="41">
        <f>'дод. 2'!N51</f>
        <v>0</v>
      </c>
      <c r="N148" s="41">
        <f>'дод. 2'!O51</f>
        <v>0</v>
      </c>
      <c r="O148" s="41">
        <f>'дод. 2'!P51</f>
        <v>0</v>
      </c>
      <c r="P148" s="41">
        <f>'дод. 2'!Q51</f>
        <v>0</v>
      </c>
      <c r="Q148" s="41">
        <f>'дод. 2'!R51</f>
        <v>0</v>
      </c>
      <c r="R148" s="41">
        <f>'дод. 2'!S51</f>
        <v>0</v>
      </c>
      <c r="S148" s="41">
        <f>'дод. 2'!T51</f>
        <v>0</v>
      </c>
      <c r="T148" s="41">
        <f>'дод. 2'!U51</f>
        <v>0</v>
      </c>
      <c r="U148" s="238"/>
      <c r="V148" s="41">
        <f>'дод. 2'!W51</f>
        <v>50000</v>
      </c>
      <c r="W148" s="278"/>
      <c r="X148" s="152"/>
      <c r="Y148" s="152"/>
      <c r="Z148" s="152"/>
      <c r="AA148" s="152"/>
      <c r="AB148" s="152"/>
      <c r="AC148" s="152"/>
      <c r="AD148" s="152"/>
      <c r="AE148" s="152"/>
      <c r="AF148" s="152"/>
      <c r="AG148" s="152"/>
      <c r="AH148" s="152"/>
      <c r="AI148" s="152"/>
      <c r="AJ148" s="152"/>
    </row>
    <row r="149" spans="1:36" ht="29.25" customHeight="1">
      <c r="A149" s="4" t="s">
        <v>13</v>
      </c>
      <c r="B149" s="4"/>
      <c r="C149" s="12" t="s">
        <v>407</v>
      </c>
      <c r="D149" s="41">
        <f>D150+D151</f>
        <v>2444059</v>
      </c>
      <c r="E149" s="41">
        <f aca="true" t="shared" si="45" ref="E149:V149">E150+E151</f>
        <v>0</v>
      </c>
      <c r="F149" s="41">
        <f t="shared" si="45"/>
        <v>0</v>
      </c>
      <c r="G149" s="41">
        <f t="shared" si="45"/>
        <v>100368.95</v>
      </c>
      <c r="H149" s="41">
        <f t="shared" si="45"/>
        <v>0</v>
      </c>
      <c r="I149" s="41">
        <f t="shared" si="45"/>
        <v>0</v>
      </c>
      <c r="J149" s="238">
        <f t="shared" si="43"/>
        <v>4.1066500440455815</v>
      </c>
      <c r="K149" s="41">
        <f t="shared" si="45"/>
        <v>1284946</v>
      </c>
      <c r="L149" s="41">
        <f t="shared" si="45"/>
        <v>484946</v>
      </c>
      <c r="M149" s="41">
        <f t="shared" si="45"/>
        <v>0</v>
      </c>
      <c r="N149" s="41">
        <f t="shared" si="45"/>
        <v>0</v>
      </c>
      <c r="O149" s="41">
        <f t="shared" si="45"/>
        <v>800000</v>
      </c>
      <c r="P149" s="41">
        <f t="shared" si="45"/>
        <v>6600</v>
      </c>
      <c r="Q149" s="41">
        <f t="shared" si="45"/>
        <v>6600</v>
      </c>
      <c r="R149" s="41">
        <f t="shared" si="45"/>
        <v>0</v>
      </c>
      <c r="S149" s="41">
        <f t="shared" si="45"/>
        <v>0</v>
      </c>
      <c r="T149" s="41">
        <f t="shared" si="45"/>
        <v>0</v>
      </c>
      <c r="U149" s="238">
        <f t="shared" si="44"/>
        <v>0.5136402619254039</v>
      </c>
      <c r="V149" s="41">
        <f t="shared" si="45"/>
        <v>106968.95</v>
      </c>
      <c r="W149" s="278"/>
      <c r="X149" s="152"/>
      <c r="Y149" s="152"/>
      <c r="Z149" s="152"/>
      <c r="AA149" s="152"/>
      <c r="AB149" s="152"/>
      <c r="AC149" s="152"/>
      <c r="AD149" s="152"/>
      <c r="AE149" s="152"/>
      <c r="AF149" s="152"/>
      <c r="AG149" s="152"/>
      <c r="AH149" s="152"/>
      <c r="AI149" s="152"/>
      <c r="AJ149" s="152"/>
    </row>
    <row r="150" spans="1:36" s="7" customFormat="1" ht="122.25" customHeight="1">
      <c r="A150" s="6" t="s">
        <v>461</v>
      </c>
      <c r="B150" s="6" t="s">
        <v>126</v>
      </c>
      <c r="C150" s="13" t="s">
        <v>494</v>
      </c>
      <c r="D150" s="43">
        <f>'дод. 2'!E53+'дод. 2'!E208+'дод. 2'!E179</f>
        <v>0</v>
      </c>
      <c r="E150" s="43">
        <f>'дод. 2'!F53+'дод. 2'!F208+'дод. 2'!F179</f>
        <v>0</v>
      </c>
      <c r="F150" s="43">
        <f>'дод. 2'!G53+'дод. 2'!G208+'дод. 2'!G179</f>
        <v>0</v>
      </c>
      <c r="G150" s="43">
        <f>'дод. 2'!H53+'дод. 2'!H208+'дод. 2'!H179</f>
        <v>0</v>
      </c>
      <c r="H150" s="43">
        <f>'дод. 2'!I53+'дод. 2'!I208+'дод. 2'!I179</f>
        <v>0</v>
      </c>
      <c r="I150" s="43">
        <f>'дод. 2'!J53+'дод. 2'!J208+'дод. 2'!J179</f>
        <v>0</v>
      </c>
      <c r="J150" s="239"/>
      <c r="K150" s="43">
        <f>'дод. 2'!L53+'дод. 2'!L208+'дод. 2'!L179</f>
        <v>1284946</v>
      </c>
      <c r="L150" s="43">
        <f>'дод. 2'!M53+'дод. 2'!M208+'дод. 2'!M179</f>
        <v>484946</v>
      </c>
      <c r="M150" s="43">
        <f>'дод. 2'!N53+'дод. 2'!N208+'дод. 2'!N179</f>
        <v>0</v>
      </c>
      <c r="N150" s="43">
        <f>'дод. 2'!O53+'дод. 2'!O208+'дод. 2'!O179</f>
        <v>0</v>
      </c>
      <c r="O150" s="43">
        <f>'дод. 2'!P53+'дод. 2'!P208+'дод. 2'!P179</f>
        <v>800000</v>
      </c>
      <c r="P150" s="43">
        <f>'дод. 2'!Q53+'дод. 2'!Q208+'дод. 2'!Q179</f>
        <v>6600</v>
      </c>
      <c r="Q150" s="43">
        <f>'дод. 2'!R53+'дод. 2'!R208+'дод. 2'!R179</f>
        <v>6600</v>
      </c>
      <c r="R150" s="43">
        <f>'дод. 2'!S53+'дод. 2'!S208+'дод. 2'!S179</f>
        <v>0</v>
      </c>
      <c r="S150" s="43">
        <f>'дод. 2'!T53+'дод. 2'!T208+'дод. 2'!T179</f>
        <v>0</v>
      </c>
      <c r="T150" s="43">
        <f>'дод. 2'!U53+'дод. 2'!U208+'дод. 2'!U179</f>
        <v>0</v>
      </c>
      <c r="U150" s="239">
        <f t="shared" si="44"/>
        <v>0.5136402619254039</v>
      </c>
      <c r="V150" s="43">
        <f>'дод. 2'!W53+'дод. 2'!W208+'дод. 2'!W179</f>
        <v>6600</v>
      </c>
      <c r="W150" s="278"/>
      <c r="X150" s="153"/>
      <c r="Y150" s="153"/>
      <c r="Z150" s="153"/>
      <c r="AA150" s="153"/>
      <c r="AB150" s="153"/>
      <c r="AC150" s="153"/>
      <c r="AD150" s="153"/>
      <c r="AE150" s="153"/>
      <c r="AF150" s="153"/>
      <c r="AG150" s="153"/>
      <c r="AH150" s="153"/>
      <c r="AI150" s="153"/>
      <c r="AJ150" s="153"/>
    </row>
    <row r="151" spans="1:36" s="7" customFormat="1" ht="30.75" customHeight="1">
      <c r="A151" s="6" t="s">
        <v>377</v>
      </c>
      <c r="B151" s="6" t="s">
        <v>126</v>
      </c>
      <c r="C151" s="13" t="s">
        <v>34</v>
      </c>
      <c r="D151" s="43">
        <f>'дод. 2'!E54+'дод. 2'!E220</f>
        <v>2444059</v>
      </c>
      <c r="E151" s="43">
        <f>'дод. 2'!F54+'дод. 2'!F220</f>
        <v>0</v>
      </c>
      <c r="F151" s="43">
        <f>'дод. 2'!G54+'дод. 2'!G220</f>
        <v>0</v>
      </c>
      <c r="G151" s="43">
        <f>'дод. 2'!H54+'дод. 2'!H220</f>
        <v>100368.95</v>
      </c>
      <c r="H151" s="43">
        <f>'дод. 2'!I54+'дод. 2'!I220</f>
        <v>0</v>
      </c>
      <c r="I151" s="43">
        <f>'дод. 2'!J54+'дод. 2'!J220</f>
        <v>0</v>
      </c>
      <c r="J151" s="239">
        <f t="shared" si="43"/>
        <v>4.1066500440455815</v>
      </c>
      <c r="K151" s="43">
        <f>'дод. 2'!L54+'дод. 2'!L220</f>
        <v>0</v>
      </c>
      <c r="L151" s="43">
        <f>'дод. 2'!M54+'дод. 2'!M220</f>
        <v>0</v>
      </c>
      <c r="M151" s="43">
        <f>'дод. 2'!N54+'дод. 2'!N220</f>
        <v>0</v>
      </c>
      <c r="N151" s="43">
        <f>'дод. 2'!O54+'дод. 2'!O220</f>
        <v>0</v>
      </c>
      <c r="O151" s="43">
        <f>'дод. 2'!P54+'дод. 2'!P220</f>
        <v>0</v>
      </c>
      <c r="P151" s="43">
        <f>'дод. 2'!Q54+'дод. 2'!Q220</f>
        <v>0</v>
      </c>
      <c r="Q151" s="43">
        <f>'дод. 2'!R54+'дод. 2'!R220</f>
        <v>0</v>
      </c>
      <c r="R151" s="43">
        <f>'дод. 2'!S54+'дод. 2'!S220</f>
        <v>0</v>
      </c>
      <c r="S151" s="43">
        <f>'дод. 2'!T54+'дод. 2'!T220</f>
        <v>0</v>
      </c>
      <c r="T151" s="43">
        <f>'дод. 2'!U54+'дод. 2'!U220</f>
        <v>0</v>
      </c>
      <c r="U151" s="239"/>
      <c r="V151" s="43">
        <f>'дод. 2'!W54+'дод. 2'!W220</f>
        <v>100368.95</v>
      </c>
      <c r="W151" s="278"/>
      <c r="X151" s="153"/>
      <c r="Y151" s="153"/>
      <c r="Z151" s="153"/>
      <c r="AA151" s="153"/>
      <c r="AB151" s="153"/>
      <c r="AC151" s="153"/>
      <c r="AD151" s="153"/>
      <c r="AE151" s="153"/>
      <c r="AF151" s="153"/>
      <c r="AG151" s="153"/>
      <c r="AH151" s="153"/>
      <c r="AI151" s="153"/>
      <c r="AJ151" s="153"/>
    </row>
    <row r="152" spans="1:36" s="21" customFormat="1" ht="23.25" customHeight="1">
      <c r="A152" s="22" t="s">
        <v>141</v>
      </c>
      <c r="B152" s="9"/>
      <c r="C152" s="10" t="s">
        <v>15</v>
      </c>
      <c r="D152" s="42">
        <f>D153+D156+D158+D161+D163+D164</f>
        <v>7404335.97</v>
      </c>
      <c r="E152" s="42">
        <f aca="true" t="shared" si="46" ref="E152:V152">E153+E156+E158+E161+E163+E164</f>
        <v>1087750</v>
      </c>
      <c r="F152" s="42">
        <f t="shared" si="46"/>
        <v>303626</v>
      </c>
      <c r="G152" s="42">
        <f t="shared" si="46"/>
        <v>728354.95</v>
      </c>
      <c r="H152" s="42">
        <f t="shared" si="46"/>
        <v>260661.07</v>
      </c>
      <c r="I152" s="42">
        <f t="shared" si="46"/>
        <v>103029.73</v>
      </c>
      <c r="J152" s="237">
        <f t="shared" si="43"/>
        <v>9.836870624875225</v>
      </c>
      <c r="K152" s="42">
        <f t="shared" si="46"/>
        <v>3785100</v>
      </c>
      <c r="L152" s="42">
        <f t="shared" si="46"/>
        <v>2198100</v>
      </c>
      <c r="M152" s="42">
        <f t="shared" si="46"/>
        <v>0</v>
      </c>
      <c r="N152" s="42">
        <f t="shared" si="46"/>
        <v>1200</v>
      </c>
      <c r="O152" s="42">
        <f t="shared" si="46"/>
        <v>1587000</v>
      </c>
      <c r="P152" s="42">
        <f t="shared" si="46"/>
        <v>130343.78</v>
      </c>
      <c r="Q152" s="42">
        <f t="shared" si="46"/>
        <v>110343.78</v>
      </c>
      <c r="R152" s="42">
        <f t="shared" si="46"/>
        <v>0</v>
      </c>
      <c r="S152" s="42">
        <f t="shared" si="46"/>
        <v>0</v>
      </c>
      <c r="T152" s="42">
        <f t="shared" si="46"/>
        <v>20000</v>
      </c>
      <c r="U152" s="237">
        <f t="shared" si="44"/>
        <v>3.443602018440728</v>
      </c>
      <c r="V152" s="42">
        <f t="shared" si="46"/>
        <v>858698.73</v>
      </c>
      <c r="W152" s="278"/>
      <c r="X152" s="156"/>
      <c r="Y152" s="156"/>
      <c r="Z152" s="156"/>
      <c r="AA152" s="156"/>
      <c r="AB152" s="156"/>
      <c r="AC152" s="156"/>
      <c r="AD152" s="156"/>
      <c r="AE152" s="156"/>
      <c r="AF152" s="156"/>
      <c r="AG152" s="156"/>
      <c r="AH152" s="156"/>
      <c r="AI152" s="156"/>
      <c r="AJ152" s="156"/>
    </row>
    <row r="153" spans="1:36" s="21" customFormat="1" ht="49.5" customHeight="1">
      <c r="A153" s="22" t="s">
        <v>143</v>
      </c>
      <c r="B153" s="29"/>
      <c r="C153" s="10" t="s">
        <v>16</v>
      </c>
      <c r="D153" s="42">
        <f>D154+D155</f>
        <v>2127990</v>
      </c>
      <c r="E153" s="42">
        <f aca="true" t="shared" si="47" ref="E153:V153">E154+E155</f>
        <v>1087750</v>
      </c>
      <c r="F153" s="42">
        <f t="shared" si="47"/>
        <v>81385</v>
      </c>
      <c r="G153" s="42">
        <f t="shared" si="47"/>
        <v>580054.99</v>
      </c>
      <c r="H153" s="42">
        <f t="shared" si="47"/>
        <v>260661.07</v>
      </c>
      <c r="I153" s="42">
        <f t="shared" si="47"/>
        <v>12752.550000000001</v>
      </c>
      <c r="J153" s="237">
        <f t="shared" si="43"/>
        <v>27.25835130804186</v>
      </c>
      <c r="K153" s="42">
        <f t="shared" si="47"/>
        <v>5100</v>
      </c>
      <c r="L153" s="42">
        <f t="shared" si="47"/>
        <v>5100</v>
      </c>
      <c r="M153" s="42">
        <f t="shared" si="47"/>
        <v>0</v>
      </c>
      <c r="N153" s="42">
        <f t="shared" si="47"/>
        <v>1200</v>
      </c>
      <c r="O153" s="42">
        <f t="shared" si="47"/>
        <v>0</v>
      </c>
      <c r="P153" s="42">
        <f t="shared" si="47"/>
        <v>45</v>
      </c>
      <c r="Q153" s="42">
        <f t="shared" si="47"/>
        <v>45</v>
      </c>
      <c r="R153" s="42">
        <f t="shared" si="47"/>
        <v>0</v>
      </c>
      <c r="S153" s="42">
        <f t="shared" si="47"/>
        <v>0</v>
      </c>
      <c r="T153" s="42">
        <f t="shared" si="47"/>
        <v>0</v>
      </c>
      <c r="U153" s="237">
        <f t="shared" si="44"/>
        <v>0.8823529411764706</v>
      </c>
      <c r="V153" s="42">
        <f t="shared" si="47"/>
        <v>580099.99</v>
      </c>
      <c r="W153" s="278"/>
      <c r="X153" s="156"/>
      <c r="Y153" s="156"/>
      <c r="Z153" s="156"/>
      <c r="AA153" s="156"/>
      <c r="AB153" s="156"/>
      <c r="AC153" s="156"/>
      <c r="AD153" s="156"/>
      <c r="AE153" s="156"/>
      <c r="AF153" s="156"/>
      <c r="AG153" s="156"/>
      <c r="AH153" s="156"/>
      <c r="AI153" s="156"/>
      <c r="AJ153" s="156"/>
    </row>
    <row r="154" spans="1:36" s="21" customFormat="1" ht="36.75" customHeight="1">
      <c r="A154" s="26" t="s">
        <v>17</v>
      </c>
      <c r="B154" s="26" t="s">
        <v>136</v>
      </c>
      <c r="C154" s="12" t="s">
        <v>462</v>
      </c>
      <c r="D154" s="41">
        <f>'дод. 2'!E55+'дод. 2'!E144</f>
        <v>610880</v>
      </c>
      <c r="E154" s="41">
        <f>'дод. 2'!F55+'дод. 2'!F144</f>
        <v>0</v>
      </c>
      <c r="F154" s="41">
        <f>'дод. 2'!G55+'дод. 2'!G144</f>
        <v>5070</v>
      </c>
      <c r="G154" s="41">
        <f>'дод. 2'!H55+'дод. 2'!H144</f>
        <v>239350.88</v>
      </c>
      <c r="H154" s="41">
        <f>'дод. 2'!I55+'дод. 2'!I144</f>
        <v>0</v>
      </c>
      <c r="I154" s="41">
        <f>'дод. 2'!J55+'дод. 2'!J144</f>
        <v>469.86</v>
      </c>
      <c r="J154" s="238">
        <f t="shared" si="43"/>
        <v>39.18132530120482</v>
      </c>
      <c r="K154" s="41">
        <f>'дод. 2'!L55+'дод. 2'!L144</f>
        <v>0</v>
      </c>
      <c r="L154" s="41">
        <f>'дод. 2'!M55+'дод. 2'!M144</f>
        <v>0</v>
      </c>
      <c r="M154" s="41">
        <f>'дод. 2'!N55+'дод. 2'!N144</f>
        <v>0</v>
      </c>
      <c r="N154" s="41">
        <f>'дод. 2'!O55+'дод. 2'!O144</f>
        <v>0</v>
      </c>
      <c r="O154" s="41">
        <f>'дод. 2'!P55+'дод. 2'!P144</f>
        <v>0</v>
      </c>
      <c r="P154" s="41">
        <f>'дод. 2'!Q55+'дод. 2'!Q144</f>
        <v>0</v>
      </c>
      <c r="Q154" s="41">
        <f>'дод. 2'!R55+'дод. 2'!R144</f>
        <v>0</v>
      </c>
      <c r="R154" s="41">
        <f>'дод. 2'!S55+'дод. 2'!S144</f>
        <v>0</v>
      </c>
      <c r="S154" s="41">
        <f>'дод. 2'!T55+'дод. 2'!T144</f>
        <v>0</v>
      </c>
      <c r="T154" s="41">
        <f>'дод. 2'!U55+'дод. 2'!U144</f>
        <v>0</v>
      </c>
      <c r="U154" s="238"/>
      <c r="V154" s="41">
        <f>'дод. 2'!W55+'дод. 2'!W144</f>
        <v>239350.88</v>
      </c>
      <c r="W154" s="278"/>
      <c r="X154" s="152"/>
      <c r="Y154" s="152"/>
      <c r="Z154" s="152"/>
      <c r="AA154" s="152"/>
      <c r="AB154" s="152"/>
      <c r="AC154" s="152"/>
      <c r="AD154" s="152"/>
      <c r="AE154" s="152"/>
      <c r="AF154" s="152"/>
      <c r="AG154" s="152"/>
      <c r="AH154" s="152"/>
      <c r="AI154" s="152"/>
      <c r="AJ154" s="152"/>
    </row>
    <row r="155" spans="1:36" ht="24.75" customHeight="1">
      <c r="A155" s="4" t="s">
        <v>236</v>
      </c>
      <c r="B155" s="11" t="s">
        <v>136</v>
      </c>
      <c r="C155" s="12" t="s">
        <v>18</v>
      </c>
      <c r="D155" s="41">
        <f>'дод. 2'!E56</f>
        <v>1517110</v>
      </c>
      <c r="E155" s="41">
        <f>'дод. 2'!F56</f>
        <v>1087750</v>
      </c>
      <c r="F155" s="41">
        <f>'дод. 2'!G56</f>
        <v>76315</v>
      </c>
      <c r="G155" s="41">
        <f>'дод. 2'!H56</f>
        <v>340704.11</v>
      </c>
      <c r="H155" s="41">
        <f>'дод. 2'!I56</f>
        <v>260661.07</v>
      </c>
      <c r="I155" s="41">
        <f>'дод. 2'!J56</f>
        <v>12282.69</v>
      </c>
      <c r="J155" s="238">
        <f t="shared" si="43"/>
        <v>22.457442769476174</v>
      </c>
      <c r="K155" s="41">
        <f>'дод. 2'!L56</f>
        <v>5100</v>
      </c>
      <c r="L155" s="41">
        <f>'дод. 2'!M56</f>
        <v>5100</v>
      </c>
      <c r="M155" s="41">
        <f>'дод. 2'!N56</f>
        <v>0</v>
      </c>
      <c r="N155" s="41">
        <f>'дод. 2'!O56</f>
        <v>1200</v>
      </c>
      <c r="O155" s="41">
        <f>'дод. 2'!P56</f>
        <v>0</v>
      </c>
      <c r="P155" s="41">
        <f>'дод. 2'!Q56</f>
        <v>45</v>
      </c>
      <c r="Q155" s="41">
        <f>'дод. 2'!R56</f>
        <v>45</v>
      </c>
      <c r="R155" s="41">
        <f>'дод. 2'!S56</f>
        <v>0</v>
      </c>
      <c r="S155" s="41">
        <f>'дод. 2'!T56</f>
        <v>0</v>
      </c>
      <c r="T155" s="41">
        <f>'дод. 2'!U56</f>
        <v>0</v>
      </c>
      <c r="U155" s="238">
        <f t="shared" si="44"/>
        <v>0.8823529411764706</v>
      </c>
      <c r="V155" s="41">
        <f>'дод. 2'!W56</f>
        <v>340749.11</v>
      </c>
      <c r="W155" s="278"/>
      <c r="X155" s="152"/>
      <c r="Y155" s="152"/>
      <c r="Z155" s="152"/>
      <c r="AA155" s="152"/>
      <c r="AB155" s="152"/>
      <c r="AC155" s="152"/>
      <c r="AD155" s="152"/>
      <c r="AE155" s="152"/>
      <c r="AF155" s="152"/>
      <c r="AG155" s="152"/>
      <c r="AH155" s="152"/>
      <c r="AI155" s="152"/>
      <c r="AJ155" s="152"/>
    </row>
    <row r="156" spans="1:36" s="21" customFormat="1" ht="30" customHeight="1">
      <c r="A156" s="22" t="s">
        <v>388</v>
      </c>
      <c r="B156" s="22"/>
      <c r="C156" s="47" t="s">
        <v>389</v>
      </c>
      <c r="D156" s="42">
        <f aca="true" t="shared" si="48" ref="D156:V156">D157</f>
        <v>391300</v>
      </c>
      <c r="E156" s="42">
        <f t="shared" si="48"/>
        <v>0</v>
      </c>
      <c r="F156" s="42">
        <f t="shared" si="48"/>
        <v>222241</v>
      </c>
      <c r="G156" s="42">
        <f t="shared" si="48"/>
        <v>97471.08</v>
      </c>
      <c r="H156" s="42">
        <f t="shared" si="48"/>
        <v>0</v>
      </c>
      <c r="I156" s="42">
        <f t="shared" si="48"/>
        <v>90277.18</v>
      </c>
      <c r="J156" s="237">
        <f t="shared" si="43"/>
        <v>24.90955277280859</v>
      </c>
      <c r="K156" s="42">
        <f t="shared" si="48"/>
        <v>0</v>
      </c>
      <c r="L156" s="42">
        <f t="shared" si="48"/>
        <v>0</v>
      </c>
      <c r="M156" s="42">
        <f t="shared" si="48"/>
        <v>0</v>
      </c>
      <c r="N156" s="42">
        <f t="shared" si="48"/>
        <v>0</v>
      </c>
      <c r="O156" s="42">
        <f t="shared" si="48"/>
        <v>0</v>
      </c>
      <c r="P156" s="42">
        <f t="shared" si="48"/>
        <v>0</v>
      </c>
      <c r="Q156" s="42">
        <f t="shared" si="48"/>
        <v>0</v>
      </c>
      <c r="R156" s="42">
        <f t="shared" si="48"/>
        <v>0</v>
      </c>
      <c r="S156" s="42">
        <f t="shared" si="48"/>
        <v>0</v>
      </c>
      <c r="T156" s="42">
        <f t="shared" si="48"/>
        <v>0</v>
      </c>
      <c r="U156" s="237"/>
      <c r="V156" s="42">
        <f t="shared" si="48"/>
        <v>97471.08</v>
      </c>
      <c r="W156" s="278"/>
      <c r="X156" s="156"/>
      <c r="Y156" s="156"/>
      <c r="Z156" s="156"/>
      <c r="AA156" s="156"/>
      <c r="AB156" s="156"/>
      <c r="AC156" s="156"/>
      <c r="AD156" s="156"/>
      <c r="AE156" s="156"/>
      <c r="AF156" s="156"/>
      <c r="AG156" s="156"/>
      <c r="AH156" s="156"/>
      <c r="AI156" s="156"/>
      <c r="AJ156" s="156"/>
    </row>
    <row r="157" spans="1:36" ht="30" customHeight="1">
      <c r="A157" s="4" t="s">
        <v>382</v>
      </c>
      <c r="B157" s="11" t="s">
        <v>383</v>
      </c>
      <c r="C157" s="12" t="s">
        <v>384</v>
      </c>
      <c r="D157" s="41">
        <f>'дод. 2'!E57</f>
        <v>391300</v>
      </c>
      <c r="E157" s="41">
        <f>'дод. 2'!F57</f>
        <v>0</v>
      </c>
      <c r="F157" s="41">
        <f>'дод. 2'!G57</f>
        <v>222241</v>
      </c>
      <c r="G157" s="41">
        <f>'дод. 2'!H57</f>
        <v>97471.08</v>
      </c>
      <c r="H157" s="41">
        <f>'дод. 2'!I57</f>
        <v>0</v>
      </c>
      <c r="I157" s="41">
        <f>'дод. 2'!J57</f>
        <v>90277.18</v>
      </c>
      <c r="J157" s="238">
        <f t="shared" si="43"/>
        <v>24.90955277280859</v>
      </c>
      <c r="K157" s="41">
        <f>'дод. 2'!L57</f>
        <v>0</v>
      </c>
      <c r="L157" s="41">
        <f>'дод. 2'!M57</f>
        <v>0</v>
      </c>
      <c r="M157" s="41">
        <f>'дод. 2'!N57</f>
        <v>0</v>
      </c>
      <c r="N157" s="41">
        <f>'дод. 2'!O57</f>
        <v>0</v>
      </c>
      <c r="O157" s="41">
        <f>'дод. 2'!P57</f>
        <v>0</v>
      </c>
      <c r="P157" s="41">
        <f>'дод. 2'!Q57</f>
        <v>0</v>
      </c>
      <c r="Q157" s="41">
        <f>'дод. 2'!R57</f>
        <v>0</v>
      </c>
      <c r="R157" s="41">
        <f>'дод. 2'!S57</f>
        <v>0</v>
      </c>
      <c r="S157" s="41">
        <f>'дод. 2'!T57</f>
        <v>0</v>
      </c>
      <c r="T157" s="41">
        <f>'дод. 2'!U57</f>
        <v>0</v>
      </c>
      <c r="U157" s="238"/>
      <c r="V157" s="41">
        <f>'дод. 2'!W57</f>
        <v>97471.08</v>
      </c>
      <c r="W157" s="278"/>
      <c r="X157" s="152"/>
      <c r="Y157" s="152"/>
      <c r="Z157" s="152"/>
      <c r="AA157" s="152"/>
      <c r="AB157" s="152"/>
      <c r="AC157" s="152"/>
      <c r="AD157" s="152"/>
      <c r="AE157" s="152"/>
      <c r="AF157" s="152"/>
      <c r="AG157" s="152"/>
      <c r="AH157" s="152"/>
      <c r="AI157" s="152"/>
      <c r="AJ157" s="152"/>
    </row>
    <row r="158" spans="1:36" s="21" customFormat="1" ht="22.5" customHeight="1">
      <c r="A158" s="22" t="s">
        <v>14</v>
      </c>
      <c r="B158" s="31"/>
      <c r="C158" s="10" t="s">
        <v>19</v>
      </c>
      <c r="D158" s="42">
        <f>D159+D160</f>
        <v>76600</v>
      </c>
      <c r="E158" s="42">
        <f aca="true" t="shared" si="49" ref="E158:V158">E159+E160</f>
        <v>0</v>
      </c>
      <c r="F158" s="42">
        <f t="shared" si="49"/>
        <v>0</v>
      </c>
      <c r="G158" s="42">
        <f t="shared" si="49"/>
        <v>0</v>
      </c>
      <c r="H158" s="42">
        <f t="shared" si="49"/>
        <v>0</v>
      </c>
      <c r="I158" s="42">
        <f t="shared" si="49"/>
        <v>0</v>
      </c>
      <c r="J158" s="237">
        <f t="shared" si="43"/>
        <v>0</v>
      </c>
      <c r="K158" s="42">
        <f t="shared" si="49"/>
        <v>3780000</v>
      </c>
      <c r="L158" s="42">
        <f t="shared" si="49"/>
        <v>2193000</v>
      </c>
      <c r="M158" s="42">
        <f t="shared" si="49"/>
        <v>0</v>
      </c>
      <c r="N158" s="42">
        <f t="shared" si="49"/>
        <v>0</v>
      </c>
      <c r="O158" s="42">
        <f t="shared" si="49"/>
        <v>1587000</v>
      </c>
      <c r="P158" s="42">
        <f t="shared" si="49"/>
        <v>130298.78</v>
      </c>
      <c r="Q158" s="42">
        <f t="shared" si="49"/>
        <v>110298.78</v>
      </c>
      <c r="R158" s="42">
        <f t="shared" si="49"/>
        <v>0</v>
      </c>
      <c r="S158" s="42">
        <f t="shared" si="49"/>
        <v>0</v>
      </c>
      <c r="T158" s="42">
        <f t="shared" si="49"/>
        <v>20000</v>
      </c>
      <c r="U158" s="237">
        <f t="shared" si="44"/>
        <v>3.447057671957672</v>
      </c>
      <c r="V158" s="42">
        <f t="shared" si="49"/>
        <v>130298.78</v>
      </c>
      <c r="W158" s="278"/>
      <c r="X158" s="156"/>
      <c r="Y158" s="156"/>
      <c r="Z158" s="156"/>
      <c r="AA158" s="156"/>
      <c r="AB158" s="156"/>
      <c r="AC158" s="156"/>
      <c r="AD158" s="156"/>
      <c r="AE158" s="156"/>
      <c r="AF158" s="156"/>
      <c r="AG158" s="156"/>
      <c r="AH158" s="156"/>
      <c r="AI158" s="156"/>
      <c r="AJ158" s="156"/>
    </row>
    <row r="159" spans="1:36" s="21" customFormat="1" ht="26.25" customHeight="1">
      <c r="A159" s="4" t="s">
        <v>20</v>
      </c>
      <c r="B159" s="4" t="s">
        <v>135</v>
      </c>
      <c r="C159" s="12" t="s">
        <v>35</v>
      </c>
      <c r="D159" s="41">
        <f>'дод. 2'!E180</f>
        <v>76600</v>
      </c>
      <c r="E159" s="41">
        <f>'дод. 2'!F180</f>
        <v>0</v>
      </c>
      <c r="F159" s="41">
        <f>'дод. 2'!G180</f>
        <v>0</v>
      </c>
      <c r="G159" s="41">
        <f>'дод. 2'!H180</f>
        <v>0</v>
      </c>
      <c r="H159" s="41">
        <f>'дод. 2'!I180</f>
        <v>0</v>
      </c>
      <c r="I159" s="41">
        <f>'дод. 2'!J180</f>
        <v>0</v>
      </c>
      <c r="J159" s="238">
        <f t="shared" si="43"/>
        <v>0</v>
      </c>
      <c r="K159" s="41">
        <f>'дод. 2'!L180</f>
        <v>0</v>
      </c>
      <c r="L159" s="41">
        <f>'дод. 2'!M180</f>
        <v>0</v>
      </c>
      <c r="M159" s="41">
        <f>'дод. 2'!N180</f>
        <v>0</v>
      </c>
      <c r="N159" s="41">
        <f>'дод. 2'!O180</f>
        <v>0</v>
      </c>
      <c r="O159" s="41">
        <f>'дод. 2'!P180</f>
        <v>0</v>
      </c>
      <c r="P159" s="41">
        <f>'дод. 2'!Q180</f>
        <v>0</v>
      </c>
      <c r="Q159" s="41">
        <f>'дод. 2'!R180</f>
        <v>0</v>
      </c>
      <c r="R159" s="41">
        <f>'дод. 2'!S180</f>
        <v>0</v>
      </c>
      <c r="S159" s="41">
        <f>'дод. 2'!T180</f>
        <v>0</v>
      </c>
      <c r="T159" s="41">
        <f>'дод. 2'!U180</f>
        <v>0</v>
      </c>
      <c r="U159" s="238"/>
      <c r="V159" s="41">
        <f>'дод. 2'!W180</f>
        <v>0</v>
      </c>
      <c r="W159" s="278"/>
      <c r="X159" s="152"/>
      <c r="Y159" s="152"/>
      <c r="Z159" s="152"/>
      <c r="AA159" s="152"/>
      <c r="AB159" s="152"/>
      <c r="AC159" s="152"/>
      <c r="AD159" s="152"/>
      <c r="AE159" s="152"/>
      <c r="AF159" s="152"/>
      <c r="AG159" s="152"/>
      <c r="AH159" s="152"/>
      <c r="AI159" s="152"/>
      <c r="AJ159" s="152"/>
    </row>
    <row r="160" spans="1:36" s="21" customFormat="1" ht="21" customHeight="1">
      <c r="A160" s="4" t="s">
        <v>21</v>
      </c>
      <c r="B160" s="4" t="s">
        <v>139</v>
      </c>
      <c r="C160" s="12" t="s">
        <v>22</v>
      </c>
      <c r="D160" s="41">
        <f>'дод. 2'!E79+'дод. 2'!E228+'дод. 2'!E58+'дод. 2'!E181</f>
        <v>0</v>
      </c>
      <c r="E160" s="41">
        <f>'дод. 2'!F79+'дод. 2'!F228+'дод. 2'!F58+'дод. 2'!F181</f>
        <v>0</v>
      </c>
      <c r="F160" s="41">
        <f>'дод. 2'!G79+'дод. 2'!G228+'дод. 2'!G58+'дод. 2'!G181</f>
        <v>0</v>
      </c>
      <c r="G160" s="41">
        <f>'дод. 2'!H79+'дод. 2'!H228+'дод. 2'!H58+'дод. 2'!H181</f>
        <v>0</v>
      </c>
      <c r="H160" s="41">
        <f>'дод. 2'!I79+'дод. 2'!I228+'дод. 2'!I58+'дод. 2'!I181</f>
        <v>0</v>
      </c>
      <c r="I160" s="41">
        <f>'дод. 2'!J79+'дод. 2'!J228+'дод. 2'!J58+'дод. 2'!J181</f>
        <v>0</v>
      </c>
      <c r="J160" s="238"/>
      <c r="K160" s="41">
        <f>'дод. 2'!L79+'дод. 2'!L228+'дод. 2'!L58+'дод. 2'!L181</f>
        <v>3780000</v>
      </c>
      <c r="L160" s="41">
        <f>'дод. 2'!M79+'дод. 2'!M228+'дод. 2'!M58+'дод. 2'!M181</f>
        <v>2193000</v>
      </c>
      <c r="M160" s="41">
        <f>'дод. 2'!N79+'дод. 2'!N228+'дод. 2'!N58+'дод. 2'!N181</f>
        <v>0</v>
      </c>
      <c r="N160" s="41">
        <f>'дод. 2'!O79+'дод. 2'!O228+'дод. 2'!O58+'дод. 2'!O181</f>
        <v>0</v>
      </c>
      <c r="O160" s="41">
        <f>'дод. 2'!P79+'дод. 2'!P228+'дод. 2'!P58+'дод. 2'!P181</f>
        <v>1587000</v>
      </c>
      <c r="P160" s="41">
        <f>'дод. 2'!Q79+'дод. 2'!Q228+'дод. 2'!Q58+'дод. 2'!Q181</f>
        <v>130298.78</v>
      </c>
      <c r="Q160" s="41">
        <f>'дод. 2'!R79+'дод. 2'!R228+'дод. 2'!R58+'дод. 2'!R181</f>
        <v>110298.78</v>
      </c>
      <c r="R160" s="41">
        <f>'дод. 2'!S79+'дод. 2'!S228+'дод. 2'!S58+'дод. 2'!S181</f>
        <v>0</v>
      </c>
      <c r="S160" s="41">
        <f>'дод. 2'!T79+'дод. 2'!T228+'дод. 2'!T58+'дод. 2'!T181</f>
        <v>0</v>
      </c>
      <c r="T160" s="41">
        <f>'дод. 2'!U79+'дод. 2'!U228+'дод. 2'!U58+'дод. 2'!U181</f>
        <v>20000</v>
      </c>
      <c r="U160" s="238">
        <f t="shared" si="44"/>
        <v>3.447057671957672</v>
      </c>
      <c r="V160" s="41">
        <f>'дод. 2'!W79+'дод. 2'!W228+'дод. 2'!W58+'дод. 2'!W181</f>
        <v>130298.78</v>
      </c>
      <c r="W160" s="278"/>
      <c r="X160" s="152"/>
      <c r="Y160" s="152"/>
      <c r="Z160" s="152"/>
      <c r="AA160" s="152"/>
      <c r="AB160" s="152"/>
      <c r="AC160" s="152"/>
      <c r="AD160" s="152"/>
      <c r="AE160" s="152"/>
      <c r="AF160" s="152"/>
      <c r="AG160" s="152"/>
      <c r="AH160" s="152"/>
      <c r="AI160" s="152"/>
      <c r="AJ160" s="152"/>
    </row>
    <row r="161" spans="1:36" s="21" customFormat="1" ht="26.25" customHeight="1">
      <c r="A161" s="22" t="s">
        <v>211</v>
      </c>
      <c r="B161" s="31"/>
      <c r="C161" s="10" t="s">
        <v>117</v>
      </c>
      <c r="D161" s="42">
        <f aca="true" t="shared" si="50" ref="D161:V161">D162</f>
        <v>164000</v>
      </c>
      <c r="E161" s="42">
        <f t="shared" si="50"/>
        <v>0</v>
      </c>
      <c r="F161" s="42">
        <f t="shared" si="50"/>
        <v>0</v>
      </c>
      <c r="G161" s="42">
        <f t="shared" si="50"/>
        <v>0</v>
      </c>
      <c r="H161" s="42">
        <f t="shared" si="50"/>
        <v>0</v>
      </c>
      <c r="I161" s="42">
        <f t="shared" si="50"/>
        <v>0</v>
      </c>
      <c r="J161" s="237">
        <f t="shared" si="43"/>
        <v>0</v>
      </c>
      <c r="K161" s="42">
        <f t="shared" si="50"/>
        <v>0</v>
      </c>
      <c r="L161" s="42">
        <f t="shared" si="50"/>
        <v>0</v>
      </c>
      <c r="M161" s="42">
        <f t="shared" si="50"/>
        <v>0</v>
      </c>
      <c r="N161" s="42">
        <f t="shared" si="50"/>
        <v>0</v>
      </c>
      <c r="O161" s="42">
        <f t="shared" si="50"/>
        <v>0</v>
      </c>
      <c r="P161" s="42">
        <f t="shared" si="50"/>
        <v>0</v>
      </c>
      <c r="Q161" s="42">
        <f t="shared" si="50"/>
        <v>0</v>
      </c>
      <c r="R161" s="42">
        <f t="shared" si="50"/>
        <v>0</v>
      </c>
      <c r="S161" s="42">
        <f t="shared" si="50"/>
        <v>0</v>
      </c>
      <c r="T161" s="42">
        <f t="shared" si="50"/>
        <v>0</v>
      </c>
      <c r="U161" s="237"/>
      <c r="V161" s="42">
        <f t="shared" si="50"/>
        <v>0</v>
      </c>
      <c r="W161" s="278"/>
      <c r="X161" s="156"/>
      <c r="Y161" s="156"/>
      <c r="Z161" s="156"/>
      <c r="AA161" s="156"/>
      <c r="AB161" s="156"/>
      <c r="AC161" s="156"/>
      <c r="AD161" s="156"/>
      <c r="AE161" s="156"/>
      <c r="AF161" s="156"/>
      <c r="AG161" s="156"/>
      <c r="AH161" s="156"/>
      <c r="AI161" s="156"/>
      <c r="AJ161" s="156"/>
    </row>
    <row r="162" spans="1:36" s="21" customFormat="1" ht="25.5" customHeight="1">
      <c r="A162" s="4" t="s">
        <v>393</v>
      </c>
      <c r="B162" s="11" t="s">
        <v>118</v>
      </c>
      <c r="C162" s="12" t="s">
        <v>394</v>
      </c>
      <c r="D162" s="41">
        <f>'дод. 2'!E59</f>
        <v>164000</v>
      </c>
      <c r="E162" s="41">
        <f>'дод. 2'!F59</f>
        <v>0</v>
      </c>
      <c r="F162" s="41">
        <f>'дод. 2'!G59</f>
        <v>0</v>
      </c>
      <c r="G162" s="41">
        <f>'дод. 2'!H59</f>
        <v>0</v>
      </c>
      <c r="H162" s="41">
        <f>'дод. 2'!I59</f>
        <v>0</v>
      </c>
      <c r="I162" s="41">
        <f>'дод. 2'!J59</f>
        <v>0</v>
      </c>
      <c r="J162" s="238">
        <f t="shared" si="43"/>
        <v>0</v>
      </c>
      <c r="K162" s="41">
        <f>'дод. 2'!L59</f>
        <v>0</v>
      </c>
      <c r="L162" s="41">
        <f>'дод. 2'!M59</f>
        <v>0</v>
      </c>
      <c r="M162" s="41">
        <f>'дод. 2'!N59</f>
        <v>0</v>
      </c>
      <c r="N162" s="41">
        <f>'дод. 2'!O59</f>
        <v>0</v>
      </c>
      <c r="O162" s="41">
        <f>'дод. 2'!P59</f>
        <v>0</v>
      </c>
      <c r="P162" s="41">
        <f>'дод. 2'!Q59</f>
        <v>0</v>
      </c>
      <c r="Q162" s="41">
        <f>'дод. 2'!R59</f>
        <v>0</v>
      </c>
      <c r="R162" s="41">
        <f>'дод. 2'!S59</f>
        <v>0</v>
      </c>
      <c r="S162" s="41">
        <f>'дод. 2'!T59</f>
        <v>0</v>
      </c>
      <c r="T162" s="41">
        <f>'дод. 2'!U59</f>
        <v>0</v>
      </c>
      <c r="U162" s="238"/>
      <c r="V162" s="41">
        <f>'дод. 2'!W59</f>
        <v>0</v>
      </c>
      <c r="W162" s="278"/>
      <c r="X162" s="152"/>
      <c r="Y162" s="152"/>
      <c r="Z162" s="152"/>
      <c r="AA162" s="152"/>
      <c r="AB162" s="152"/>
      <c r="AC162" s="152"/>
      <c r="AD162" s="152"/>
      <c r="AE162" s="152"/>
      <c r="AF162" s="152"/>
      <c r="AG162" s="152"/>
      <c r="AH162" s="152"/>
      <c r="AI162" s="152"/>
      <c r="AJ162" s="152"/>
    </row>
    <row r="163" spans="1:36" s="21" customFormat="1" ht="26.25" customHeight="1">
      <c r="A163" s="22" t="s">
        <v>142</v>
      </c>
      <c r="B163" s="22" t="s">
        <v>137</v>
      </c>
      <c r="C163" s="10" t="s">
        <v>23</v>
      </c>
      <c r="D163" s="42">
        <f>'дод. 2'!E229</f>
        <v>177952.41</v>
      </c>
      <c r="E163" s="42">
        <f>'дод. 2'!F229</f>
        <v>0</v>
      </c>
      <c r="F163" s="42">
        <f>'дод. 2'!G229</f>
        <v>0</v>
      </c>
      <c r="G163" s="42">
        <f>'дод. 2'!H229</f>
        <v>50828.88</v>
      </c>
      <c r="H163" s="42">
        <f>'дод. 2'!I229</f>
        <v>0</v>
      </c>
      <c r="I163" s="42">
        <f>'дод. 2'!J229</f>
        <v>0</v>
      </c>
      <c r="J163" s="237">
        <f t="shared" si="43"/>
        <v>28.563187202690877</v>
      </c>
      <c r="K163" s="42">
        <f>'дод. 2'!L229</f>
        <v>0</v>
      </c>
      <c r="L163" s="42">
        <f>'дод. 2'!M229</f>
        <v>0</v>
      </c>
      <c r="M163" s="42">
        <f>'дод. 2'!N229</f>
        <v>0</v>
      </c>
      <c r="N163" s="42">
        <f>'дод. 2'!O229</f>
        <v>0</v>
      </c>
      <c r="O163" s="42">
        <f>'дод. 2'!P229</f>
        <v>0</v>
      </c>
      <c r="P163" s="42">
        <f>'дод. 2'!Q229</f>
        <v>0</v>
      </c>
      <c r="Q163" s="42">
        <f>'дод. 2'!R229</f>
        <v>0</v>
      </c>
      <c r="R163" s="42">
        <f>'дод. 2'!S229</f>
        <v>0</v>
      </c>
      <c r="S163" s="42">
        <f>'дод. 2'!T229</f>
        <v>0</v>
      </c>
      <c r="T163" s="42">
        <f>'дод. 2'!U229</f>
        <v>0</v>
      </c>
      <c r="U163" s="237"/>
      <c r="V163" s="42">
        <f>'дод. 2'!W229</f>
        <v>50828.88</v>
      </c>
      <c r="W163" s="278"/>
      <c r="X163" s="156"/>
      <c r="Y163" s="156"/>
      <c r="Z163" s="156"/>
      <c r="AA163" s="156"/>
      <c r="AB163" s="156"/>
      <c r="AC163" s="156"/>
      <c r="AD163" s="156"/>
      <c r="AE163" s="156"/>
      <c r="AF163" s="156"/>
      <c r="AG163" s="156"/>
      <c r="AH163" s="156"/>
      <c r="AI163" s="156"/>
      <c r="AJ163" s="156"/>
    </row>
    <row r="164" spans="1:36" s="21" customFormat="1" ht="26.25" customHeight="1">
      <c r="A164" s="22" t="s">
        <v>24</v>
      </c>
      <c r="B164" s="22" t="s">
        <v>140</v>
      </c>
      <c r="C164" s="10" t="s">
        <v>38</v>
      </c>
      <c r="D164" s="42">
        <f>'дод. 2'!E230</f>
        <v>4466493.56</v>
      </c>
      <c r="E164" s="42">
        <f>'дод. 2'!F230</f>
        <v>0</v>
      </c>
      <c r="F164" s="42">
        <f>'дод. 2'!G230</f>
        <v>0</v>
      </c>
      <c r="G164" s="42">
        <f>'дод. 2'!H230</f>
        <v>0</v>
      </c>
      <c r="H164" s="42">
        <f>'дод. 2'!I230</f>
        <v>0</v>
      </c>
      <c r="I164" s="42">
        <f>'дод. 2'!J230</f>
        <v>0</v>
      </c>
      <c r="J164" s="237">
        <f t="shared" si="43"/>
        <v>0</v>
      </c>
      <c r="K164" s="42">
        <f>'дод. 2'!L230</f>
        <v>0</v>
      </c>
      <c r="L164" s="42">
        <f>'дод. 2'!M230</f>
        <v>0</v>
      </c>
      <c r="M164" s="42">
        <f>'дод. 2'!N230</f>
        <v>0</v>
      </c>
      <c r="N164" s="42">
        <f>'дод. 2'!O230</f>
        <v>0</v>
      </c>
      <c r="O164" s="42">
        <f>'дод. 2'!P230</f>
        <v>0</v>
      </c>
      <c r="P164" s="42">
        <f>'дод. 2'!Q230</f>
        <v>0</v>
      </c>
      <c r="Q164" s="42">
        <f>'дод. 2'!R230</f>
        <v>0</v>
      </c>
      <c r="R164" s="42">
        <f>'дод. 2'!S230</f>
        <v>0</v>
      </c>
      <c r="S164" s="42">
        <f>'дод. 2'!T230</f>
        <v>0</v>
      </c>
      <c r="T164" s="42">
        <f>'дод. 2'!U230</f>
        <v>0</v>
      </c>
      <c r="U164" s="237"/>
      <c r="V164" s="42">
        <f>'дод. 2'!W230</f>
        <v>0</v>
      </c>
      <c r="W164" s="278"/>
      <c r="X164" s="156"/>
      <c r="Y164" s="156"/>
      <c r="Z164" s="156"/>
      <c r="AA164" s="156"/>
      <c r="AB164" s="156"/>
      <c r="AC164" s="156"/>
      <c r="AD164" s="156"/>
      <c r="AE164" s="156"/>
      <c r="AF164" s="156"/>
      <c r="AG164" s="156"/>
      <c r="AH164" s="156"/>
      <c r="AI164" s="156"/>
      <c r="AJ164" s="156"/>
    </row>
    <row r="165" spans="1:36" s="21" customFormat="1" ht="27.75" customHeight="1">
      <c r="A165" s="22" t="s">
        <v>25</v>
      </c>
      <c r="B165" s="22"/>
      <c r="C165" s="10" t="s">
        <v>164</v>
      </c>
      <c r="D165" s="42">
        <f>D166+D168</f>
        <v>88670600</v>
      </c>
      <c r="E165" s="42">
        <f aca="true" t="shared" si="51" ref="E165:V165">E166+E168</f>
        <v>0</v>
      </c>
      <c r="F165" s="42">
        <f t="shared" si="51"/>
        <v>0</v>
      </c>
      <c r="G165" s="42">
        <f t="shared" si="51"/>
        <v>22068062</v>
      </c>
      <c r="H165" s="42">
        <f t="shared" si="51"/>
        <v>0</v>
      </c>
      <c r="I165" s="42">
        <f t="shared" si="51"/>
        <v>0</v>
      </c>
      <c r="J165" s="237">
        <f t="shared" si="43"/>
        <v>24.887687689042366</v>
      </c>
      <c r="K165" s="42">
        <f t="shared" si="51"/>
        <v>1720000</v>
      </c>
      <c r="L165" s="42">
        <f t="shared" si="51"/>
        <v>0</v>
      </c>
      <c r="M165" s="42">
        <f t="shared" si="51"/>
        <v>0</v>
      </c>
      <c r="N165" s="42">
        <f t="shared" si="51"/>
        <v>0</v>
      </c>
      <c r="O165" s="42">
        <f t="shared" si="51"/>
        <v>1720000</v>
      </c>
      <c r="P165" s="42">
        <f t="shared" si="51"/>
        <v>0</v>
      </c>
      <c r="Q165" s="42">
        <f t="shared" si="51"/>
        <v>0</v>
      </c>
      <c r="R165" s="42">
        <f t="shared" si="51"/>
        <v>0</v>
      </c>
      <c r="S165" s="42">
        <f t="shared" si="51"/>
        <v>0</v>
      </c>
      <c r="T165" s="42">
        <f t="shared" si="51"/>
        <v>0</v>
      </c>
      <c r="U165" s="237">
        <f t="shared" si="44"/>
        <v>0</v>
      </c>
      <c r="V165" s="42">
        <f t="shared" si="51"/>
        <v>22068062</v>
      </c>
      <c r="W165" s="278"/>
      <c r="X165" s="156"/>
      <c r="Y165" s="156"/>
      <c r="Z165" s="156"/>
      <c r="AA165" s="156"/>
      <c r="AB165" s="156"/>
      <c r="AC165" s="156"/>
      <c r="AD165" s="156"/>
      <c r="AE165" s="156"/>
      <c r="AF165" s="156"/>
      <c r="AG165" s="156"/>
      <c r="AH165" s="156"/>
      <c r="AI165" s="156"/>
      <c r="AJ165" s="156"/>
    </row>
    <row r="166" spans="1:36" s="21" customFormat="1" ht="27.75" customHeight="1">
      <c r="A166" s="22" t="s">
        <v>391</v>
      </c>
      <c r="B166" s="22"/>
      <c r="C166" s="10" t="s">
        <v>463</v>
      </c>
      <c r="D166" s="42">
        <f aca="true" t="shared" si="52" ref="D166:V166">D167</f>
        <v>87299600</v>
      </c>
      <c r="E166" s="42">
        <f t="shared" si="52"/>
        <v>0</v>
      </c>
      <c r="F166" s="42">
        <f t="shared" si="52"/>
        <v>0</v>
      </c>
      <c r="G166" s="42">
        <f t="shared" si="52"/>
        <v>21824700</v>
      </c>
      <c r="H166" s="42">
        <f t="shared" si="52"/>
        <v>0</v>
      </c>
      <c r="I166" s="42">
        <f t="shared" si="52"/>
        <v>0</v>
      </c>
      <c r="J166" s="237">
        <f t="shared" si="43"/>
        <v>24.99977090387585</v>
      </c>
      <c r="K166" s="42">
        <f t="shared" si="52"/>
        <v>0</v>
      </c>
      <c r="L166" s="42">
        <f t="shared" si="52"/>
        <v>0</v>
      </c>
      <c r="M166" s="42">
        <f t="shared" si="52"/>
        <v>0</v>
      </c>
      <c r="N166" s="42">
        <f t="shared" si="52"/>
        <v>0</v>
      </c>
      <c r="O166" s="42">
        <f t="shared" si="52"/>
        <v>0</v>
      </c>
      <c r="P166" s="42">
        <f t="shared" si="52"/>
        <v>0</v>
      </c>
      <c r="Q166" s="42">
        <f t="shared" si="52"/>
        <v>0</v>
      </c>
      <c r="R166" s="42">
        <f t="shared" si="52"/>
        <v>0</v>
      </c>
      <c r="S166" s="42">
        <f t="shared" si="52"/>
        <v>0</v>
      </c>
      <c r="T166" s="42">
        <f t="shared" si="52"/>
        <v>0</v>
      </c>
      <c r="U166" s="237"/>
      <c r="V166" s="42">
        <f t="shared" si="52"/>
        <v>21824700</v>
      </c>
      <c r="W166" s="278"/>
      <c r="X166" s="156"/>
      <c r="Y166" s="156"/>
      <c r="Z166" s="156"/>
      <c r="AA166" s="156"/>
      <c r="AB166" s="156"/>
      <c r="AC166" s="156"/>
      <c r="AD166" s="156"/>
      <c r="AE166" s="156"/>
      <c r="AF166" s="156"/>
      <c r="AG166" s="156"/>
      <c r="AH166" s="156"/>
      <c r="AI166" s="156"/>
      <c r="AJ166" s="156"/>
    </row>
    <row r="167" spans="1:36" s="21" customFormat="1" ht="21.75" customHeight="1">
      <c r="A167" s="4" t="s">
        <v>138</v>
      </c>
      <c r="B167" s="11" t="s">
        <v>78</v>
      </c>
      <c r="C167" s="12" t="s">
        <v>162</v>
      </c>
      <c r="D167" s="41">
        <f>'дод. 2'!E231</f>
        <v>87299600</v>
      </c>
      <c r="E167" s="41">
        <f>'дод. 2'!F231</f>
        <v>0</v>
      </c>
      <c r="F167" s="41">
        <f>'дод. 2'!G231</f>
        <v>0</v>
      </c>
      <c r="G167" s="41">
        <f>'дод. 2'!H231</f>
        <v>21824700</v>
      </c>
      <c r="H167" s="41">
        <f>'дод. 2'!I231</f>
        <v>0</v>
      </c>
      <c r="I167" s="41">
        <f>'дод. 2'!J231</f>
        <v>0</v>
      </c>
      <c r="J167" s="238">
        <f t="shared" si="43"/>
        <v>24.99977090387585</v>
      </c>
      <c r="K167" s="41">
        <f>'дод. 2'!L231</f>
        <v>0</v>
      </c>
      <c r="L167" s="41">
        <f>'дод. 2'!M231</f>
        <v>0</v>
      </c>
      <c r="M167" s="41">
        <f>'дод. 2'!N231</f>
        <v>0</v>
      </c>
      <c r="N167" s="41">
        <f>'дод. 2'!O231</f>
        <v>0</v>
      </c>
      <c r="O167" s="41">
        <f>'дод. 2'!P231</f>
        <v>0</v>
      </c>
      <c r="P167" s="41">
        <f>'дод. 2'!Q231</f>
        <v>0</v>
      </c>
      <c r="Q167" s="41">
        <f>'дод. 2'!R231</f>
        <v>0</v>
      </c>
      <c r="R167" s="41">
        <f>'дод. 2'!S231</f>
        <v>0</v>
      </c>
      <c r="S167" s="41">
        <f>'дод. 2'!T231</f>
        <v>0</v>
      </c>
      <c r="T167" s="41">
        <f>'дод. 2'!U231</f>
        <v>0</v>
      </c>
      <c r="U167" s="238"/>
      <c r="V167" s="41">
        <f>'дод. 2'!W231</f>
        <v>21824700</v>
      </c>
      <c r="W167" s="254"/>
      <c r="X167" s="152"/>
      <c r="Y167" s="152"/>
      <c r="Z167" s="152"/>
      <c r="AA167" s="152"/>
      <c r="AB167" s="152"/>
      <c r="AC167" s="152"/>
      <c r="AD167" s="152"/>
      <c r="AE167" s="152"/>
      <c r="AF167" s="152"/>
      <c r="AG167" s="152"/>
      <c r="AH167" s="152"/>
      <c r="AI167" s="152"/>
      <c r="AJ167" s="152"/>
    </row>
    <row r="168" spans="1:36" s="21" customFormat="1" ht="57" customHeight="1">
      <c r="A168" s="22" t="s">
        <v>26</v>
      </c>
      <c r="B168" s="9"/>
      <c r="C168" s="10" t="s">
        <v>27</v>
      </c>
      <c r="D168" s="42">
        <f aca="true" t="shared" si="53" ref="D168:V168">D169</f>
        <v>1371000</v>
      </c>
      <c r="E168" s="42">
        <f t="shared" si="53"/>
        <v>0</v>
      </c>
      <c r="F168" s="42">
        <f t="shared" si="53"/>
        <v>0</v>
      </c>
      <c r="G168" s="42">
        <f t="shared" si="53"/>
        <v>243362</v>
      </c>
      <c r="H168" s="42">
        <f t="shared" si="53"/>
        <v>0</v>
      </c>
      <c r="I168" s="42">
        <f t="shared" si="53"/>
        <v>0</v>
      </c>
      <c r="J168" s="237">
        <f t="shared" si="43"/>
        <v>17.750692924872354</v>
      </c>
      <c r="K168" s="42">
        <f t="shared" si="53"/>
        <v>1720000</v>
      </c>
      <c r="L168" s="42">
        <f t="shared" si="53"/>
        <v>0</v>
      </c>
      <c r="M168" s="42">
        <f t="shared" si="53"/>
        <v>0</v>
      </c>
      <c r="N168" s="42">
        <f t="shared" si="53"/>
        <v>0</v>
      </c>
      <c r="O168" s="42">
        <f t="shared" si="53"/>
        <v>1720000</v>
      </c>
      <c r="P168" s="42">
        <f t="shared" si="53"/>
        <v>0</v>
      </c>
      <c r="Q168" s="42">
        <f t="shared" si="53"/>
        <v>0</v>
      </c>
      <c r="R168" s="42">
        <f t="shared" si="53"/>
        <v>0</v>
      </c>
      <c r="S168" s="42">
        <f t="shared" si="53"/>
        <v>0</v>
      </c>
      <c r="T168" s="42">
        <f t="shared" si="53"/>
        <v>0</v>
      </c>
      <c r="U168" s="237">
        <f t="shared" si="44"/>
        <v>0</v>
      </c>
      <c r="V168" s="42">
        <f t="shared" si="53"/>
        <v>243362</v>
      </c>
      <c r="W168" s="254"/>
      <c r="X168" s="156"/>
      <c r="Y168" s="156"/>
      <c r="Z168" s="156"/>
      <c r="AA168" s="156"/>
      <c r="AB168" s="156"/>
      <c r="AC168" s="156"/>
      <c r="AD168" s="156"/>
      <c r="AE168" s="156"/>
      <c r="AF168" s="156"/>
      <c r="AG168" s="156"/>
      <c r="AH168" s="156"/>
      <c r="AI168" s="156"/>
      <c r="AJ168" s="156"/>
    </row>
    <row r="169" spans="1:36" s="21" customFormat="1" ht="33.75" customHeight="1">
      <c r="A169" s="4" t="s">
        <v>28</v>
      </c>
      <c r="B169" s="11" t="s">
        <v>78</v>
      </c>
      <c r="C169" s="17" t="s">
        <v>409</v>
      </c>
      <c r="D169" s="41">
        <f>'дод. 2'!E182+'дод. 2'!E145+'дод. 2'!E232</f>
        <v>1371000</v>
      </c>
      <c r="E169" s="41">
        <f>'дод. 2'!F182+'дод. 2'!F145+'дод. 2'!F232</f>
        <v>0</v>
      </c>
      <c r="F169" s="41">
        <f>'дод. 2'!G182+'дод. 2'!G145+'дод. 2'!G232</f>
        <v>0</v>
      </c>
      <c r="G169" s="41">
        <f>'дод. 2'!H182+'дод. 2'!H145+'дод. 2'!H232</f>
        <v>243362</v>
      </c>
      <c r="H169" s="41">
        <f>'дод. 2'!I182+'дод. 2'!I145+'дод. 2'!I232</f>
        <v>0</v>
      </c>
      <c r="I169" s="41">
        <f>'дод. 2'!J182+'дод. 2'!J145+'дод. 2'!J232</f>
        <v>0</v>
      </c>
      <c r="J169" s="238">
        <f t="shared" si="43"/>
        <v>17.750692924872354</v>
      </c>
      <c r="K169" s="41">
        <f>'дод. 2'!L182+'дод. 2'!L145+'дод. 2'!L232</f>
        <v>1720000</v>
      </c>
      <c r="L169" s="41">
        <f>'дод. 2'!M182+'дод. 2'!M145+'дод. 2'!M232</f>
        <v>0</v>
      </c>
      <c r="M169" s="41">
        <f>'дод. 2'!N182+'дод. 2'!N145+'дод. 2'!N232</f>
        <v>0</v>
      </c>
      <c r="N169" s="41">
        <f>'дод. 2'!O182+'дод. 2'!O145+'дод. 2'!O232</f>
        <v>0</v>
      </c>
      <c r="O169" s="41">
        <f>'дод. 2'!P182+'дод. 2'!P145+'дод. 2'!P232</f>
        <v>1720000</v>
      </c>
      <c r="P169" s="41">
        <f>'дод. 2'!Q182+'дод. 2'!Q145+'дод. 2'!Q232</f>
        <v>0</v>
      </c>
      <c r="Q169" s="41">
        <f>'дод. 2'!R182+'дод. 2'!R145+'дод. 2'!R232</f>
        <v>0</v>
      </c>
      <c r="R169" s="41">
        <f>'дод. 2'!S182+'дод. 2'!S145+'дод. 2'!S232</f>
        <v>0</v>
      </c>
      <c r="S169" s="41">
        <f>'дод. 2'!T182+'дод. 2'!T145+'дод. 2'!T232</f>
        <v>0</v>
      </c>
      <c r="T169" s="41">
        <f>'дод. 2'!U182+'дод. 2'!U145+'дод. 2'!U232</f>
        <v>0</v>
      </c>
      <c r="U169" s="238">
        <f t="shared" si="44"/>
        <v>0</v>
      </c>
      <c r="V169" s="41">
        <f>'дод. 2'!W182+'дод. 2'!W145+'дод. 2'!W232</f>
        <v>243362</v>
      </c>
      <c r="W169" s="254"/>
      <c r="X169" s="154"/>
      <c r="Y169" s="154"/>
      <c r="Z169" s="154"/>
      <c r="AA169" s="154"/>
      <c r="AB169" s="154"/>
      <c r="AC169" s="154"/>
      <c r="AD169" s="154"/>
      <c r="AE169" s="154"/>
      <c r="AF169" s="154"/>
      <c r="AG169" s="154"/>
      <c r="AH169" s="154"/>
      <c r="AI169" s="154"/>
      <c r="AJ169" s="154"/>
    </row>
    <row r="170" spans="1:36" s="21" customFormat="1" ht="25.5" customHeight="1">
      <c r="A170" s="22"/>
      <c r="B170" s="22"/>
      <c r="C170" s="10" t="s">
        <v>39</v>
      </c>
      <c r="D170" s="42">
        <f aca="true" t="shared" si="54" ref="D170:I170">D13+D16+D28+D42+D93+D99+D109+D121+D123+D133+D140+D142+D153+D156+D158+D161+D163+D164+D166+D168</f>
        <v>2803304186.6699996</v>
      </c>
      <c r="E170" s="42">
        <f t="shared" si="54"/>
        <v>663392280.1</v>
      </c>
      <c r="F170" s="42">
        <f t="shared" si="54"/>
        <v>95161855</v>
      </c>
      <c r="G170" s="42">
        <f t="shared" si="54"/>
        <v>824926557.1300001</v>
      </c>
      <c r="H170" s="42">
        <f t="shared" si="54"/>
        <v>153347440.97000003</v>
      </c>
      <c r="I170" s="42">
        <f t="shared" si="54"/>
        <v>38720817.8</v>
      </c>
      <c r="J170" s="237">
        <f t="shared" si="43"/>
        <v>29.426937007143607</v>
      </c>
      <c r="K170" s="42">
        <f aca="true" t="shared" si="55" ref="K170:T170">K13+K16+K28+K42+K93+K99+K109+K121+K123+K133+K140+K142+K153+K156+K158+K161+K163+K164+K166+K168</f>
        <v>477040732</v>
      </c>
      <c r="L170" s="42">
        <f t="shared" si="55"/>
        <v>72333808</v>
      </c>
      <c r="M170" s="42">
        <f t="shared" si="55"/>
        <v>6315206</v>
      </c>
      <c r="N170" s="42">
        <f t="shared" si="55"/>
        <v>2472134</v>
      </c>
      <c r="O170" s="42">
        <f t="shared" si="55"/>
        <v>404706924</v>
      </c>
      <c r="P170" s="42">
        <f t="shared" si="55"/>
        <v>37585603.730000004</v>
      </c>
      <c r="Q170" s="42">
        <f t="shared" si="55"/>
        <v>17170181.26</v>
      </c>
      <c r="R170" s="42">
        <f t="shared" si="55"/>
        <v>1728073.3199999998</v>
      </c>
      <c r="S170" s="42">
        <f t="shared" si="55"/>
        <v>692148.92</v>
      </c>
      <c r="T170" s="42">
        <f t="shared" si="55"/>
        <v>20415422.47</v>
      </c>
      <c r="U170" s="237">
        <f t="shared" si="44"/>
        <v>7.878908698723028</v>
      </c>
      <c r="V170" s="42">
        <f>V13+V16+V28+V42+V93+V99+V109+V121+V123+V133+V140+V142+V153+V156+V158+V161+V163+V164+V166+V168</f>
        <v>862512160.8600001</v>
      </c>
      <c r="W170" s="254"/>
      <c r="X170" s="156"/>
      <c r="Y170" s="156"/>
      <c r="Z170" s="156"/>
      <c r="AA170" s="156"/>
      <c r="AB170" s="156"/>
      <c r="AC170" s="156"/>
      <c r="AD170" s="156"/>
      <c r="AE170" s="156"/>
      <c r="AF170" s="156"/>
      <c r="AG170" s="156"/>
      <c r="AH170" s="156"/>
      <c r="AI170" s="156"/>
      <c r="AJ170" s="156"/>
    </row>
    <row r="171" spans="1:36" s="21" customFormat="1" ht="25.5" customHeight="1">
      <c r="A171" s="89"/>
      <c r="B171" s="89"/>
      <c r="C171" s="90"/>
      <c r="D171" s="91"/>
      <c r="E171" s="91"/>
      <c r="F171" s="91"/>
      <c r="G171" s="91"/>
      <c r="H171" s="91"/>
      <c r="I171" s="91"/>
      <c r="J171" s="240"/>
      <c r="K171" s="91"/>
      <c r="L171" s="91"/>
      <c r="M171" s="91"/>
      <c r="N171" s="91"/>
      <c r="O171" s="91"/>
      <c r="P171" s="91"/>
      <c r="Q171" s="196"/>
      <c r="R171" s="157"/>
      <c r="S171" s="157"/>
      <c r="T171" s="158"/>
      <c r="U171" s="246"/>
      <c r="V171" s="158"/>
      <c r="W171" s="253"/>
      <c r="X171" s="158"/>
      <c r="Y171" s="158"/>
      <c r="Z171" s="158"/>
      <c r="AA171" s="158"/>
      <c r="AB171" s="158"/>
      <c r="AC171" s="158"/>
      <c r="AD171" s="158"/>
      <c r="AE171" s="158"/>
      <c r="AF171" s="158"/>
      <c r="AG171" s="158"/>
      <c r="AH171" s="158"/>
      <c r="AI171" s="158"/>
      <c r="AJ171" s="158"/>
    </row>
    <row r="172" spans="1:36" s="21" customFormat="1" ht="154.5" customHeight="1">
      <c r="A172" s="89"/>
      <c r="B172" s="89"/>
      <c r="C172" s="90"/>
      <c r="D172" s="91"/>
      <c r="E172" s="91"/>
      <c r="F172" s="91"/>
      <c r="G172" s="91"/>
      <c r="H172" s="91"/>
      <c r="I172" s="91"/>
      <c r="J172" s="240"/>
      <c r="K172" s="91"/>
      <c r="L172" s="91"/>
      <c r="M172" s="91"/>
      <c r="N172" s="91"/>
      <c r="O172" s="91"/>
      <c r="P172" s="91"/>
      <c r="Q172" s="196"/>
      <c r="R172" s="157"/>
      <c r="S172" s="157"/>
      <c r="T172" s="158"/>
      <c r="U172" s="246"/>
      <c r="V172" s="158"/>
      <c r="W172" s="253"/>
      <c r="X172" s="158"/>
      <c r="Y172" s="158"/>
      <c r="Z172" s="158"/>
      <c r="AA172" s="158"/>
      <c r="AB172" s="158"/>
      <c r="AC172" s="158"/>
      <c r="AD172" s="158"/>
      <c r="AE172" s="158"/>
      <c r="AF172" s="158"/>
      <c r="AG172" s="158"/>
      <c r="AH172" s="158"/>
      <c r="AI172" s="158"/>
      <c r="AJ172" s="158"/>
    </row>
    <row r="173" spans="1:23" s="163" customFormat="1" ht="61.5" customHeight="1">
      <c r="A173" s="271" t="s">
        <v>600</v>
      </c>
      <c r="B173" s="271"/>
      <c r="C173" s="271"/>
      <c r="D173" s="271"/>
      <c r="E173" s="175"/>
      <c r="F173" s="175"/>
      <c r="G173" s="175"/>
      <c r="H173" s="175"/>
      <c r="I173" s="175"/>
      <c r="J173" s="241"/>
      <c r="K173" s="175"/>
      <c r="L173" s="175"/>
      <c r="M173" s="175"/>
      <c r="N173" s="175"/>
      <c r="O173" s="175"/>
      <c r="P173" s="272" t="s">
        <v>601</v>
      </c>
      <c r="Q173" s="272"/>
      <c r="R173" s="272"/>
      <c r="S173" s="272"/>
      <c r="U173" s="231"/>
      <c r="W173" s="253"/>
    </row>
    <row r="174" spans="1:36" s="21" customFormat="1" ht="25.5" customHeight="1">
      <c r="A174" s="176"/>
      <c r="B174" s="174"/>
      <c r="C174" s="174"/>
      <c r="D174" s="174"/>
      <c r="E174" s="174"/>
      <c r="F174" s="174"/>
      <c r="G174" s="174"/>
      <c r="H174" s="174"/>
      <c r="I174" s="174"/>
      <c r="J174" s="225"/>
      <c r="K174" s="174"/>
      <c r="L174" s="175"/>
      <c r="M174" s="175"/>
      <c r="N174" s="177"/>
      <c r="O174" s="175"/>
      <c r="P174" s="178"/>
      <c r="Q174" s="170"/>
      <c r="R174" s="157"/>
      <c r="S174" s="157"/>
      <c r="T174" s="158"/>
      <c r="U174" s="246"/>
      <c r="V174" s="158"/>
      <c r="W174" s="256"/>
      <c r="X174" s="158"/>
      <c r="Y174" s="158"/>
      <c r="Z174" s="158"/>
      <c r="AA174" s="158"/>
      <c r="AB174" s="158"/>
      <c r="AC174" s="158"/>
      <c r="AD174" s="158"/>
      <c r="AE174" s="158"/>
      <c r="AF174" s="158"/>
      <c r="AG174" s="158"/>
      <c r="AH174" s="158"/>
      <c r="AI174" s="158"/>
      <c r="AJ174" s="158"/>
    </row>
    <row r="175" spans="1:36" s="21" customFormat="1" ht="25.5" customHeight="1">
      <c r="A175" s="179"/>
      <c r="B175" s="180"/>
      <c r="C175" s="181"/>
      <c r="D175" s="180"/>
      <c r="E175" s="145"/>
      <c r="F175" s="145"/>
      <c r="G175" s="145"/>
      <c r="H175" s="145"/>
      <c r="I175" s="145"/>
      <c r="J175" s="242"/>
      <c r="K175" s="145"/>
      <c r="L175" s="145"/>
      <c r="M175" s="145"/>
      <c r="N175" s="145"/>
      <c r="O175" s="145"/>
      <c r="P175" s="145"/>
      <c r="Q175" s="170"/>
      <c r="R175" s="157"/>
      <c r="S175" s="157"/>
      <c r="T175" s="158"/>
      <c r="U175" s="246"/>
      <c r="V175" s="158"/>
      <c r="W175" s="253"/>
      <c r="X175" s="158"/>
      <c r="Y175" s="158"/>
      <c r="Z175" s="158"/>
      <c r="AA175" s="158"/>
      <c r="AB175" s="158"/>
      <c r="AC175" s="158"/>
      <c r="AD175" s="158"/>
      <c r="AE175" s="158"/>
      <c r="AF175" s="158"/>
      <c r="AG175" s="158"/>
      <c r="AH175" s="158"/>
      <c r="AI175" s="158"/>
      <c r="AJ175" s="158"/>
    </row>
    <row r="176" spans="1:36" s="15" customFormat="1" ht="26.25" customHeight="1">
      <c r="A176" s="255"/>
      <c r="B176" s="182"/>
      <c r="C176" s="182"/>
      <c r="D176" s="178"/>
      <c r="E176" s="178"/>
      <c r="F176" s="178"/>
      <c r="G176" s="178"/>
      <c r="H176" s="178"/>
      <c r="I176" s="178"/>
      <c r="J176" s="243"/>
      <c r="K176" s="178"/>
      <c r="L176" s="178"/>
      <c r="M176" s="178"/>
      <c r="N176" s="178"/>
      <c r="O176" s="178"/>
      <c r="P176" s="178"/>
      <c r="Q176" s="169"/>
      <c r="R176" s="133"/>
      <c r="S176" s="133"/>
      <c r="T176" s="133"/>
      <c r="U176" s="234"/>
      <c r="V176" s="133"/>
      <c r="W176" s="253"/>
      <c r="X176" s="133"/>
      <c r="Y176" s="133"/>
      <c r="Z176" s="133"/>
      <c r="AA176" s="133"/>
      <c r="AB176" s="133"/>
      <c r="AC176" s="133"/>
      <c r="AD176" s="133"/>
      <c r="AE176" s="133"/>
      <c r="AF176" s="133"/>
      <c r="AG176" s="133"/>
      <c r="AH176" s="133"/>
      <c r="AI176" s="133"/>
      <c r="AJ176" s="133"/>
    </row>
    <row r="177" spans="1:36" s="20" customFormat="1" ht="26.25" customHeight="1">
      <c r="A177" s="16"/>
      <c r="B177" s="5"/>
      <c r="C177" s="5"/>
      <c r="D177" s="183"/>
      <c r="E177" s="183"/>
      <c r="F177" s="183"/>
      <c r="G177" s="183"/>
      <c r="H177" s="183"/>
      <c r="I177" s="183"/>
      <c r="J177" s="244"/>
      <c r="K177" s="183"/>
      <c r="L177" s="183"/>
      <c r="M177" s="183"/>
      <c r="N177" s="183"/>
      <c r="O177" s="183"/>
      <c r="P177" s="183"/>
      <c r="Q177" s="169"/>
      <c r="R177" s="133"/>
      <c r="S177" s="133"/>
      <c r="T177" s="133"/>
      <c r="U177" s="234"/>
      <c r="V177" s="133"/>
      <c r="W177" s="253"/>
      <c r="X177" s="133"/>
      <c r="Y177" s="133"/>
      <c r="Z177" s="133"/>
      <c r="AA177" s="133"/>
      <c r="AB177" s="133"/>
      <c r="AC177" s="133"/>
      <c r="AD177" s="133"/>
      <c r="AE177" s="133"/>
      <c r="AF177" s="133"/>
      <c r="AG177" s="133"/>
      <c r="AH177" s="133"/>
      <c r="AI177" s="133"/>
      <c r="AJ177" s="133"/>
    </row>
    <row r="178" spans="1:36" s="15" customFormat="1" ht="15.75">
      <c r="A178" s="5"/>
      <c r="C178" s="38"/>
      <c r="D178" s="49"/>
      <c r="E178" s="49"/>
      <c r="F178" s="49"/>
      <c r="G178" s="49"/>
      <c r="H178" s="49"/>
      <c r="I178" s="49"/>
      <c r="J178" s="236"/>
      <c r="K178" s="49"/>
      <c r="L178" s="49"/>
      <c r="M178" s="49"/>
      <c r="N178" s="49"/>
      <c r="O178" s="49"/>
      <c r="P178" s="49"/>
      <c r="Q178" s="170"/>
      <c r="R178" s="157"/>
      <c r="S178" s="157"/>
      <c r="T178" s="132"/>
      <c r="U178" s="234"/>
      <c r="V178" s="132"/>
      <c r="W178" s="253"/>
      <c r="X178" s="132"/>
      <c r="Y178" s="132"/>
      <c r="Z178" s="132"/>
      <c r="AA178" s="132"/>
      <c r="AB178" s="132"/>
      <c r="AC178" s="132"/>
      <c r="AD178" s="132"/>
      <c r="AE178" s="132"/>
      <c r="AF178" s="132"/>
      <c r="AG178" s="132"/>
      <c r="AH178" s="132"/>
      <c r="AI178" s="132"/>
      <c r="AJ178" s="132"/>
    </row>
    <row r="179" spans="3:36" s="15" customFormat="1" ht="15.75">
      <c r="C179" s="51"/>
      <c r="D179" s="49"/>
      <c r="E179" s="49"/>
      <c r="F179" s="49"/>
      <c r="G179" s="49"/>
      <c r="H179" s="49"/>
      <c r="I179" s="49"/>
      <c r="J179" s="236"/>
      <c r="K179" s="49"/>
      <c r="L179" s="49"/>
      <c r="M179" s="49"/>
      <c r="N179" s="49"/>
      <c r="O179" s="49"/>
      <c r="P179" s="49"/>
      <c r="Q179" s="170"/>
      <c r="R179" s="157"/>
      <c r="S179" s="157"/>
      <c r="T179" s="132"/>
      <c r="U179" s="234"/>
      <c r="V179" s="132"/>
      <c r="W179" s="253"/>
      <c r="X179" s="132"/>
      <c r="Y179" s="132"/>
      <c r="Z179" s="132"/>
      <c r="AA179" s="132"/>
      <c r="AB179" s="132"/>
      <c r="AC179" s="132"/>
      <c r="AD179" s="132"/>
      <c r="AE179" s="132"/>
      <c r="AF179" s="132"/>
      <c r="AG179" s="132"/>
      <c r="AH179" s="132"/>
      <c r="AI179" s="132"/>
      <c r="AJ179" s="132"/>
    </row>
    <row r="180" spans="1:36" s="15" customFormat="1" ht="15.75">
      <c r="A180" s="16"/>
      <c r="B180" s="5"/>
      <c r="C180" s="38"/>
      <c r="J180" s="236"/>
      <c r="M180" s="19"/>
      <c r="N180" s="19"/>
      <c r="Q180" s="169"/>
      <c r="R180" s="132"/>
      <c r="S180" s="132"/>
      <c r="T180" s="132"/>
      <c r="U180" s="234"/>
      <c r="V180" s="132"/>
      <c r="W180" s="253"/>
      <c r="X180" s="132"/>
      <c r="Y180" s="132"/>
      <c r="Z180" s="132"/>
      <c r="AA180" s="132"/>
      <c r="AB180" s="132"/>
      <c r="AC180" s="132"/>
      <c r="AD180" s="132"/>
      <c r="AE180" s="132"/>
      <c r="AF180" s="132"/>
      <c r="AG180" s="132"/>
      <c r="AH180" s="132"/>
      <c r="AI180" s="132"/>
      <c r="AJ180" s="132"/>
    </row>
    <row r="181" spans="1:36" s="15" customFormat="1" ht="15.75">
      <c r="A181" s="16"/>
      <c r="B181" s="5"/>
      <c r="C181" s="38"/>
      <c r="J181" s="236"/>
      <c r="M181" s="19"/>
      <c r="N181" s="19"/>
      <c r="Q181" s="169"/>
      <c r="R181" s="132"/>
      <c r="S181" s="132"/>
      <c r="T181" s="132"/>
      <c r="U181" s="234"/>
      <c r="V181" s="132"/>
      <c r="W181" s="253"/>
      <c r="X181" s="132"/>
      <c r="Y181" s="132"/>
      <c r="Z181" s="132"/>
      <c r="AA181" s="132"/>
      <c r="AB181" s="132"/>
      <c r="AC181" s="132"/>
      <c r="AD181" s="132"/>
      <c r="AE181" s="132"/>
      <c r="AF181" s="132"/>
      <c r="AG181" s="132"/>
      <c r="AH181" s="132"/>
      <c r="AI181" s="132"/>
      <c r="AJ181" s="132"/>
    </row>
    <row r="182" spans="1:36" s="15" customFormat="1" ht="15.75">
      <c r="A182" s="16"/>
      <c r="B182" s="5"/>
      <c r="C182" s="38"/>
      <c r="J182" s="236"/>
      <c r="M182" s="19"/>
      <c r="N182" s="19"/>
      <c r="Q182" s="169"/>
      <c r="R182" s="132"/>
      <c r="S182" s="132"/>
      <c r="T182" s="132"/>
      <c r="U182" s="234"/>
      <c r="V182" s="132"/>
      <c r="W182" s="253"/>
      <c r="X182" s="132"/>
      <c r="Y182" s="132"/>
      <c r="Z182" s="132"/>
      <c r="AA182" s="132"/>
      <c r="AB182" s="132"/>
      <c r="AC182" s="132"/>
      <c r="AD182" s="132"/>
      <c r="AE182" s="132"/>
      <c r="AF182" s="132"/>
      <c r="AG182" s="132"/>
      <c r="AH182" s="132"/>
      <c r="AI182" s="132"/>
      <c r="AJ182" s="132"/>
    </row>
    <row r="183" spans="1:36" s="15" customFormat="1" ht="15.75">
      <c r="A183" s="16"/>
      <c r="B183" s="5"/>
      <c r="C183" s="38"/>
      <c r="D183" s="50"/>
      <c r="J183" s="236"/>
      <c r="M183" s="19"/>
      <c r="N183" s="19"/>
      <c r="Q183" s="169"/>
      <c r="R183" s="132"/>
      <c r="S183" s="132"/>
      <c r="T183" s="132"/>
      <c r="U183" s="234"/>
      <c r="V183" s="132"/>
      <c r="W183" s="253"/>
      <c r="X183" s="132"/>
      <c r="Y183" s="132"/>
      <c r="Z183" s="132"/>
      <c r="AA183" s="132"/>
      <c r="AB183" s="132"/>
      <c r="AC183" s="132"/>
      <c r="AD183" s="132"/>
      <c r="AE183" s="132"/>
      <c r="AF183" s="132"/>
      <c r="AG183" s="132"/>
      <c r="AH183" s="132"/>
      <c r="AI183" s="132"/>
      <c r="AJ183" s="132"/>
    </row>
    <row r="184" spans="1:36" s="15" customFormat="1" ht="15.75">
      <c r="A184" s="16"/>
      <c r="B184" s="5"/>
      <c r="C184" s="38"/>
      <c r="J184" s="236"/>
      <c r="M184" s="19"/>
      <c r="N184" s="19"/>
      <c r="Q184" s="169"/>
      <c r="R184" s="132"/>
      <c r="S184" s="132"/>
      <c r="T184" s="132"/>
      <c r="U184" s="234"/>
      <c r="V184" s="132"/>
      <c r="W184" s="253"/>
      <c r="X184" s="132"/>
      <c r="Y184" s="132"/>
      <c r="Z184" s="132"/>
      <c r="AA184" s="132"/>
      <c r="AB184" s="132"/>
      <c r="AC184" s="132"/>
      <c r="AD184" s="132"/>
      <c r="AE184" s="132"/>
      <c r="AF184" s="132"/>
      <c r="AG184" s="132"/>
      <c r="AH184" s="132"/>
      <c r="AI184" s="132"/>
      <c r="AJ184" s="132"/>
    </row>
    <row r="185" spans="1:36" s="15" customFormat="1" ht="15.75">
      <c r="A185" s="16"/>
      <c r="B185" s="5"/>
      <c r="C185" s="38"/>
      <c r="D185" s="49"/>
      <c r="J185" s="236"/>
      <c r="M185" s="19"/>
      <c r="N185" s="19"/>
      <c r="Q185" s="169"/>
      <c r="R185" s="132"/>
      <c r="S185" s="132"/>
      <c r="T185" s="132"/>
      <c r="U185" s="234"/>
      <c r="V185" s="132"/>
      <c r="W185" s="253"/>
      <c r="X185" s="132"/>
      <c r="Y185" s="132"/>
      <c r="Z185" s="132"/>
      <c r="AA185" s="132"/>
      <c r="AB185" s="132"/>
      <c r="AC185" s="132"/>
      <c r="AD185" s="132"/>
      <c r="AE185" s="132"/>
      <c r="AF185" s="132"/>
      <c r="AG185" s="132"/>
      <c r="AH185" s="132"/>
      <c r="AI185" s="132"/>
      <c r="AJ185" s="132"/>
    </row>
    <row r="186" spans="1:36" s="15" customFormat="1" ht="15.75">
      <c r="A186" s="16"/>
      <c r="B186" s="5"/>
      <c r="C186" s="38"/>
      <c r="D186" s="49"/>
      <c r="J186" s="236"/>
      <c r="M186" s="19"/>
      <c r="N186" s="19"/>
      <c r="Q186" s="169"/>
      <c r="R186" s="132"/>
      <c r="S186" s="132"/>
      <c r="T186" s="132"/>
      <c r="U186" s="234"/>
      <c r="V186" s="132"/>
      <c r="W186" s="253"/>
      <c r="X186" s="132"/>
      <c r="Y186" s="132"/>
      <c r="Z186" s="132"/>
      <c r="AA186" s="132"/>
      <c r="AB186" s="132"/>
      <c r="AC186" s="132"/>
      <c r="AD186" s="132"/>
      <c r="AE186" s="132"/>
      <c r="AF186" s="132"/>
      <c r="AG186" s="132"/>
      <c r="AH186" s="132"/>
      <c r="AI186" s="132"/>
      <c r="AJ186" s="132"/>
    </row>
    <row r="187" spans="1:36" s="15" customFormat="1" ht="15.75">
      <c r="A187" s="16"/>
      <c r="B187" s="5"/>
      <c r="C187" s="38"/>
      <c r="J187" s="236"/>
      <c r="M187" s="19"/>
      <c r="N187" s="19"/>
      <c r="Q187" s="169"/>
      <c r="R187" s="132"/>
      <c r="S187" s="132"/>
      <c r="T187" s="132"/>
      <c r="U187" s="234"/>
      <c r="V187" s="132"/>
      <c r="W187" s="253"/>
      <c r="X187" s="132"/>
      <c r="Y187" s="132"/>
      <c r="Z187" s="132"/>
      <c r="AA187" s="132"/>
      <c r="AB187" s="132"/>
      <c r="AC187" s="132"/>
      <c r="AD187" s="132"/>
      <c r="AE187" s="132"/>
      <c r="AF187" s="132"/>
      <c r="AG187" s="132"/>
      <c r="AH187" s="132"/>
      <c r="AI187" s="132"/>
      <c r="AJ187" s="132"/>
    </row>
    <row r="188" spans="1:36" s="15" customFormat="1" ht="15.75">
      <c r="A188" s="16"/>
      <c r="B188" s="5"/>
      <c r="C188" s="38"/>
      <c r="J188" s="236"/>
      <c r="M188" s="19"/>
      <c r="N188" s="19"/>
      <c r="Q188" s="169"/>
      <c r="R188" s="132"/>
      <c r="S188" s="132"/>
      <c r="T188" s="132"/>
      <c r="U188" s="234"/>
      <c r="V188" s="132"/>
      <c r="W188" s="253"/>
      <c r="X188" s="132"/>
      <c r="Y188" s="132"/>
      <c r="Z188" s="132"/>
      <c r="AA188" s="132"/>
      <c r="AB188" s="132"/>
      <c r="AC188" s="132"/>
      <c r="AD188" s="132"/>
      <c r="AE188" s="132"/>
      <c r="AF188" s="132"/>
      <c r="AG188" s="132"/>
      <c r="AH188" s="132"/>
      <c r="AI188" s="132"/>
      <c r="AJ188" s="132"/>
    </row>
    <row r="189" spans="1:36" s="15" customFormat="1" ht="15.75">
      <c r="A189" s="16"/>
      <c r="B189" s="5"/>
      <c r="C189" s="38"/>
      <c r="J189" s="236"/>
      <c r="M189" s="19"/>
      <c r="N189" s="19"/>
      <c r="Q189" s="169"/>
      <c r="R189" s="132"/>
      <c r="S189" s="132"/>
      <c r="T189" s="132"/>
      <c r="U189" s="234"/>
      <c r="V189" s="132"/>
      <c r="W189" s="253"/>
      <c r="X189" s="132"/>
      <c r="Y189" s="132"/>
      <c r="Z189" s="132"/>
      <c r="AA189" s="132"/>
      <c r="AB189" s="132"/>
      <c r="AC189" s="132"/>
      <c r="AD189" s="132"/>
      <c r="AE189" s="132"/>
      <c r="AF189" s="132"/>
      <c r="AG189" s="132"/>
      <c r="AH189" s="132"/>
      <c r="AI189" s="132"/>
      <c r="AJ189" s="132"/>
    </row>
    <row r="190" spans="1:36" s="15" customFormat="1" ht="30">
      <c r="A190" s="16"/>
      <c r="B190" s="5"/>
      <c r="C190" s="38"/>
      <c r="J190" s="236"/>
      <c r="M190" s="19"/>
      <c r="N190" s="19"/>
      <c r="Q190" s="169"/>
      <c r="R190" s="132"/>
      <c r="S190" s="132"/>
      <c r="T190" s="132"/>
      <c r="U190" s="234"/>
      <c r="V190" s="132"/>
      <c r="W190" s="253">
        <v>21</v>
      </c>
      <c r="X190" s="132"/>
      <c r="Y190" s="132"/>
      <c r="Z190" s="132"/>
      <c r="AA190" s="132"/>
      <c r="AB190" s="132"/>
      <c r="AC190" s="132"/>
      <c r="AD190" s="132"/>
      <c r="AE190" s="132"/>
      <c r="AF190" s="132"/>
      <c r="AG190" s="132"/>
      <c r="AH190" s="132"/>
      <c r="AI190" s="132"/>
      <c r="AJ190" s="132"/>
    </row>
    <row r="191" spans="1:36" s="15" customFormat="1" ht="15.75">
      <c r="A191" s="16"/>
      <c r="B191" s="5"/>
      <c r="C191" s="38"/>
      <c r="J191" s="236"/>
      <c r="M191" s="19"/>
      <c r="N191" s="19"/>
      <c r="Q191" s="169"/>
      <c r="R191" s="132"/>
      <c r="S191" s="132"/>
      <c r="T191" s="132"/>
      <c r="U191" s="234"/>
      <c r="V191" s="132"/>
      <c r="W191" s="253"/>
      <c r="X191" s="132"/>
      <c r="Y191" s="132"/>
      <c r="Z191" s="132"/>
      <c r="AA191" s="132"/>
      <c r="AB191" s="132"/>
      <c r="AC191" s="132"/>
      <c r="AD191" s="132"/>
      <c r="AE191" s="132"/>
      <c r="AF191" s="132"/>
      <c r="AG191" s="132"/>
      <c r="AH191" s="132"/>
      <c r="AI191" s="132"/>
      <c r="AJ191" s="132"/>
    </row>
    <row r="192" spans="1:36" s="15" customFormat="1" ht="15.75">
      <c r="A192" s="16"/>
      <c r="B192" s="5"/>
      <c r="C192" s="38"/>
      <c r="J192" s="236"/>
      <c r="M192" s="19"/>
      <c r="N192" s="19"/>
      <c r="Q192" s="169"/>
      <c r="R192" s="132"/>
      <c r="S192" s="132"/>
      <c r="T192" s="132"/>
      <c r="U192" s="234"/>
      <c r="V192" s="132"/>
      <c r="W192" s="253"/>
      <c r="X192" s="132"/>
      <c r="Y192" s="132"/>
      <c r="Z192" s="132"/>
      <c r="AA192" s="132"/>
      <c r="AB192" s="132"/>
      <c r="AC192" s="132"/>
      <c r="AD192" s="132"/>
      <c r="AE192" s="132"/>
      <c r="AF192" s="132"/>
      <c r="AG192" s="132"/>
      <c r="AH192" s="132"/>
      <c r="AI192" s="132"/>
      <c r="AJ192" s="132"/>
    </row>
    <row r="193" spans="1:36" s="15" customFormat="1" ht="15.75">
      <c r="A193" s="16"/>
      <c r="B193" s="5"/>
      <c r="C193" s="38"/>
      <c r="J193" s="236"/>
      <c r="Q193" s="169"/>
      <c r="R193" s="132"/>
      <c r="S193" s="132"/>
      <c r="T193" s="132"/>
      <c r="U193" s="234"/>
      <c r="V193" s="132"/>
      <c r="W193" s="253"/>
      <c r="X193" s="132"/>
      <c r="Y193" s="132"/>
      <c r="Z193" s="132"/>
      <c r="AA193" s="132"/>
      <c r="AB193" s="132"/>
      <c r="AC193" s="132"/>
      <c r="AD193" s="132"/>
      <c r="AE193" s="132"/>
      <c r="AF193" s="132"/>
      <c r="AG193" s="132"/>
      <c r="AH193" s="132"/>
      <c r="AI193" s="132"/>
      <c r="AJ193" s="132"/>
    </row>
    <row r="194" spans="1:36" s="15" customFormat="1" ht="15.75">
      <c r="A194" s="16"/>
      <c r="B194" s="5"/>
      <c r="C194" s="38"/>
      <c r="J194" s="236"/>
      <c r="Q194" s="169"/>
      <c r="R194" s="132"/>
      <c r="S194" s="132"/>
      <c r="T194" s="132"/>
      <c r="U194" s="234"/>
      <c r="V194" s="132"/>
      <c r="W194" s="253"/>
      <c r="X194" s="132"/>
      <c r="Y194" s="132"/>
      <c r="Z194" s="132"/>
      <c r="AA194" s="132"/>
      <c r="AB194" s="132"/>
      <c r="AC194" s="132"/>
      <c r="AD194" s="132"/>
      <c r="AE194" s="132"/>
      <c r="AF194" s="132"/>
      <c r="AG194" s="132"/>
      <c r="AH194" s="132"/>
      <c r="AI194" s="132"/>
      <c r="AJ194" s="132"/>
    </row>
    <row r="195" spans="1:36" s="15" customFormat="1" ht="15.75">
      <c r="A195" s="16"/>
      <c r="B195" s="5"/>
      <c r="C195" s="38"/>
      <c r="J195" s="236"/>
      <c r="Q195" s="169"/>
      <c r="R195" s="132"/>
      <c r="S195" s="132"/>
      <c r="T195" s="132"/>
      <c r="U195" s="234"/>
      <c r="V195" s="132"/>
      <c r="W195" s="253"/>
      <c r="X195" s="132"/>
      <c r="Y195" s="132"/>
      <c r="Z195" s="132"/>
      <c r="AA195" s="132"/>
      <c r="AB195" s="132"/>
      <c r="AC195" s="132"/>
      <c r="AD195" s="132"/>
      <c r="AE195" s="132"/>
      <c r="AF195" s="132"/>
      <c r="AG195" s="132"/>
      <c r="AH195" s="132"/>
      <c r="AI195" s="132"/>
      <c r="AJ195" s="132"/>
    </row>
    <row r="196" spans="1:36" s="15" customFormat="1" ht="15.75">
      <c r="A196" s="16"/>
      <c r="B196" s="5"/>
      <c r="C196" s="38"/>
      <c r="J196" s="236"/>
      <c r="Q196" s="169"/>
      <c r="R196" s="132"/>
      <c r="S196" s="132"/>
      <c r="T196" s="132"/>
      <c r="U196" s="234"/>
      <c r="V196" s="132"/>
      <c r="W196" s="253"/>
      <c r="X196" s="132"/>
      <c r="Y196" s="132"/>
      <c r="Z196" s="132"/>
      <c r="AA196" s="132"/>
      <c r="AB196" s="132"/>
      <c r="AC196" s="132"/>
      <c r="AD196" s="132"/>
      <c r="AE196" s="132"/>
      <c r="AF196" s="132"/>
      <c r="AG196" s="132"/>
      <c r="AH196" s="132"/>
      <c r="AI196" s="132"/>
      <c r="AJ196" s="132"/>
    </row>
    <row r="197" spans="1:36" s="15" customFormat="1" ht="15.75">
      <c r="A197" s="16"/>
      <c r="B197" s="5"/>
      <c r="C197" s="38"/>
      <c r="J197" s="236"/>
      <c r="Q197" s="169"/>
      <c r="R197" s="132"/>
      <c r="S197" s="132"/>
      <c r="T197" s="132"/>
      <c r="U197" s="234"/>
      <c r="V197" s="132"/>
      <c r="W197" s="253"/>
      <c r="X197" s="132"/>
      <c r="Y197" s="132"/>
      <c r="Z197" s="132"/>
      <c r="AA197" s="132"/>
      <c r="AB197" s="132"/>
      <c r="AC197" s="132"/>
      <c r="AD197" s="132"/>
      <c r="AE197" s="132"/>
      <c r="AF197" s="132"/>
      <c r="AG197" s="132"/>
      <c r="AH197" s="132"/>
      <c r="AI197" s="132"/>
      <c r="AJ197" s="132"/>
    </row>
    <row r="198" spans="1:36" s="15" customFormat="1" ht="15.75">
      <c r="A198" s="16"/>
      <c r="B198" s="5"/>
      <c r="C198" s="38"/>
      <c r="J198" s="236"/>
      <c r="Q198" s="169"/>
      <c r="R198" s="132"/>
      <c r="S198" s="132"/>
      <c r="T198" s="132"/>
      <c r="U198" s="234"/>
      <c r="V198" s="132"/>
      <c r="W198" s="253"/>
      <c r="X198" s="132"/>
      <c r="Y198" s="132"/>
      <c r="Z198" s="132"/>
      <c r="AA198" s="132"/>
      <c r="AB198" s="132"/>
      <c r="AC198" s="132"/>
      <c r="AD198" s="132"/>
      <c r="AE198" s="132"/>
      <c r="AF198" s="132"/>
      <c r="AG198" s="132"/>
      <c r="AH198" s="132"/>
      <c r="AI198" s="132"/>
      <c r="AJ198" s="132"/>
    </row>
    <row r="199" spans="1:36" s="15" customFormat="1" ht="15.75">
      <c r="A199" s="16"/>
      <c r="B199" s="5"/>
      <c r="C199" s="38"/>
      <c r="J199" s="236"/>
      <c r="Q199" s="169"/>
      <c r="R199" s="132"/>
      <c r="S199" s="132"/>
      <c r="T199" s="132"/>
      <c r="U199" s="234"/>
      <c r="V199" s="132"/>
      <c r="W199" s="253"/>
      <c r="X199" s="132"/>
      <c r="Y199" s="132"/>
      <c r="Z199" s="132"/>
      <c r="AA199" s="132"/>
      <c r="AB199" s="132"/>
      <c r="AC199" s="132"/>
      <c r="AD199" s="132"/>
      <c r="AE199" s="132"/>
      <c r="AF199" s="132"/>
      <c r="AG199" s="132"/>
      <c r="AH199" s="132"/>
      <c r="AI199" s="132"/>
      <c r="AJ199" s="132"/>
    </row>
    <row r="200" spans="1:36" s="15" customFormat="1" ht="15.75">
      <c r="A200" s="16"/>
      <c r="B200" s="5"/>
      <c r="C200" s="38"/>
      <c r="J200" s="236"/>
      <c r="Q200" s="169"/>
      <c r="R200" s="132"/>
      <c r="S200" s="132"/>
      <c r="T200" s="132"/>
      <c r="U200" s="234"/>
      <c r="V200" s="132"/>
      <c r="W200" s="253"/>
      <c r="X200" s="132"/>
      <c r="Y200" s="132"/>
      <c r="Z200" s="132"/>
      <c r="AA200" s="132"/>
      <c r="AB200" s="132"/>
      <c r="AC200" s="132"/>
      <c r="AD200" s="132"/>
      <c r="AE200" s="132"/>
      <c r="AF200" s="132"/>
      <c r="AG200" s="132"/>
      <c r="AH200" s="132"/>
      <c r="AI200" s="132"/>
      <c r="AJ200" s="132"/>
    </row>
    <row r="201" spans="1:36" s="15" customFormat="1" ht="15.75">
      <c r="A201" s="16"/>
      <c r="B201" s="5"/>
      <c r="C201" s="38"/>
      <c r="J201" s="236"/>
      <c r="Q201" s="169"/>
      <c r="R201" s="132"/>
      <c r="S201" s="132"/>
      <c r="T201" s="132"/>
      <c r="U201" s="234"/>
      <c r="V201" s="132"/>
      <c r="W201" s="253"/>
      <c r="X201" s="132"/>
      <c r="Y201" s="132"/>
      <c r="Z201" s="132"/>
      <c r="AA201" s="132"/>
      <c r="AB201" s="132"/>
      <c r="AC201" s="132"/>
      <c r="AD201" s="132"/>
      <c r="AE201" s="132"/>
      <c r="AF201" s="132"/>
      <c r="AG201" s="132"/>
      <c r="AH201" s="132"/>
      <c r="AI201" s="132"/>
      <c r="AJ201" s="132"/>
    </row>
    <row r="202" spans="1:36" s="15" customFormat="1" ht="15.75">
      <c r="A202" s="16"/>
      <c r="B202" s="5"/>
      <c r="C202" s="38"/>
      <c r="J202" s="236"/>
      <c r="Q202" s="169"/>
      <c r="R202" s="132"/>
      <c r="S202" s="132"/>
      <c r="T202" s="132"/>
      <c r="U202" s="234"/>
      <c r="V202" s="132"/>
      <c r="W202" s="253"/>
      <c r="X202" s="132"/>
      <c r="Y202" s="132"/>
      <c r="Z202" s="132"/>
      <c r="AA202" s="132"/>
      <c r="AB202" s="132"/>
      <c r="AC202" s="132"/>
      <c r="AD202" s="132"/>
      <c r="AE202" s="132"/>
      <c r="AF202" s="132"/>
      <c r="AG202" s="132"/>
      <c r="AH202" s="132"/>
      <c r="AI202" s="132"/>
      <c r="AJ202" s="132"/>
    </row>
    <row r="203" spans="1:36" s="15" customFormat="1" ht="15.75">
      <c r="A203" s="16"/>
      <c r="B203" s="5"/>
      <c r="C203" s="38"/>
      <c r="J203" s="236"/>
      <c r="Q203" s="169"/>
      <c r="R203" s="132"/>
      <c r="S203" s="132"/>
      <c r="T203" s="132"/>
      <c r="U203" s="234"/>
      <c r="V203" s="132"/>
      <c r="W203" s="253"/>
      <c r="X203" s="132"/>
      <c r="Y203" s="132"/>
      <c r="Z203" s="132"/>
      <c r="AA203" s="132"/>
      <c r="AB203" s="132"/>
      <c r="AC203" s="132"/>
      <c r="AD203" s="132"/>
      <c r="AE203" s="132"/>
      <c r="AF203" s="132"/>
      <c r="AG203" s="132"/>
      <c r="AH203" s="132"/>
      <c r="AI203" s="132"/>
      <c r="AJ203" s="132"/>
    </row>
    <row r="204" spans="1:36" s="15" customFormat="1" ht="15.75">
      <c r="A204" s="16"/>
      <c r="B204" s="5"/>
      <c r="C204" s="38"/>
      <c r="J204" s="236"/>
      <c r="Q204" s="169"/>
      <c r="R204" s="132"/>
      <c r="S204" s="132"/>
      <c r="T204" s="132"/>
      <c r="U204" s="234"/>
      <c r="V204" s="132"/>
      <c r="W204" s="253"/>
      <c r="X204" s="132"/>
      <c r="Y204" s="132"/>
      <c r="Z204" s="132"/>
      <c r="AA204" s="132"/>
      <c r="AB204" s="132"/>
      <c r="AC204" s="132"/>
      <c r="AD204" s="132"/>
      <c r="AE204" s="132"/>
      <c r="AF204" s="132"/>
      <c r="AG204" s="132"/>
      <c r="AH204" s="132"/>
      <c r="AI204" s="132"/>
      <c r="AJ204" s="132"/>
    </row>
    <row r="205" spans="1:36" s="15" customFormat="1" ht="15.75">
      <c r="A205" s="16"/>
      <c r="B205" s="5"/>
      <c r="C205" s="38"/>
      <c r="J205" s="236"/>
      <c r="Q205" s="169"/>
      <c r="R205" s="132"/>
      <c r="S205" s="132"/>
      <c r="T205" s="132"/>
      <c r="U205" s="234"/>
      <c r="V205" s="132"/>
      <c r="W205" s="253"/>
      <c r="X205" s="132"/>
      <c r="Y205" s="132"/>
      <c r="Z205" s="132"/>
      <c r="AA205" s="132"/>
      <c r="AB205" s="132"/>
      <c r="AC205" s="132"/>
      <c r="AD205" s="132"/>
      <c r="AE205" s="132"/>
      <c r="AF205" s="132"/>
      <c r="AG205" s="132"/>
      <c r="AH205" s="132"/>
      <c r="AI205" s="132"/>
      <c r="AJ205" s="132"/>
    </row>
    <row r="206" spans="1:36" s="15" customFormat="1" ht="15.75">
      <c r="A206" s="16"/>
      <c r="B206" s="5"/>
      <c r="C206" s="38"/>
      <c r="J206" s="236"/>
      <c r="Q206" s="169"/>
      <c r="R206" s="132"/>
      <c r="S206" s="132"/>
      <c r="T206" s="132"/>
      <c r="U206" s="234"/>
      <c r="V206" s="132"/>
      <c r="W206" s="253"/>
      <c r="X206" s="132"/>
      <c r="Y206" s="132"/>
      <c r="Z206" s="132"/>
      <c r="AA206" s="132"/>
      <c r="AB206" s="132"/>
      <c r="AC206" s="132"/>
      <c r="AD206" s="132"/>
      <c r="AE206" s="132"/>
      <c r="AF206" s="132"/>
      <c r="AG206" s="132"/>
      <c r="AH206" s="132"/>
      <c r="AI206" s="132"/>
      <c r="AJ206" s="132"/>
    </row>
    <row r="207" spans="1:36" s="15" customFormat="1" ht="15.75">
      <c r="A207" s="16"/>
      <c r="B207" s="5"/>
      <c r="C207" s="38"/>
      <c r="J207" s="236"/>
      <c r="Q207" s="169"/>
      <c r="R207" s="132"/>
      <c r="S207" s="132"/>
      <c r="T207" s="132"/>
      <c r="U207" s="234"/>
      <c r="V207" s="132"/>
      <c r="W207" s="253"/>
      <c r="X207" s="132"/>
      <c r="Y207" s="132"/>
      <c r="Z207" s="132"/>
      <c r="AA207" s="132"/>
      <c r="AB207" s="132"/>
      <c r="AC207" s="132"/>
      <c r="AD207" s="132"/>
      <c r="AE207" s="132"/>
      <c r="AF207" s="132"/>
      <c r="AG207" s="132"/>
      <c r="AH207" s="132"/>
      <c r="AI207" s="132"/>
      <c r="AJ207" s="132"/>
    </row>
    <row r="208" spans="1:36" s="15" customFormat="1" ht="15.75">
      <c r="A208" s="16"/>
      <c r="B208" s="5"/>
      <c r="C208" s="38"/>
      <c r="J208" s="236"/>
      <c r="Q208" s="169"/>
      <c r="R208" s="132"/>
      <c r="S208" s="132"/>
      <c r="T208" s="132"/>
      <c r="U208" s="234"/>
      <c r="V208" s="132"/>
      <c r="W208" s="253"/>
      <c r="X208" s="132"/>
      <c r="Y208" s="132"/>
      <c r="Z208" s="132"/>
      <c r="AA208" s="132"/>
      <c r="AB208" s="132"/>
      <c r="AC208" s="132"/>
      <c r="AD208" s="132"/>
      <c r="AE208" s="132"/>
      <c r="AF208" s="132"/>
      <c r="AG208" s="132"/>
      <c r="AH208" s="132"/>
      <c r="AI208" s="132"/>
      <c r="AJ208" s="132"/>
    </row>
    <row r="209" spans="1:36" s="15" customFormat="1" ht="15.75">
      <c r="A209" s="16"/>
      <c r="B209" s="5"/>
      <c r="C209" s="38"/>
      <c r="J209" s="236"/>
      <c r="Q209" s="169"/>
      <c r="R209" s="132"/>
      <c r="S209" s="132"/>
      <c r="T209" s="132"/>
      <c r="U209" s="234"/>
      <c r="V209" s="132"/>
      <c r="W209" s="253"/>
      <c r="X209" s="132"/>
      <c r="Y209" s="132"/>
      <c r="Z209" s="132"/>
      <c r="AA209" s="132"/>
      <c r="AB209" s="132"/>
      <c r="AC209" s="132"/>
      <c r="AD209" s="132"/>
      <c r="AE209" s="132"/>
      <c r="AF209" s="132"/>
      <c r="AG209" s="132"/>
      <c r="AH209" s="132"/>
      <c r="AI209" s="132"/>
      <c r="AJ209" s="132"/>
    </row>
    <row r="210" spans="1:36" s="15" customFormat="1" ht="15.75">
      <c r="A210" s="16"/>
      <c r="B210" s="5"/>
      <c r="C210" s="38"/>
      <c r="J210" s="236"/>
      <c r="Q210" s="169"/>
      <c r="R210" s="132"/>
      <c r="S210" s="132"/>
      <c r="T210" s="132"/>
      <c r="U210" s="234"/>
      <c r="V210" s="132"/>
      <c r="W210" s="253"/>
      <c r="X210" s="132"/>
      <c r="Y210" s="132"/>
      <c r="Z210" s="132"/>
      <c r="AA210" s="132"/>
      <c r="AB210" s="132"/>
      <c r="AC210" s="132"/>
      <c r="AD210" s="132"/>
      <c r="AE210" s="132"/>
      <c r="AF210" s="132"/>
      <c r="AG210" s="132"/>
      <c r="AH210" s="132"/>
      <c r="AI210" s="132"/>
      <c r="AJ210" s="132"/>
    </row>
    <row r="211" spans="1:36" s="15" customFormat="1" ht="15.75">
      <c r="A211" s="16"/>
      <c r="B211" s="5"/>
      <c r="C211" s="38"/>
      <c r="J211" s="236"/>
      <c r="Q211" s="169"/>
      <c r="R211" s="132"/>
      <c r="S211" s="132"/>
      <c r="T211" s="132"/>
      <c r="U211" s="234"/>
      <c r="V211" s="132"/>
      <c r="W211" s="253"/>
      <c r="X211" s="132"/>
      <c r="Y211" s="132"/>
      <c r="Z211" s="132"/>
      <c r="AA211" s="132"/>
      <c r="AB211" s="132"/>
      <c r="AC211" s="132"/>
      <c r="AD211" s="132"/>
      <c r="AE211" s="132"/>
      <c r="AF211" s="132"/>
      <c r="AG211" s="132"/>
      <c r="AH211" s="132"/>
      <c r="AI211" s="132"/>
      <c r="AJ211" s="132"/>
    </row>
    <row r="212" spans="1:36" s="15" customFormat="1" ht="15.75">
      <c r="A212" s="16"/>
      <c r="B212" s="5"/>
      <c r="C212" s="38"/>
      <c r="J212" s="236"/>
      <c r="Q212" s="169"/>
      <c r="R212" s="132"/>
      <c r="S212" s="132"/>
      <c r="T212" s="132"/>
      <c r="U212" s="234"/>
      <c r="V212" s="132"/>
      <c r="W212" s="253"/>
      <c r="X212" s="132"/>
      <c r="Y212" s="132"/>
      <c r="Z212" s="132"/>
      <c r="AA212" s="132"/>
      <c r="AB212" s="132"/>
      <c r="AC212" s="132"/>
      <c r="AD212" s="132"/>
      <c r="AE212" s="132"/>
      <c r="AF212" s="132"/>
      <c r="AG212" s="132"/>
      <c r="AH212" s="132"/>
      <c r="AI212" s="132"/>
      <c r="AJ212" s="132"/>
    </row>
    <row r="213" spans="1:36" s="15" customFormat="1" ht="15.75">
      <c r="A213" s="16"/>
      <c r="B213" s="5"/>
      <c r="C213" s="38"/>
      <c r="J213" s="236"/>
      <c r="Q213" s="169"/>
      <c r="R213" s="132"/>
      <c r="S213" s="132"/>
      <c r="T213" s="132"/>
      <c r="U213" s="234"/>
      <c r="V213" s="132"/>
      <c r="W213" s="253"/>
      <c r="X213" s="132"/>
      <c r="Y213" s="132"/>
      <c r="Z213" s="132"/>
      <c r="AA213" s="132"/>
      <c r="AB213" s="132"/>
      <c r="AC213" s="132"/>
      <c r="AD213" s="132"/>
      <c r="AE213" s="132"/>
      <c r="AF213" s="132"/>
      <c r="AG213" s="132"/>
      <c r="AH213" s="132"/>
      <c r="AI213" s="132"/>
      <c r="AJ213" s="132"/>
    </row>
    <row r="214" spans="1:36" s="15" customFormat="1" ht="15.75">
      <c r="A214" s="16"/>
      <c r="B214" s="5"/>
      <c r="C214" s="38"/>
      <c r="J214" s="236"/>
      <c r="Q214" s="169"/>
      <c r="R214" s="132"/>
      <c r="S214" s="132"/>
      <c r="T214" s="132"/>
      <c r="U214" s="234"/>
      <c r="V214" s="132"/>
      <c r="W214" s="253"/>
      <c r="X214" s="132"/>
      <c r="Y214" s="132"/>
      <c r="Z214" s="132"/>
      <c r="AA214" s="132"/>
      <c r="AB214" s="132"/>
      <c r="AC214" s="132"/>
      <c r="AD214" s="132"/>
      <c r="AE214" s="132"/>
      <c r="AF214" s="132"/>
      <c r="AG214" s="132"/>
      <c r="AH214" s="132"/>
      <c r="AI214" s="132"/>
      <c r="AJ214" s="132"/>
    </row>
    <row r="215" spans="1:36" s="15" customFormat="1" ht="15.75">
      <c r="A215" s="16"/>
      <c r="B215" s="5"/>
      <c r="C215" s="38"/>
      <c r="J215" s="236"/>
      <c r="Q215" s="169"/>
      <c r="R215" s="132"/>
      <c r="S215" s="132"/>
      <c r="T215" s="132"/>
      <c r="U215" s="234"/>
      <c r="V215" s="132"/>
      <c r="W215" s="253"/>
      <c r="X215" s="132"/>
      <c r="Y215" s="132"/>
      <c r="Z215" s="132"/>
      <c r="AA215" s="132"/>
      <c r="AB215" s="132"/>
      <c r="AC215" s="132"/>
      <c r="AD215" s="132"/>
      <c r="AE215" s="132"/>
      <c r="AF215" s="132"/>
      <c r="AG215" s="132"/>
      <c r="AH215" s="132"/>
      <c r="AI215" s="132"/>
      <c r="AJ215" s="132"/>
    </row>
    <row r="216" spans="1:36" s="15" customFormat="1" ht="15.75">
      <c r="A216" s="16"/>
      <c r="B216" s="5"/>
      <c r="C216" s="38"/>
      <c r="J216" s="236"/>
      <c r="Q216" s="169"/>
      <c r="R216" s="132"/>
      <c r="S216" s="132"/>
      <c r="T216" s="132"/>
      <c r="U216" s="234"/>
      <c r="V216" s="132"/>
      <c r="W216" s="253"/>
      <c r="X216" s="132"/>
      <c r="Y216" s="132"/>
      <c r="Z216" s="132"/>
      <c r="AA216" s="132"/>
      <c r="AB216" s="132"/>
      <c r="AC216" s="132"/>
      <c r="AD216" s="132"/>
      <c r="AE216" s="132"/>
      <c r="AF216" s="132"/>
      <c r="AG216" s="132"/>
      <c r="AH216" s="132"/>
      <c r="AI216" s="132"/>
      <c r="AJ216" s="132"/>
    </row>
    <row r="217" spans="1:36" s="15" customFormat="1" ht="15.75">
      <c r="A217" s="16"/>
      <c r="B217" s="5"/>
      <c r="C217" s="38"/>
      <c r="J217" s="236"/>
      <c r="Q217" s="169"/>
      <c r="R217" s="132"/>
      <c r="S217" s="132"/>
      <c r="T217" s="132"/>
      <c r="U217" s="234"/>
      <c r="V217" s="132"/>
      <c r="W217" s="253"/>
      <c r="X217" s="132"/>
      <c r="Y217" s="132"/>
      <c r="Z217" s="132"/>
      <c r="AA217" s="132"/>
      <c r="AB217" s="132"/>
      <c r="AC217" s="132"/>
      <c r="AD217" s="132"/>
      <c r="AE217" s="132"/>
      <c r="AF217" s="132"/>
      <c r="AG217" s="132"/>
      <c r="AH217" s="132"/>
      <c r="AI217" s="132"/>
      <c r="AJ217" s="132"/>
    </row>
    <row r="218" spans="1:36" s="15" customFormat="1" ht="15.75">
      <c r="A218" s="16"/>
      <c r="B218" s="5"/>
      <c r="C218" s="38"/>
      <c r="J218" s="236"/>
      <c r="Q218" s="169"/>
      <c r="R218" s="132"/>
      <c r="S218" s="132"/>
      <c r="T218" s="132"/>
      <c r="U218" s="234"/>
      <c r="V218" s="132"/>
      <c r="W218" s="253"/>
      <c r="X218" s="132"/>
      <c r="Y218" s="132"/>
      <c r="Z218" s="132"/>
      <c r="AA218" s="132"/>
      <c r="AB218" s="132"/>
      <c r="AC218" s="132"/>
      <c r="AD218" s="132"/>
      <c r="AE218" s="132"/>
      <c r="AF218" s="132"/>
      <c r="AG218" s="132"/>
      <c r="AH218" s="132"/>
      <c r="AI218" s="132"/>
      <c r="AJ218" s="132"/>
    </row>
    <row r="219" spans="1:36" s="15" customFormat="1" ht="15.75">
      <c r="A219" s="16"/>
      <c r="B219" s="5"/>
      <c r="C219" s="38"/>
      <c r="J219" s="236"/>
      <c r="Q219" s="169"/>
      <c r="R219" s="132"/>
      <c r="S219" s="132"/>
      <c r="T219" s="132"/>
      <c r="U219" s="234"/>
      <c r="V219" s="132"/>
      <c r="W219" s="253"/>
      <c r="X219" s="132"/>
      <c r="Y219" s="132"/>
      <c r="Z219" s="132"/>
      <c r="AA219" s="132"/>
      <c r="AB219" s="132"/>
      <c r="AC219" s="132"/>
      <c r="AD219" s="132"/>
      <c r="AE219" s="132"/>
      <c r="AF219" s="132"/>
      <c r="AG219" s="132"/>
      <c r="AH219" s="132"/>
      <c r="AI219" s="132"/>
      <c r="AJ219" s="132"/>
    </row>
    <row r="220" spans="1:36" s="15" customFormat="1" ht="15.75">
      <c r="A220" s="16"/>
      <c r="B220" s="5"/>
      <c r="C220" s="38"/>
      <c r="J220" s="236"/>
      <c r="Q220" s="169"/>
      <c r="R220" s="132"/>
      <c r="S220" s="132"/>
      <c r="T220" s="132"/>
      <c r="U220" s="234"/>
      <c r="V220" s="132"/>
      <c r="W220" s="253"/>
      <c r="X220" s="132"/>
      <c r="Y220" s="132"/>
      <c r="Z220" s="132"/>
      <c r="AA220" s="132"/>
      <c r="AB220" s="132"/>
      <c r="AC220" s="132"/>
      <c r="AD220" s="132"/>
      <c r="AE220" s="132"/>
      <c r="AF220" s="132"/>
      <c r="AG220" s="132"/>
      <c r="AH220" s="132"/>
      <c r="AI220" s="132"/>
      <c r="AJ220" s="132"/>
    </row>
    <row r="221" spans="1:36" s="15" customFormat="1" ht="15.75">
      <c r="A221" s="16"/>
      <c r="B221" s="5"/>
      <c r="C221" s="38"/>
      <c r="J221" s="236"/>
      <c r="Q221" s="169"/>
      <c r="R221" s="132"/>
      <c r="S221" s="132"/>
      <c r="T221" s="132"/>
      <c r="U221" s="234"/>
      <c r="V221" s="132"/>
      <c r="W221" s="253"/>
      <c r="X221" s="132"/>
      <c r="Y221" s="132"/>
      <c r="Z221" s="132"/>
      <c r="AA221" s="132"/>
      <c r="AB221" s="132"/>
      <c r="AC221" s="132"/>
      <c r="AD221" s="132"/>
      <c r="AE221" s="132"/>
      <c r="AF221" s="132"/>
      <c r="AG221" s="132"/>
      <c r="AH221" s="132"/>
      <c r="AI221" s="132"/>
      <c r="AJ221" s="132"/>
    </row>
    <row r="222" spans="1:36" s="15" customFormat="1" ht="15.75">
      <c r="A222" s="16"/>
      <c r="B222" s="5"/>
      <c r="C222" s="38"/>
      <c r="J222" s="236"/>
      <c r="Q222" s="169"/>
      <c r="R222" s="132"/>
      <c r="S222" s="132"/>
      <c r="T222" s="132"/>
      <c r="U222" s="234"/>
      <c r="V222" s="132"/>
      <c r="W222" s="253"/>
      <c r="X222" s="132"/>
      <c r="Y222" s="132"/>
      <c r="Z222" s="132"/>
      <c r="AA222" s="132"/>
      <c r="AB222" s="132"/>
      <c r="AC222" s="132"/>
      <c r="AD222" s="132"/>
      <c r="AE222" s="132"/>
      <c r="AF222" s="132"/>
      <c r="AG222" s="132"/>
      <c r="AH222" s="132"/>
      <c r="AI222" s="132"/>
      <c r="AJ222" s="132"/>
    </row>
    <row r="223" spans="1:36" s="15" customFormat="1" ht="15.75">
      <c r="A223" s="16"/>
      <c r="B223" s="5"/>
      <c r="C223" s="38"/>
      <c r="J223" s="236"/>
      <c r="Q223" s="169"/>
      <c r="R223" s="132"/>
      <c r="S223" s="132"/>
      <c r="T223" s="132"/>
      <c r="U223" s="234"/>
      <c r="V223" s="132"/>
      <c r="W223" s="253"/>
      <c r="X223" s="132"/>
      <c r="Y223" s="132"/>
      <c r="Z223" s="132"/>
      <c r="AA223" s="132"/>
      <c r="AB223" s="132"/>
      <c r="AC223" s="132"/>
      <c r="AD223" s="132"/>
      <c r="AE223" s="132"/>
      <c r="AF223" s="132"/>
      <c r="AG223" s="132"/>
      <c r="AH223" s="132"/>
      <c r="AI223" s="132"/>
      <c r="AJ223" s="132"/>
    </row>
    <row r="224" spans="1:36" s="15" customFormat="1" ht="15.75">
      <c r="A224" s="16"/>
      <c r="B224" s="5"/>
      <c r="C224" s="38"/>
      <c r="J224" s="236"/>
      <c r="Q224" s="169"/>
      <c r="R224" s="132"/>
      <c r="S224" s="132"/>
      <c r="T224" s="132"/>
      <c r="U224" s="234"/>
      <c r="V224" s="132"/>
      <c r="W224" s="253"/>
      <c r="X224" s="132"/>
      <c r="Y224" s="132"/>
      <c r="Z224" s="132"/>
      <c r="AA224" s="132"/>
      <c r="AB224" s="132"/>
      <c r="AC224" s="132"/>
      <c r="AD224" s="132"/>
      <c r="AE224" s="132"/>
      <c r="AF224" s="132"/>
      <c r="AG224" s="132"/>
      <c r="AH224" s="132"/>
      <c r="AI224" s="132"/>
      <c r="AJ224" s="132"/>
    </row>
    <row r="225" spans="1:36" s="15" customFormat="1" ht="15.75">
      <c r="A225" s="16"/>
      <c r="B225" s="5"/>
      <c r="C225" s="38"/>
      <c r="J225" s="236"/>
      <c r="Q225" s="169"/>
      <c r="R225" s="132"/>
      <c r="S225" s="132"/>
      <c r="T225" s="132"/>
      <c r="U225" s="234"/>
      <c r="V225" s="132"/>
      <c r="W225" s="253"/>
      <c r="X225" s="132"/>
      <c r="Y225" s="132"/>
      <c r="Z225" s="132"/>
      <c r="AA225" s="132"/>
      <c r="AB225" s="132"/>
      <c r="AC225" s="132"/>
      <c r="AD225" s="132"/>
      <c r="AE225" s="132"/>
      <c r="AF225" s="132"/>
      <c r="AG225" s="132"/>
      <c r="AH225" s="132"/>
      <c r="AI225" s="132"/>
      <c r="AJ225" s="132"/>
    </row>
    <row r="226" spans="1:36" s="15" customFormat="1" ht="15.75">
      <c r="A226" s="16"/>
      <c r="B226" s="5"/>
      <c r="C226" s="38"/>
      <c r="J226" s="236"/>
      <c r="Q226" s="169"/>
      <c r="R226" s="132"/>
      <c r="S226" s="132"/>
      <c r="T226" s="132"/>
      <c r="U226" s="234"/>
      <c r="V226" s="132"/>
      <c r="W226" s="253"/>
      <c r="X226" s="132"/>
      <c r="Y226" s="132"/>
      <c r="Z226" s="132"/>
      <c r="AA226" s="132"/>
      <c r="AB226" s="132"/>
      <c r="AC226" s="132"/>
      <c r="AD226" s="132"/>
      <c r="AE226" s="132"/>
      <c r="AF226" s="132"/>
      <c r="AG226" s="132"/>
      <c r="AH226" s="132"/>
      <c r="AI226" s="132"/>
      <c r="AJ226" s="132"/>
    </row>
    <row r="227" spans="1:36" s="15" customFormat="1" ht="15.75">
      <c r="A227" s="16"/>
      <c r="B227" s="5"/>
      <c r="C227" s="38"/>
      <c r="J227" s="236"/>
      <c r="Q227" s="169"/>
      <c r="R227" s="132"/>
      <c r="S227" s="132"/>
      <c r="T227" s="132"/>
      <c r="U227" s="234"/>
      <c r="V227" s="132"/>
      <c r="W227" s="253"/>
      <c r="X227" s="132"/>
      <c r="Y227" s="132"/>
      <c r="Z227" s="132"/>
      <c r="AA227" s="132"/>
      <c r="AB227" s="132"/>
      <c r="AC227" s="132"/>
      <c r="AD227" s="132"/>
      <c r="AE227" s="132"/>
      <c r="AF227" s="132"/>
      <c r="AG227" s="132"/>
      <c r="AH227" s="132"/>
      <c r="AI227" s="132"/>
      <c r="AJ227" s="132"/>
    </row>
    <row r="228" spans="1:36" s="15" customFormat="1" ht="15.75">
      <c r="A228" s="16"/>
      <c r="B228" s="5"/>
      <c r="C228" s="38"/>
      <c r="J228" s="236"/>
      <c r="Q228" s="169"/>
      <c r="R228" s="132"/>
      <c r="S228" s="132"/>
      <c r="T228" s="132"/>
      <c r="U228" s="234"/>
      <c r="V228" s="132"/>
      <c r="W228" s="253"/>
      <c r="X228" s="132"/>
      <c r="Y228" s="132"/>
      <c r="Z228" s="132"/>
      <c r="AA228" s="132"/>
      <c r="AB228" s="132"/>
      <c r="AC228" s="132"/>
      <c r="AD228" s="132"/>
      <c r="AE228" s="132"/>
      <c r="AF228" s="132"/>
      <c r="AG228" s="132"/>
      <c r="AH228" s="132"/>
      <c r="AI228" s="132"/>
      <c r="AJ228" s="132"/>
    </row>
    <row r="229" spans="1:36" s="15" customFormat="1" ht="15.75">
      <c r="A229" s="16"/>
      <c r="B229" s="5"/>
      <c r="C229" s="38"/>
      <c r="J229" s="236"/>
      <c r="Q229" s="169"/>
      <c r="R229" s="132"/>
      <c r="S229" s="132"/>
      <c r="T229" s="132"/>
      <c r="U229" s="234"/>
      <c r="V229" s="132"/>
      <c r="W229" s="253"/>
      <c r="X229" s="132"/>
      <c r="Y229" s="132"/>
      <c r="Z229" s="132"/>
      <c r="AA229" s="132"/>
      <c r="AB229" s="132"/>
      <c r="AC229" s="132"/>
      <c r="AD229" s="132"/>
      <c r="AE229" s="132"/>
      <c r="AF229" s="132"/>
      <c r="AG229" s="132"/>
      <c r="AH229" s="132"/>
      <c r="AI229" s="132"/>
      <c r="AJ229" s="132"/>
    </row>
    <row r="230" spans="1:36" s="15" customFormat="1" ht="15.75">
      <c r="A230" s="16"/>
      <c r="B230" s="5"/>
      <c r="C230" s="38"/>
      <c r="J230" s="236"/>
      <c r="Q230" s="169"/>
      <c r="R230" s="132"/>
      <c r="S230" s="132"/>
      <c r="T230" s="132"/>
      <c r="U230" s="234"/>
      <c r="V230" s="132"/>
      <c r="W230" s="253"/>
      <c r="X230" s="132"/>
      <c r="Y230" s="132"/>
      <c r="Z230" s="132"/>
      <c r="AA230" s="132"/>
      <c r="AB230" s="132"/>
      <c r="AC230" s="132"/>
      <c r="AD230" s="132"/>
      <c r="AE230" s="132"/>
      <c r="AF230" s="132"/>
      <c r="AG230" s="132"/>
      <c r="AH230" s="132"/>
      <c r="AI230" s="132"/>
      <c r="AJ230" s="132"/>
    </row>
    <row r="231" spans="1:36" s="15" customFormat="1" ht="15.75">
      <c r="A231" s="16"/>
      <c r="B231" s="5"/>
      <c r="C231" s="38"/>
      <c r="J231" s="236"/>
      <c r="Q231" s="169"/>
      <c r="R231" s="132"/>
      <c r="S231" s="132"/>
      <c r="T231" s="132"/>
      <c r="U231" s="234"/>
      <c r="V231" s="132"/>
      <c r="W231" s="253"/>
      <c r="X231" s="132"/>
      <c r="Y231" s="132"/>
      <c r="Z231" s="132"/>
      <c r="AA231" s="132"/>
      <c r="AB231" s="132"/>
      <c r="AC231" s="132"/>
      <c r="AD231" s="132"/>
      <c r="AE231" s="132"/>
      <c r="AF231" s="132"/>
      <c r="AG231" s="132"/>
      <c r="AH231" s="132"/>
      <c r="AI231" s="132"/>
      <c r="AJ231" s="132"/>
    </row>
    <row r="232" spans="1:36" s="15" customFormat="1" ht="15.75">
      <c r="A232" s="16"/>
      <c r="B232" s="5"/>
      <c r="C232" s="38"/>
      <c r="J232" s="236"/>
      <c r="Q232" s="169"/>
      <c r="R232" s="132"/>
      <c r="S232" s="132"/>
      <c r="T232" s="132"/>
      <c r="U232" s="234"/>
      <c r="V232" s="132"/>
      <c r="W232" s="253"/>
      <c r="X232" s="132"/>
      <c r="Y232" s="132"/>
      <c r="Z232" s="132"/>
      <c r="AA232" s="132"/>
      <c r="AB232" s="132"/>
      <c r="AC232" s="132"/>
      <c r="AD232" s="132"/>
      <c r="AE232" s="132"/>
      <c r="AF232" s="132"/>
      <c r="AG232" s="132"/>
      <c r="AH232" s="132"/>
      <c r="AI232" s="132"/>
      <c r="AJ232" s="132"/>
    </row>
    <row r="233" spans="1:36" s="15" customFormat="1" ht="15.75">
      <c r="A233" s="16"/>
      <c r="B233" s="5"/>
      <c r="C233" s="38"/>
      <c r="J233" s="236"/>
      <c r="Q233" s="169"/>
      <c r="R233" s="132"/>
      <c r="S233" s="132"/>
      <c r="T233" s="132"/>
      <c r="U233" s="234"/>
      <c r="V233" s="132"/>
      <c r="W233" s="253"/>
      <c r="X233" s="132"/>
      <c r="Y233" s="132"/>
      <c r="Z233" s="132"/>
      <c r="AA233" s="132"/>
      <c r="AB233" s="132"/>
      <c r="AC233" s="132"/>
      <c r="AD233" s="132"/>
      <c r="AE233" s="132"/>
      <c r="AF233" s="132"/>
      <c r="AG233" s="132"/>
      <c r="AH233" s="132"/>
      <c r="AI233" s="132"/>
      <c r="AJ233" s="132"/>
    </row>
    <row r="234" spans="1:36" s="15" customFormat="1" ht="15.75">
      <c r="A234" s="16"/>
      <c r="B234" s="5"/>
      <c r="C234" s="38"/>
      <c r="J234" s="236"/>
      <c r="Q234" s="169"/>
      <c r="R234" s="132"/>
      <c r="S234" s="132"/>
      <c r="T234" s="132"/>
      <c r="U234" s="234"/>
      <c r="V234" s="132"/>
      <c r="W234" s="253"/>
      <c r="X234" s="132"/>
      <c r="Y234" s="132"/>
      <c r="Z234" s="132"/>
      <c r="AA234" s="132"/>
      <c r="AB234" s="132"/>
      <c r="AC234" s="132"/>
      <c r="AD234" s="132"/>
      <c r="AE234" s="132"/>
      <c r="AF234" s="132"/>
      <c r="AG234" s="132"/>
      <c r="AH234" s="132"/>
      <c r="AI234" s="132"/>
      <c r="AJ234" s="132"/>
    </row>
    <row r="235" spans="1:36" s="15" customFormat="1" ht="15.75">
      <c r="A235" s="16"/>
      <c r="B235" s="5"/>
      <c r="C235" s="38"/>
      <c r="J235" s="236"/>
      <c r="Q235" s="169"/>
      <c r="R235" s="132"/>
      <c r="S235" s="132"/>
      <c r="T235" s="132"/>
      <c r="U235" s="234"/>
      <c r="V235" s="132"/>
      <c r="W235" s="253"/>
      <c r="X235" s="132"/>
      <c r="Y235" s="132"/>
      <c r="Z235" s="132"/>
      <c r="AA235" s="132"/>
      <c r="AB235" s="132"/>
      <c r="AC235" s="132"/>
      <c r="AD235" s="132"/>
      <c r="AE235" s="132"/>
      <c r="AF235" s="132"/>
      <c r="AG235" s="132"/>
      <c r="AH235" s="132"/>
      <c r="AI235" s="132"/>
      <c r="AJ235" s="132"/>
    </row>
    <row r="236" spans="1:36" s="15" customFormat="1" ht="15.75">
      <c r="A236" s="16"/>
      <c r="B236" s="5"/>
      <c r="C236" s="38"/>
      <c r="J236" s="236"/>
      <c r="Q236" s="169"/>
      <c r="R236" s="132"/>
      <c r="S236" s="132"/>
      <c r="T236" s="132"/>
      <c r="U236" s="234"/>
      <c r="V236" s="132"/>
      <c r="W236" s="253"/>
      <c r="X236" s="132"/>
      <c r="Y236" s="132"/>
      <c r="Z236" s="132"/>
      <c r="AA236" s="132"/>
      <c r="AB236" s="132"/>
      <c r="AC236" s="132"/>
      <c r="AD236" s="132"/>
      <c r="AE236" s="132"/>
      <c r="AF236" s="132"/>
      <c r="AG236" s="132"/>
      <c r="AH236" s="132"/>
      <c r="AI236" s="132"/>
      <c r="AJ236" s="132"/>
    </row>
    <row r="237" spans="1:36" s="15" customFormat="1" ht="15.75">
      <c r="A237" s="16"/>
      <c r="B237" s="5"/>
      <c r="C237" s="38"/>
      <c r="J237" s="236"/>
      <c r="Q237" s="169"/>
      <c r="R237" s="132"/>
      <c r="S237" s="132"/>
      <c r="T237" s="132"/>
      <c r="U237" s="234"/>
      <c r="V237" s="132"/>
      <c r="W237" s="253"/>
      <c r="X237" s="132"/>
      <c r="Y237" s="132"/>
      <c r="Z237" s="132"/>
      <c r="AA237" s="132"/>
      <c r="AB237" s="132"/>
      <c r="AC237" s="132"/>
      <c r="AD237" s="132"/>
      <c r="AE237" s="132"/>
      <c r="AF237" s="132"/>
      <c r="AG237" s="132"/>
      <c r="AH237" s="132"/>
      <c r="AI237" s="132"/>
      <c r="AJ237" s="132"/>
    </row>
    <row r="238" spans="1:36" s="15" customFormat="1" ht="15.75">
      <c r="A238" s="16"/>
      <c r="B238" s="5"/>
      <c r="C238" s="38"/>
      <c r="J238" s="236"/>
      <c r="Q238" s="169"/>
      <c r="R238" s="132"/>
      <c r="S238" s="132"/>
      <c r="T238" s="132"/>
      <c r="U238" s="234"/>
      <c r="V238" s="132"/>
      <c r="W238" s="253"/>
      <c r="X238" s="132"/>
      <c r="Y238" s="132"/>
      <c r="Z238" s="132"/>
      <c r="AA238" s="132"/>
      <c r="AB238" s="132"/>
      <c r="AC238" s="132"/>
      <c r="AD238" s="132"/>
      <c r="AE238" s="132"/>
      <c r="AF238" s="132"/>
      <c r="AG238" s="132"/>
      <c r="AH238" s="132"/>
      <c r="AI238" s="132"/>
      <c r="AJ238" s="132"/>
    </row>
    <row r="239" spans="1:36" s="15" customFormat="1" ht="15.75">
      <c r="A239" s="16"/>
      <c r="B239" s="5"/>
      <c r="C239" s="38"/>
      <c r="J239" s="236"/>
      <c r="Q239" s="169"/>
      <c r="R239" s="132"/>
      <c r="S239" s="132"/>
      <c r="T239" s="132"/>
      <c r="U239" s="234"/>
      <c r="V239" s="132"/>
      <c r="W239" s="253"/>
      <c r="X239" s="132"/>
      <c r="Y239" s="132"/>
      <c r="Z239" s="132"/>
      <c r="AA239" s="132"/>
      <c r="AB239" s="132"/>
      <c r="AC239" s="132"/>
      <c r="AD239" s="132"/>
      <c r="AE239" s="132"/>
      <c r="AF239" s="132"/>
      <c r="AG239" s="132"/>
      <c r="AH239" s="132"/>
      <c r="AI239" s="132"/>
      <c r="AJ239" s="132"/>
    </row>
    <row r="240" spans="1:36" s="15" customFormat="1" ht="15.75">
      <c r="A240" s="16"/>
      <c r="B240" s="5"/>
      <c r="C240" s="38"/>
      <c r="J240" s="236"/>
      <c r="Q240" s="169"/>
      <c r="R240" s="132"/>
      <c r="S240" s="132"/>
      <c r="T240" s="132"/>
      <c r="U240" s="234"/>
      <c r="V240" s="132"/>
      <c r="W240" s="253"/>
      <c r="X240" s="132"/>
      <c r="Y240" s="132"/>
      <c r="Z240" s="132"/>
      <c r="AA240" s="132"/>
      <c r="AB240" s="132"/>
      <c r="AC240" s="132"/>
      <c r="AD240" s="132"/>
      <c r="AE240" s="132"/>
      <c r="AF240" s="132"/>
      <c r="AG240" s="132"/>
      <c r="AH240" s="132"/>
      <c r="AI240" s="132"/>
      <c r="AJ240" s="132"/>
    </row>
    <row r="241" spans="1:36" s="15" customFormat="1" ht="15.75">
      <c r="A241" s="16"/>
      <c r="B241" s="5"/>
      <c r="C241" s="38"/>
      <c r="J241" s="236"/>
      <c r="Q241" s="169"/>
      <c r="R241" s="132"/>
      <c r="S241" s="132"/>
      <c r="T241" s="132"/>
      <c r="U241" s="234"/>
      <c r="V241" s="132"/>
      <c r="W241" s="253"/>
      <c r="X241" s="132"/>
      <c r="Y241" s="132"/>
      <c r="Z241" s="132"/>
      <c r="AA241" s="132"/>
      <c r="AB241" s="132"/>
      <c r="AC241" s="132"/>
      <c r="AD241" s="132"/>
      <c r="AE241" s="132"/>
      <c r="AF241" s="132"/>
      <c r="AG241" s="132"/>
      <c r="AH241" s="132"/>
      <c r="AI241" s="132"/>
      <c r="AJ241" s="132"/>
    </row>
    <row r="242" spans="1:36" s="15" customFormat="1" ht="15.75">
      <c r="A242" s="16"/>
      <c r="B242" s="5"/>
      <c r="C242" s="38"/>
      <c r="J242" s="236"/>
      <c r="Q242" s="169"/>
      <c r="R242" s="132"/>
      <c r="S242" s="132"/>
      <c r="T242" s="132"/>
      <c r="U242" s="234"/>
      <c r="V242" s="132"/>
      <c r="W242" s="253"/>
      <c r="X242" s="132"/>
      <c r="Y242" s="132"/>
      <c r="Z242" s="132"/>
      <c r="AA242" s="132"/>
      <c r="AB242" s="132"/>
      <c r="AC242" s="132"/>
      <c r="AD242" s="132"/>
      <c r="AE242" s="132"/>
      <c r="AF242" s="132"/>
      <c r="AG242" s="132"/>
      <c r="AH242" s="132"/>
      <c r="AI242" s="132"/>
      <c r="AJ242" s="132"/>
    </row>
    <row r="243" spans="1:36" s="15" customFormat="1" ht="15.75">
      <c r="A243" s="16"/>
      <c r="B243" s="5"/>
      <c r="C243" s="38"/>
      <c r="J243" s="236"/>
      <c r="Q243" s="169"/>
      <c r="R243" s="132"/>
      <c r="S243" s="132"/>
      <c r="T243" s="132"/>
      <c r="U243" s="234"/>
      <c r="V243" s="132"/>
      <c r="W243" s="253"/>
      <c r="X243" s="132"/>
      <c r="Y243" s="132"/>
      <c r="Z243" s="132"/>
      <c r="AA243" s="132"/>
      <c r="AB243" s="132"/>
      <c r="AC243" s="132"/>
      <c r="AD243" s="132"/>
      <c r="AE243" s="132"/>
      <c r="AF243" s="132"/>
      <c r="AG243" s="132"/>
      <c r="AH243" s="132"/>
      <c r="AI243" s="132"/>
      <c r="AJ243" s="132"/>
    </row>
    <row r="244" spans="1:36" s="15" customFormat="1" ht="15.75">
      <c r="A244" s="16"/>
      <c r="B244" s="5"/>
      <c r="C244" s="38"/>
      <c r="J244" s="236"/>
      <c r="Q244" s="169"/>
      <c r="R244" s="132"/>
      <c r="S244" s="132"/>
      <c r="T244" s="132"/>
      <c r="U244" s="234"/>
      <c r="V244" s="132"/>
      <c r="W244" s="253"/>
      <c r="X244" s="132"/>
      <c r="Y244" s="132"/>
      <c r="Z244" s="132"/>
      <c r="AA244" s="132"/>
      <c r="AB244" s="132"/>
      <c r="AC244" s="132"/>
      <c r="AD244" s="132"/>
      <c r="AE244" s="132"/>
      <c r="AF244" s="132"/>
      <c r="AG244" s="132"/>
      <c r="AH244" s="132"/>
      <c r="AI244" s="132"/>
      <c r="AJ244" s="132"/>
    </row>
    <row r="245" spans="1:36" s="15" customFormat="1" ht="15.75">
      <c r="A245" s="16"/>
      <c r="B245" s="5"/>
      <c r="C245" s="38"/>
      <c r="J245" s="236"/>
      <c r="Q245" s="169"/>
      <c r="R245" s="132"/>
      <c r="S245" s="132"/>
      <c r="T245" s="132"/>
      <c r="U245" s="234"/>
      <c r="V245" s="132"/>
      <c r="W245" s="253"/>
      <c r="X245" s="132"/>
      <c r="Y245" s="132"/>
      <c r="Z245" s="132"/>
      <c r="AA245" s="132"/>
      <c r="AB245" s="132"/>
      <c r="AC245" s="132"/>
      <c r="AD245" s="132"/>
      <c r="AE245" s="132"/>
      <c r="AF245" s="132"/>
      <c r="AG245" s="132"/>
      <c r="AH245" s="132"/>
      <c r="AI245" s="132"/>
      <c r="AJ245" s="132"/>
    </row>
    <row r="246" spans="1:36" s="15" customFormat="1" ht="15.75">
      <c r="A246" s="16"/>
      <c r="B246" s="5"/>
      <c r="C246" s="38"/>
      <c r="J246" s="236"/>
      <c r="Q246" s="169"/>
      <c r="R246" s="132"/>
      <c r="S246" s="132"/>
      <c r="T246" s="132"/>
      <c r="U246" s="234"/>
      <c r="V246" s="132"/>
      <c r="W246" s="253"/>
      <c r="X246" s="132"/>
      <c r="Y246" s="132"/>
      <c r="Z246" s="132"/>
      <c r="AA246" s="132"/>
      <c r="AB246" s="132"/>
      <c r="AC246" s="132"/>
      <c r="AD246" s="132"/>
      <c r="AE246" s="132"/>
      <c r="AF246" s="132"/>
      <c r="AG246" s="132"/>
      <c r="AH246" s="132"/>
      <c r="AI246" s="132"/>
      <c r="AJ246" s="132"/>
    </row>
    <row r="247" spans="1:36" s="15" customFormat="1" ht="15.75">
      <c r="A247" s="16"/>
      <c r="B247" s="5"/>
      <c r="C247" s="38"/>
      <c r="J247" s="236"/>
      <c r="Q247" s="169"/>
      <c r="R247" s="132"/>
      <c r="S247" s="132"/>
      <c r="T247" s="132"/>
      <c r="U247" s="234"/>
      <c r="V247" s="132"/>
      <c r="W247" s="253"/>
      <c r="X247" s="132"/>
      <c r="Y247" s="132"/>
      <c r="Z247" s="132"/>
      <c r="AA247" s="132"/>
      <c r="AB247" s="132"/>
      <c r="AC247" s="132"/>
      <c r="AD247" s="132"/>
      <c r="AE247" s="132"/>
      <c r="AF247" s="132"/>
      <c r="AG247" s="132"/>
      <c r="AH247" s="132"/>
      <c r="AI247" s="132"/>
      <c r="AJ247" s="132"/>
    </row>
    <row r="248" spans="1:36" s="15" customFormat="1" ht="15.75">
      <c r="A248" s="16"/>
      <c r="B248" s="5"/>
      <c r="C248" s="38"/>
      <c r="J248" s="236"/>
      <c r="Q248" s="169"/>
      <c r="R248" s="132"/>
      <c r="S248" s="132"/>
      <c r="T248" s="132"/>
      <c r="U248" s="234"/>
      <c r="V248" s="132"/>
      <c r="W248" s="253"/>
      <c r="X248" s="132"/>
      <c r="Y248" s="132"/>
      <c r="Z248" s="132"/>
      <c r="AA248" s="132"/>
      <c r="AB248" s="132"/>
      <c r="AC248" s="132"/>
      <c r="AD248" s="132"/>
      <c r="AE248" s="132"/>
      <c r="AF248" s="132"/>
      <c r="AG248" s="132"/>
      <c r="AH248" s="132"/>
      <c r="AI248" s="132"/>
      <c r="AJ248" s="132"/>
    </row>
    <row r="249" spans="1:36" s="15" customFormat="1" ht="15.75">
      <c r="A249" s="16"/>
      <c r="B249" s="5"/>
      <c r="C249" s="38"/>
      <c r="J249" s="236"/>
      <c r="Q249" s="169"/>
      <c r="R249" s="132"/>
      <c r="S249" s="132"/>
      <c r="T249" s="132"/>
      <c r="U249" s="234"/>
      <c r="V249" s="132"/>
      <c r="W249" s="253"/>
      <c r="X249" s="132"/>
      <c r="Y249" s="132"/>
      <c r="Z249" s="132"/>
      <c r="AA249" s="132"/>
      <c r="AB249" s="132"/>
      <c r="AC249" s="132"/>
      <c r="AD249" s="132"/>
      <c r="AE249" s="132"/>
      <c r="AF249" s="132"/>
      <c r="AG249" s="132"/>
      <c r="AH249" s="132"/>
      <c r="AI249" s="132"/>
      <c r="AJ249" s="132"/>
    </row>
    <row r="250" spans="1:36" s="15" customFormat="1" ht="15.75">
      <c r="A250" s="16"/>
      <c r="B250" s="5"/>
      <c r="C250" s="38"/>
      <c r="J250" s="236"/>
      <c r="Q250" s="169"/>
      <c r="R250" s="132"/>
      <c r="S250" s="132"/>
      <c r="T250" s="132"/>
      <c r="U250" s="234"/>
      <c r="V250" s="132"/>
      <c r="W250" s="253"/>
      <c r="X250" s="132"/>
      <c r="Y250" s="132"/>
      <c r="Z250" s="132"/>
      <c r="AA250" s="132"/>
      <c r="AB250" s="132"/>
      <c r="AC250" s="132"/>
      <c r="AD250" s="132"/>
      <c r="AE250" s="132"/>
      <c r="AF250" s="132"/>
      <c r="AG250" s="132"/>
      <c r="AH250" s="132"/>
      <c r="AI250" s="132"/>
      <c r="AJ250" s="132"/>
    </row>
    <row r="251" spans="1:36" s="15" customFormat="1" ht="15.75">
      <c r="A251" s="16"/>
      <c r="B251" s="5"/>
      <c r="C251" s="38"/>
      <c r="J251" s="236"/>
      <c r="Q251" s="169"/>
      <c r="R251" s="132"/>
      <c r="S251" s="132"/>
      <c r="T251" s="132"/>
      <c r="U251" s="234"/>
      <c r="V251" s="132"/>
      <c r="W251" s="253"/>
      <c r="X251" s="132"/>
      <c r="Y251" s="132"/>
      <c r="Z251" s="132"/>
      <c r="AA251" s="132"/>
      <c r="AB251" s="132"/>
      <c r="AC251" s="132"/>
      <c r="AD251" s="132"/>
      <c r="AE251" s="132"/>
      <c r="AF251" s="132"/>
      <c r="AG251" s="132"/>
      <c r="AH251" s="132"/>
      <c r="AI251" s="132"/>
      <c r="AJ251" s="132"/>
    </row>
    <row r="252" spans="1:36" s="15" customFormat="1" ht="15.75">
      <c r="A252" s="16"/>
      <c r="B252" s="5"/>
      <c r="C252" s="38"/>
      <c r="J252" s="236"/>
      <c r="Q252" s="169"/>
      <c r="R252" s="132"/>
      <c r="S252" s="132"/>
      <c r="T252" s="132"/>
      <c r="U252" s="234"/>
      <c r="V252" s="132"/>
      <c r="W252" s="253"/>
      <c r="X252" s="132"/>
      <c r="Y252" s="132"/>
      <c r="Z252" s="132"/>
      <c r="AA252" s="132"/>
      <c r="AB252" s="132"/>
      <c r="AC252" s="132"/>
      <c r="AD252" s="132"/>
      <c r="AE252" s="132"/>
      <c r="AF252" s="132"/>
      <c r="AG252" s="132"/>
      <c r="AH252" s="132"/>
      <c r="AI252" s="132"/>
      <c r="AJ252" s="132"/>
    </row>
    <row r="253" spans="1:36" s="15" customFormat="1" ht="15.75">
      <c r="A253" s="16"/>
      <c r="B253" s="5"/>
      <c r="C253" s="38"/>
      <c r="J253" s="236"/>
      <c r="Q253" s="169"/>
      <c r="R253" s="132"/>
      <c r="S253" s="132"/>
      <c r="T253" s="132"/>
      <c r="U253" s="234"/>
      <c r="V253" s="132"/>
      <c r="W253" s="253"/>
      <c r="X253" s="132"/>
      <c r="Y253" s="132"/>
      <c r="Z253" s="132"/>
      <c r="AA253" s="132"/>
      <c r="AB253" s="132"/>
      <c r="AC253" s="132"/>
      <c r="AD253" s="132"/>
      <c r="AE253" s="132"/>
      <c r="AF253" s="132"/>
      <c r="AG253" s="132"/>
      <c r="AH253" s="132"/>
      <c r="AI253" s="132"/>
      <c r="AJ253" s="132"/>
    </row>
    <row r="254" spans="1:36" s="15" customFormat="1" ht="15.75">
      <c r="A254" s="16"/>
      <c r="B254" s="5"/>
      <c r="C254" s="38"/>
      <c r="J254" s="236"/>
      <c r="Q254" s="169"/>
      <c r="R254" s="132"/>
      <c r="S254" s="132"/>
      <c r="T254" s="132"/>
      <c r="U254" s="234"/>
      <c r="V254" s="132"/>
      <c r="W254" s="253"/>
      <c r="X254" s="132"/>
      <c r="Y254" s="132"/>
      <c r="Z254" s="132"/>
      <c r="AA254" s="132"/>
      <c r="AB254" s="132"/>
      <c r="AC254" s="132"/>
      <c r="AD254" s="132"/>
      <c r="AE254" s="132"/>
      <c r="AF254" s="132"/>
      <c r="AG254" s="132"/>
      <c r="AH254" s="132"/>
      <c r="AI254" s="132"/>
      <c r="AJ254" s="132"/>
    </row>
    <row r="255" spans="1:36" s="15" customFormat="1" ht="15.75">
      <c r="A255" s="16"/>
      <c r="B255" s="5"/>
      <c r="C255" s="38"/>
      <c r="J255" s="236"/>
      <c r="Q255" s="169"/>
      <c r="R255" s="132"/>
      <c r="S255" s="132"/>
      <c r="T255" s="132"/>
      <c r="U255" s="234"/>
      <c r="V255" s="132"/>
      <c r="W255" s="253"/>
      <c r="X255" s="132"/>
      <c r="Y255" s="132"/>
      <c r="Z255" s="132"/>
      <c r="AA255" s="132"/>
      <c r="AB255" s="132"/>
      <c r="AC255" s="132"/>
      <c r="AD255" s="132"/>
      <c r="AE255" s="132"/>
      <c r="AF255" s="132"/>
      <c r="AG255" s="132"/>
      <c r="AH255" s="132"/>
      <c r="AI255" s="132"/>
      <c r="AJ255" s="132"/>
    </row>
    <row r="256" spans="1:36" s="15" customFormat="1" ht="15.75">
      <c r="A256" s="16"/>
      <c r="B256" s="5"/>
      <c r="C256" s="38"/>
      <c r="J256" s="236"/>
      <c r="Q256" s="169"/>
      <c r="R256" s="132"/>
      <c r="S256" s="132"/>
      <c r="T256" s="132"/>
      <c r="U256" s="234"/>
      <c r="V256" s="132"/>
      <c r="W256" s="253"/>
      <c r="X256" s="132"/>
      <c r="Y256" s="132"/>
      <c r="Z256" s="132"/>
      <c r="AA256" s="132"/>
      <c r="AB256" s="132"/>
      <c r="AC256" s="132"/>
      <c r="AD256" s="132"/>
      <c r="AE256" s="132"/>
      <c r="AF256" s="132"/>
      <c r="AG256" s="132"/>
      <c r="AH256" s="132"/>
      <c r="AI256" s="132"/>
      <c r="AJ256" s="132"/>
    </row>
    <row r="257" spans="1:36" s="15" customFormat="1" ht="15.75">
      <c r="A257" s="16"/>
      <c r="B257" s="5"/>
      <c r="C257" s="38"/>
      <c r="J257" s="236"/>
      <c r="Q257" s="169"/>
      <c r="R257" s="132"/>
      <c r="S257" s="132"/>
      <c r="T257" s="132"/>
      <c r="U257" s="234"/>
      <c r="V257" s="132"/>
      <c r="W257" s="253"/>
      <c r="X257" s="132"/>
      <c r="Y257" s="132"/>
      <c r="Z257" s="132"/>
      <c r="AA257" s="132"/>
      <c r="AB257" s="132"/>
      <c r="AC257" s="132"/>
      <c r="AD257" s="132"/>
      <c r="AE257" s="132"/>
      <c r="AF257" s="132"/>
      <c r="AG257" s="132"/>
      <c r="AH257" s="132"/>
      <c r="AI257" s="132"/>
      <c r="AJ257" s="132"/>
    </row>
    <row r="258" spans="1:36" s="15" customFormat="1" ht="15.75">
      <c r="A258" s="16"/>
      <c r="B258" s="5"/>
      <c r="C258" s="38"/>
      <c r="J258" s="236"/>
      <c r="Q258" s="169"/>
      <c r="R258" s="132"/>
      <c r="S258" s="132"/>
      <c r="T258" s="132"/>
      <c r="U258" s="234"/>
      <c r="V258" s="132"/>
      <c r="W258" s="253"/>
      <c r="X258" s="132"/>
      <c r="Y258" s="132"/>
      <c r="Z258" s="132"/>
      <c r="AA258" s="132"/>
      <c r="AB258" s="132"/>
      <c r="AC258" s="132"/>
      <c r="AD258" s="132"/>
      <c r="AE258" s="132"/>
      <c r="AF258" s="132"/>
      <c r="AG258" s="132"/>
      <c r="AH258" s="132"/>
      <c r="AI258" s="132"/>
      <c r="AJ258" s="132"/>
    </row>
    <row r="259" spans="1:36" s="15" customFormat="1" ht="15.75">
      <c r="A259" s="16"/>
      <c r="B259" s="5"/>
      <c r="C259" s="38"/>
      <c r="J259" s="236"/>
      <c r="Q259" s="169"/>
      <c r="R259" s="132"/>
      <c r="S259" s="132"/>
      <c r="T259" s="132"/>
      <c r="U259" s="234"/>
      <c r="V259" s="132"/>
      <c r="W259" s="253"/>
      <c r="X259" s="132"/>
      <c r="Y259" s="132"/>
      <c r="Z259" s="132"/>
      <c r="AA259" s="132"/>
      <c r="AB259" s="132"/>
      <c r="AC259" s="132"/>
      <c r="AD259" s="132"/>
      <c r="AE259" s="132"/>
      <c r="AF259" s="132"/>
      <c r="AG259" s="132"/>
      <c r="AH259" s="132"/>
      <c r="AI259" s="132"/>
      <c r="AJ259" s="132"/>
    </row>
    <row r="260" spans="1:36" s="15" customFormat="1" ht="15.75">
      <c r="A260" s="16"/>
      <c r="B260" s="5"/>
      <c r="C260" s="38"/>
      <c r="J260" s="236"/>
      <c r="Q260" s="169"/>
      <c r="R260" s="132"/>
      <c r="S260" s="132"/>
      <c r="T260" s="132"/>
      <c r="U260" s="234"/>
      <c r="V260" s="132"/>
      <c r="W260" s="253"/>
      <c r="X260" s="132"/>
      <c r="Y260" s="132"/>
      <c r="Z260" s="132"/>
      <c r="AA260" s="132"/>
      <c r="AB260" s="132"/>
      <c r="AC260" s="132"/>
      <c r="AD260" s="132"/>
      <c r="AE260" s="132"/>
      <c r="AF260" s="132"/>
      <c r="AG260" s="132"/>
      <c r="AH260" s="132"/>
      <c r="AI260" s="132"/>
      <c r="AJ260" s="132"/>
    </row>
    <row r="261" spans="1:36" s="15" customFormat="1" ht="15.75">
      <c r="A261" s="16"/>
      <c r="B261" s="5"/>
      <c r="C261" s="38"/>
      <c r="J261" s="236"/>
      <c r="Q261" s="169"/>
      <c r="R261" s="132"/>
      <c r="S261" s="132"/>
      <c r="T261" s="132"/>
      <c r="U261" s="234"/>
      <c r="V261" s="132"/>
      <c r="W261" s="253"/>
      <c r="X261" s="132"/>
      <c r="Y261" s="132"/>
      <c r="Z261" s="132"/>
      <c r="AA261" s="132"/>
      <c r="AB261" s="132"/>
      <c r="AC261" s="132"/>
      <c r="AD261" s="132"/>
      <c r="AE261" s="132"/>
      <c r="AF261" s="132"/>
      <c r="AG261" s="132"/>
      <c r="AH261" s="132"/>
      <c r="AI261" s="132"/>
      <c r="AJ261" s="132"/>
    </row>
    <row r="262" spans="1:36" s="15" customFormat="1" ht="15.75">
      <c r="A262" s="16"/>
      <c r="B262" s="5"/>
      <c r="C262" s="38"/>
      <c r="J262" s="236"/>
      <c r="Q262" s="169"/>
      <c r="R262" s="132"/>
      <c r="S262" s="132"/>
      <c r="T262" s="132"/>
      <c r="U262" s="234"/>
      <c r="V262" s="132"/>
      <c r="W262" s="253"/>
      <c r="X262" s="132"/>
      <c r="Y262" s="132"/>
      <c r="Z262" s="132"/>
      <c r="AA262" s="132"/>
      <c r="AB262" s="132"/>
      <c r="AC262" s="132"/>
      <c r="AD262" s="132"/>
      <c r="AE262" s="132"/>
      <c r="AF262" s="132"/>
      <c r="AG262" s="132"/>
      <c r="AH262" s="132"/>
      <c r="AI262" s="132"/>
      <c r="AJ262" s="132"/>
    </row>
    <row r="263" spans="1:36" s="15" customFormat="1" ht="15.75">
      <c r="A263" s="16"/>
      <c r="B263" s="5"/>
      <c r="C263" s="38"/>
      <c r="J263" s="236"/>
      <c r="Q263" s="169"/>
      <c r="R263" s="132"/>
      <c r="S263" s="132"/>
      <c r="T263" s="132"/>
      <c r="U263" s="234"/>
      <c r="V263" s="132"/>
      <c r="W263" s="253"/>
      <c r="X263" s="132"/>
      <c r="Y263" s="132"/>
      <c r="Z263" s="132"/>
      <c r="AA263" s="132"/>
      <c r="AB263" s="132"/>
      <c r="AC263" s="132"/>
      <c r="AD263" s="132"/>
      <c r="AE263" s="132"/>
      <c r="AF263" s="132"/>
      <c r="AG263" s="132"/>
      <c r="AH263" s="132"/>
      <c r="AI263" s="132"/>
      <c r="AJ263" s="132"/>
    </row>
    <row r="264" spans="1:36" s="15" customFormat="1" ht="15.75">
      <c r="A264" s="16"/>
      <c r="B264" s="5"/>
      <c r="C264" s="38"/>
      <c r="J264" s="236"/>
      <c r="Q264" s="169"/>
      <c r="R264" s="132"/>
      <c r="S264" s="132"/>
      <c r="T264" s="132"/>
      <c r="U264" s="234"/>
      <c r="V264" s="132"/>
      <c r="W264" s="253"/>
      <c r="X264" s="132"/>
      <c r="Y264" s="132"/>
      <c r="Z264" s="132"/>
      <c r="AA264" s="132"/>
      <c r="AB264" s="132"/>
      <c r="AC264" s="132"/>
      <c r="AD264" s="132"/>
      <c r="AE264" s="132"/>
      <c r="AF264" s="132"/>
      <c r="AG264" s="132"/>
      <c r="AH264" s="132"/>
      <c r="AI264" s="132"/>
      <c r="AJ264" s="132"/>
    </row>
    <row r="265" spans="1:36" s="15" customFormat="1" ht="15.75">
      <c r="A265" s="16"/>
      <c r="B265" s="5"/>
      <c r="C265" s="38"/>
      <c r="J265" s="236"/>
      <c r="Q265" s="169"/>
      <c r="R265" s="132"/>
      <c r="S265" s="132"/>
      <c r="T265" s="132"/>
      <c r="U265" s="234"/>
      <c r="V265" s="132"/>
      <c r="W265" s="253"/>
      <c r="X265" s="132"/>
      <c r="Y265" s="132"/>
      <c r="Z265" s="132"/>
      <c r="AA265" s="132"/>
      <c r="AB265" s="132"/>
      <c r="AC265" s="132"/>
      <c r="AD265" s="132"/>
      <c r="AE265" s="132"/>
      <c r="AF265" s="132"/>
      <c r="AG265" s="132"/>
      <c r="AH265" s="132"/>
      <c r="AI265" s="132"/>
      <c r="AJ265" s="132"/>
    </row>
    <row r="266" spans="1:36" s="15" customFormat="1" ht="15.75">
      <c r="A266" s="16"/>
      <c r="B266" s="5"/>
      <c r="C266" s="38"/>
      <c r="J266" s="236"/>
      <c r="Q266" s="169"/>
      <c r="R266" s="132"/>
      <c r="S266" s="132"/>
      <c r="T266" s="132"/>
      <c r="U266" s="234"/>
      <c r="V266" s="132"/>
      <c r="W266" s="253"/>
      <c r="X266" s="132"/>
      <c r="Y266" s="132"/>
      <c r="Z266" s="132"/>
      <c r="AA266" s="132"/>
      <c r="AB266" s="132"/>
      <c r="AC266" s="132"/>
      <c r="AD266" s="132"/>
      <c r="AE266" s="132"/>
      <c r="AF266" s="132"/>
      <c r="AG266" s="132"/>
      <c r="AH266" s="132"/>
      <c r="AI266" s="132"/>
      <c r="AJ266" s="132"/>
    </row>
    <row r="267" spans="1:36" s="15" customFormat="1" ht="15.75">
      <c r="A267" s="16"/>
      <c r="B267" s="5"/>
      <c r="C267" s="38"/>
      <c r="J267" s="236"/>
      <c r="Q267" s="169"/>
      <c r="R267" s="132"/>
      <c r="S267" s="132"/>
      <c r="T267" s="132"/>
      <c r="U267" s="234"/>
      <c r="V267" s="132"/>
      <c r="W267" s="253"/>
      <c r="X267" s="132"/>
      <c r="Y267" s="132"/>
      <c r="Z267" s="132"/>
      <c r="AA267" s="132"/>
      <c r="AB267" s="132"/>
      <c r="AC267" s="132"/>
      <c r="AD267" s="132"/>
      <c r="AE267" s="132"/>
      <c r="AF267" s="132"/>
      <c r="AG267" s="132"/>
      <c r="AH267" s="132"/>
      <c r="AI267" s="132"/>
      <c r="AJ267" s="132"/>
    </row>
    <row r="268" spans="1:36" s="15" customFormat="1" ht="15.75">
      <c r="A268" s="16"/>
      <c r="B268" s="5"/>
      <c r="C268" s="38"/>
      <c r="J268" s="236"/>
      <c r="Q268" s="169"/>
      <c r="R268" s="132"/>
      <c r="S268" s="132"/>
      <c r="T268" s="132"/>
      <c r="U268" s="234"/>
      <c r="V268" s="132"/>
      <c r="W268" s="253"/>
      <c r="X268" s="132"/>
      <c r="Y268" s="132"/>
      <c r="Z268" s="132"/>
      <c r="AA268" s="132"/>
      <c r="AB268" s="132"/>
      <c r="AC268" s="132"/>
      <c r="AD268" s="132"/>
      <c r="AE268" s="132"/>
      <c r="AF268" s="132"/>
      <c r="AG268" s="132"/>
      <c r="AH268" s="132"/>
      <c r="AI268" s="132"/>
      <c r="AJ268" s="132"/>
    </row>
    <row r="269" spans="1:36" s="15" customFormat="1" ht="15.75">
      <c r="A269" s="16"/>
      <c r="B269" s="5"/>
      <c r="C269" s="38"/>
      <c r="J269" s="236"/>
      <c r="Q269" s="169"/>
      <c r="R269" s="132"/>
      <c r="S269" s="132"/>
      <c r="T269" s="132"/>
      <c r="U269" s="234"/>
      <c r="V269" s="132"/>
      <c r="W269" s="253"/>
      <c r="X269" s="132"/>
      <c r="Y269" s="132"/>
      <c r="Z269" s="132"/>
      <c r="AA269" s="132"/>
      <c r="AB269" s="132"/>
      <c r="AC269" s="132"/>
      <c r="AD269" s="132"/>
      <c r="AE269" s="132"/>
      <c r="AF269" s="132"/>
      <c r="AG269" s="132"/>
      <c r="AH269" s="132"/>
      <c r="AI269" s="132"/>
      <c r="AJ269" s="132"/>
    </row>
    <row r="270" spans="1:36" s="15" customFormat="1" ht="15.75">
      <c r="A270" s="16"/>
      <c r="B270" s="5"/>
      <c r="C270" s="38"/>
      <c r="J270" s="236"/>
      <c r="Q270" s="169"/>
      <c r="R270" s="132"/>
      <c r="S270" s="132"/>
      <c r="T270" s="132"/>
      <c r="U270" s="234"/>
      <c r="V270" s="132"/>
      <c r="W270" s="253"/>
      <c r="X270" s="132"/>
      <c r="Y270" s="132"/>
      <c r="Z270" s="132"/>
      <c r="AA270" s="132"/>
      <c r="AB270" s="132"/>
      <c r="AC270" s="132"/>
      <c r="AD270" s="132"/>
      <c r="AE270" s="132"/>
      <c r="AF270" s="132"/>
      <c r="AG270" s="132"/>
      <c r="AH270" s="132"/>
      <c r="AI270" s="132"/>
      <c r="AJ270" s="132"/>
    </row>
    <row r="271" spans="1:36" s="15" customFormat="1" ht="15.75">
      <c r="A271" s="16"/>
      <c r="B271" s="5"/>
      <c r="C271" s="38"/>
      <c r="J271" s="236"/>
      <c r="Q271" s="169"/>
      <c r="R271" s="132"/>
      <c r="S271" s="132"/>
      <c r="T271" s="132"/>
      <c r="U271" s="234"/>
      <c r="V271" s="132"/>
      <c r="W271" s="253"/>
      <c r="X271" s="132"/>
      <c r="Y271" s="132"/>
      <c r="Z271" s="132"/>
      <c r="AA271" s="132"/>
      <c r="AB271" s="132"/>
      <c r="AC271" s="132"/>
      <c r="AD271" s="132"/>
      <c r="AE271" s="132"/>
      <c r="AF271" s="132"/>
      <c r="AG271" s="132"/>
      <c r="AH271" s="132"/>
      <c r="AI271" s="132"/>
      <c r="AJ271" s="132"/>
    </row>
    <row r="272" spans="1:36" s="15" customFormat="1" ht="15.75">
      <c r="A272" s="16"/>
      <c r="B272" s="5"/>
      <c r="C272" s="38"/>
      <c r="J272" s="236"/>
      <c r="Q272" s="169"/>
      <c r="R272" s="132"/>
      <c r="S272" s="132"/>
      <c r="T272" s="132"/>
      <c r="U272" s="234"/>
      <c r="V272" s="132"/>
      <c r="W272" s="253"/>
      <c r="X272" s="132"/>
      <c r="Y272" s="132"/>
      <c r="Z272" s="132"/>
      <c r="AA272" s="132"/>
      <c r="AB272" s="132"/>
      <c r="AC272" s="132"/>
      <c r="AD272" s="132"/>
      <c r="AE272" s="132"/>
      <c r="AF272" s="132"/>
      <c r="AG272" s="132"/>
      <c r="AH272" s="132"/>
      <c r="AI272" s="132"/>
      <c r="AJ272" s="132"/>
    </row>
    <row r="273" spans="1:36" s="15" customFormat="1" ht="15.75">
      <c r="A273" s="16"/>
      <c r="B273" s="5"/>
      <c r="C273" s="38"/>
      <c r="J273" s="236"/>
      <c r="Q273" s="169"/>
      <c r="R273" s="132"/>
      <c r="S273" s="132"/>
      <c r="T273" s="132"/>
      <c r="U273" s="234"/>
      <c r="V273" s="132"/>
      <c r="W273" s="253"/>
      <c r="X273" s="132"/>
      <c r="Y273" s="132"/>
      <c r="Z273" s="132"/>
      <c r="AA273" s="132"/>
      <c r="AB273" s="132"/>
      <c r="AC273" s="132"/>
      <c r="AD273" s="132"/>
      <c r="AE273" s="132"/>
      <c r="AF273" s="132"/>
      <c r="AG273" s="132"/>
      <c r="AH273" s="132"/>
      <c r="AI273" s="132"/>
      <c r="AJ273" s="132"/>
    </row>
    <row r="274" spans="1:36" s="15" customFormat="1" ht="15.75">
      <c r="A274" s="16"/>
      <c r="B274" s="5"/>
      <c r="C274" s="38"/>
      <c r="J274" s="236"/>
      <c r="Q274" s="169"/>
      <c r="R274" s="132"/>
      <c r="S274" s="132"/>
      <c r="T274" s="132"/>
      <c r="U274" s="234"/>
      <c r="V274" s="132"/>
      <c r="W274" s="253"/>
      <c r="X274" s="132"/>
      <c r="Y274" s="132"/>
      <c r="Z274" s="132"/>
      <c r="AA274" s="132"/>
      <c r="AB274" s="132"/>
      <c r="AC274" s="132"/>
      <c r="AD274" s="132"/>
      <c r="AE274" s="132"/>
      <c r="AF274" s="132"/>
      <c r="AG274" s="132"/>
      <c r="AH274" s="132"/>
      <c r="AI274" s="132"/>
      <c r="AJ274" s="132"/>
    </row>
    <row r="275" spans="1:36" s="15" customFormat="1" ht="15.75">
      <c r="A275" s="16"/>
      <c r="B275" s="5"/>
      <c r="C275" s="38"/>
      <c r="J275" s="236"/>
      <c r="Q275" s="169"/>
      <c r="R275" s="132"/>
      <c r="S275" s="132"/>
      <c r="T275" s="132"/>
      <c r="U275" s="234"/>
      <c r="V275" s="132"/>
      <c r="W275" s="253"/>
      <c r="X275" s="132"/>
      <c r="Y275" s="132"/>
      <c r="Z275" s="132"/>
      <c r="AA275" s="132"/>
      <c r="AB275" s="132"/>
      <c r="AC275" s="132"/>
      <c r="AD275" s="132"/>
      <c r="AE275" s="132"/>
      <c r="AF275" s="132"/>
      <c r="AG275" s="132"/>
      <c r="AH275" s="132"/>
      <c r="AI275" s="132"/>
      <c r="AJ275" s="132"/>
    </row>
    <row r="276" spans="1:36" s="15" customFormat="1" ht="15.75">
      <c r="A276" s="16"/>
      <c r="B276" s="5"/>
      <c r="C276" s="38"/>
      <c r="J276" s="236"/>
      <c r="Q276" s="169"/>
      <c r="R276" s="132"/>
      <c r="S276" s="132"/>
      <c r="T276" s="132"/>
      <c r="U276" s="234"/>
      <c r="V276" s="132"/>
      <c r="W276" s="253"/>
      <c r="X276" s="132"/>
      <c r="Y276" s="132"/>
      <c r="Z276" s="132"/>
      <c r="AA276" s="132"/>
      <c r="AB276" s="132"/>
      <c r="AC276" s="132"/>
      <c r="AD276" s="132"/>
      <c r="AE276" s="132"/>
      <c r="AF276" s="132"/>
      <c r="AG276" s="132"/>
      <c r="AH276" s="132"/>
      <c r="AI276" s="132"/>
      <c r="AJ276" s="132"/>
    </row>
    <row r="277" spans="1:36" s="15" customFormat="1" ht="15.75">
      <c r="A277" s="16"/>
      <c r="B277" s="5"/>
      <c r="C277" s="38"/>
      <c r="J277" s="236"/>
      <c r="Q277" s="169"/>
      <c r="R277" s="132"/>
      <c r="S277" s="132"/>
      <c r="T277" s="132"/>
      <c r="U277" s="234"/>
      <c r="V277" s="132"/>
      <c r="W277" s="253"/>
      <c r="X277" s="132"/>
      <c r="Y277" s="132"/>
      <c r="Z277" s="132"/>
      <c r="AA277" s="132"/>
      <c r="AB277" s="132"/>
      <c r="AC277" s="132"/>
      <c r="AD277" s="132"/>
      <c r="AE277" s="132"/>
      <c r="AF277" s="132"/>
      <c r="AG277" s="132"/>
      <c r="AH277" s="132"/>
      <c r="AI277" s="132"/>
      <c r="AJ277" s="132"/>
    </row>
    <row r="278" spans="1:36" s="15" customFormat="1" ht="15.75">
      <c r="A278" s="16"/>
      <c r="B278" s="5"/>
      <c r="C278" s="38"/>
      <c r="J278" s="236"/>
      <c r="Q278" s="169"/>
      <c r="R278" s="132"/>
      <c r="S278" s="132"/>
      <c r="T278" s="132"/>
      <c r="U278" s="234"/>
      <c r="V278" s="132"/>
      <c r="W278" s="253"/>
      <c r="X278" s="132"/>
      <c r="Y278" s="132"/>
      <c r="Z278" s="132"/>
      <c r="AA278" s="132"/>
      <c r="AB278" s="132"/>
      <c r="AC278" s="132"/>
      <c r="AD278" s="132"/>
      <c r="AE278" s="132"/>
      <c r="AF278" s="132"/>
      <c r="AG278" s="132"/>
      <c r="AH278" s="132"/>
      <c r="AI278" s="132"/>
      <c r="AJ278" s="132"/>
    </row>
    <row r="279" spans="1:36" s="15" customFormat="1" ht="15.75">
      <c r="A279" s="16"/>
      <c r="B279" s="5"/>
      <c r="C279" s="38"/>
      <c r="J279" s="236"/>
      <c r="Q279" s="169"/>
      <c r="R279" s="132"/>
      <c r="S279" s="132"/>
      <c r="T279" s="132"/>
      <c r="U279" s="234"/>
      <c r="V279" s="132"/>
      <c r="W279" s="253"/>
      <c r="X279" s="132"/>
      <c r="Y279" s="132"/>
      <c r="Z279" s="132"/>
      <c r="AA279" s="132"/>
      <c r="AB279" s="132"/>
      <c r="AC279" s="132"/>
      <c r="AD279" s="132"/>
      <c r="AE279" s="132"/>
      <c r="AF279" s="132"/>
      <c r="AG279" s="132"/>
      <c r="AH279" s="132"/>
      <c r="AI279" s="132"/>
      <c r="AJ279" s="132"/>
    </row>
    <row r="280" spans="1:36" s="15" customFormat="1" ht="15.75">
      <c r="A280" s="16"/>
      <c r="B280" s="5"/>
      <c r="C280" s="38"/>
      <c r="J280" s="236"/>
      <c r="Q280" s="169"/>
      <c r="R280" s="132"/>
      <c r="S280" s="132"/>
      <c r="T280" s="132"/>
      <c r="U280" s="234"/>
      <c r="V280" s="132"/>
      <c r="W280" s="253"/>
      <c r="X280" s="132"/>
      <c r="Y280" s="132"/>
      <c r="Z280" s="132"/>
      <c r="AA280" s="132"/>
      <c r="AB280" s="132"/>
      <c r="AC280" s="132"/>
      <c r="AD280" s="132"/>
      <c r="AE280" s="132"/>
      <c r="AF280" s="132"/>
      <c r="AG280" s="132"/>
      <c r="AH280" s="132"/>
      <c r="AI280" s="132"/>
      <c r="AJ280" s="132"/>
    </row>
    <row r="281" spans="1:36" s="15" customFormat="1" ht="15.75">
      <c r="A281" s="16"/>
      <c r="B281" s="5"/>
      <c r="C281" s="38"/>
      <c r="J281" s="236"/>
      <c r="Q281" s="169"/>
      <c r="R281" s="132"/>
      <c r="S281" s="132"/>
      <c r="T281" s="132"/>
      <c r="U281" s="234"/>
      <c r="V281" s="132"/>
      <c r="W281" s="253"/>
      <c r="X281" s="132"/>
      <c r="Y281" s="132"/>
      <c r="Z281" s="132"/>
      <c r="AA281" s="132"/>
      <c r="AB281" s="132"/>
      <c r="AC281" s="132"/>
      <c r="AD281" s="132"/>
      <c r="AE281" s="132"/>
      <c r="AF281" s="132"/>
      <c r="AG281" s="132"/>
      <c r="AH281" s="132"/>
      <c r="AI281" s="132"/>
      <c r="AJ281" s="132"/>
    </row>
    <row r="282" spans="1:36" s="15" customFormat="1" ht="15.75">
      <c r="A282" s="16"/>
      <c r="B282" s="5"/>
      <c r="C282" s="38"/>
      <c r="J282" s="236"/>
      <c r="Q282" s="169"/>
      <c r="R282" s="132"/>
      <c r="S282" s="132"/>
      <c r="T282" s="132"/>
      <c r="U282" s="234"/>
      <c r="V282" s="132"/>
      <c r="W282" s="253"/>
      <c r="X282" s="132"/>
      <c r="Y282" s="132"/>
      <c r="Z282" s="132"/>
      <c r="AA282" s="132"/>
      <c r="AB282" s="132"/>
      <c r="AC282" s="132"/>
      <c r="AD282" s="132"/>
      <c r="AE282" s="132"/>
      <c r="AF282" s="132"/>
      <c r="AG282" s="132"/>
      <c r="AH282" s="132"/>
      <c r="AI282" s="132"/>
      <c r="AJ282" s="132"/>
    </row>
    <row r="283" spans="1:36" s="15" customFormat="1" ht="15.75">
      <c r="A283" s="16"/>
      <c r="B283" s="5"/>
      <c r="C283" s="38"/>
      <c r="J283" s="236"/>
      <c r="Q283" s="169"/>
      <c r="R283" s="132"/>
      <c r="S283" s="132"/>
      <c r="T283" s="132"/>
      <c r="U283" s="234"/>
      <c r="V283" s="132"/>
      <c r="W283" s="253"/>
      <c r="X283" s="132"/>
      <c r="Y283" s="132"/>
      <c r="Z283" s="132"/>
      <c r="AA283" s="132"/>
      <c r="AB283" s="132"/>
      <c r="AC283" s="132"/>
      <c r="AD283" s="132"/>
      <c r="AE283" s="132"/>
      <c r="AF283" s="132"/>
      <c r="AG283" s="132"/>
      <c r="AH283" s="132"/>
      <c r="AI283" s="132"/>
      <c r="AJ283" s="132"/>
    </row>
    <row r="284" spans="1:36" s="15" customFormat="1" ht="15.75">
      <c r="A284" s="16"/>
      <c r="B284" s="5"/>
      <c r="C284" s="38"/>
      <c r="J284" s="236"/>
      <c r="Q284" s="169"/>
      <c r="R284" s="132"/>
      <c r="S284" s="132"/>
      <c r="T284" s="132"/>
      <c r="U284" s="234"/>
      <c r="V284" s="132"/>
      <c r="W284" s="253"/>
      <c r="X284" s="132"/>
      <c r="Y284" s="132"/>
      <c r="Z284" s="132"/>
      <c r="AA284" s="132"/>
      <c r="AB284" s="132"/>
      <c r="AC284" s="132"/>
      <c r="AD284" s="132"/>
      <c r="AE284" s="132"/>
      <c r="AF284" s="132"/>
      <c r="AG284" s="132"/>
      <c r="AH284" s="132"/>
      <c r="AI284" s="132"/>
      <c r="AJ284" s="132"/>
    </row>
    <row r="285" spans="1:36" s="15" customFormat="1" ht="15.75">
      <c r="A285" s="16"/>
      <c r="B285" s="5"/>
      <c r="C285" s="38"/>
      <c r="J285" s="236"/>
      <c r="Q285" s="169"/>
      <c r="R285" s="132"/>
      <c r="S285" s="132"/>
      <c r="T285" s="132"/>
      <c r="U285" s="234"/>
      <c r="V285" s="132"/>
      <c r="W285" s="253"/>
      <c r="X285" s="132"/>
      <c r="Y285" s="132"/>
      <c r="Z285" s="132"/>
      <c r="AA285" s="132"/>
      <c r="AB285" s="132"/>
      <c r="AC285" s="132"/>
      <c r="AD285" s="132"/>
      <c r="AE285" s="132"/>
      <c r="AF285" s="132"/>
      <c r="AG285" s="132"/>
      <c r="AH285" s="132"/>
      <c r="AI285" s="132"/>
      <c r="AJ285" s="132"/>
    </row>
    <row r="286" spans="1:36" s="15" customFormat="1" ht="15.75">
      <c r="A286" s="16"/>
      <c r="B286" s="5"/>
      <c r="C286" s="38"/>
      <c r="J286" s="236"/>
      <c r="Q286" s="169"/>
      <c r="R286" s="132"/>
      <c r="S286" s="132"/>
      <c r="T286" s="132"/>
      <c r="U286" s="234"/>
      <c r="V286" s="132"/>
      <c r="W286" s="253"/>
      <c r="X286" s="132"/>
      <c r="Y286" s="132"/>
      <c r="Z286" s="132"/>
      <c r="AA286" s="132"/>
      <c r="AB286" s="132"/>
      <c r="AC286" s="132"/>
      <c r="AD286" s="132"/>
      <c r="AE286" s="132"/>
      <c r="AF286" s="132"/>
      <c r="AG286" s="132"/>
      <c r="AH286" s="132"/>
      <c r="AI286" s="132"/>
      <c r="AJ286" s="132"/>
    </row>
    <row r="287" spans="1:36" s="15" customFormat="1" ht="15.75">
      <c r="A287" s="16"/>
      <c r="B287" s="5"/>
      <c r="C287" s="38"/>
      <c r="J287" s="236"/>
      <c r="Q287" s="169"/>
      <c r="R287" s="132"/>
      <c r="S287" s="132"/>
      <c r="T287" s="132"/>
      <c r="U287" s="234"/>
      <c r="V287" s="132"/>
      <c r="W287" s="253"/>
      <c r="X287" s="132"/>
      <c r="Y287" s="132"/>
      <c r="Z287" s="132"/>
      <c r="AA287" s="132"/>
      <c r="AB287" s="132"/>
      <c r="AC287" s="132"/>
      <c r="AD287" s="132"/>
      <c r="AE287" s="132"/>
      <c r="AF287" s="132"/>
      <c r="AG287" s="132"/>
      <c r="AH287" s="132"/>
      <c r="AI287" s="132"/>
      <c r="AJ287" s="132"/>
    </row>
    <row r="288" spans="1:36" s="15" customFormat="1" ht="15.75">
      <c r="A288" s="16"/>
      <c r="B288" s="5"/>
      <c r="C288" s="38"/>
      <c r="J288" s="236"/>
      <c r="Q288" s="169"/>
      <c r="R288" s="132"/>
      <c r="S288" s="132"/>
      <c r="T288" s="132"/>
      <c r="U288" s="234"/>
      <c r="V288" s="132"/>
      <c r="W288" s="253"/>
      <c r="X288" s="132"/>
      <c r="Y288" s="132"/>
      <c r="Z288" s="132"/>
      <c r="AA288" s="132"/>
      <c r="AB288" s="132"/>
      <c r="AC288" s="132"/>
      <c r="AD288" s="132"/>
      <c r="AE288" s="132"/>
      <c r="AF288" s="132"/>
      <c r="AG288" s="132"/>
      <c r="AH288" s="132"/>
      <c r="AI288" s="132"/>
      <c r="AJ288" s="132"/>
    </row>
    <row r="289" spans="1:36" s="15" customFormat="1" ht="15.75">
      <c r="A289" s="16"/>
      <c r="B289" s="5"/>
      <c r="C289" s="38"/>
      <c r="J289" s="236"/>
      <c r="Q289" s="169"/>
      <c r="R289" s="132"/>
      <c r="S289" s="132"/>
      <c r="T289" s="132"/>
      <c r="U289" s="234"/>
      <c r="V289" s="132"/>
      <c r="W289" s="253"/>
      <c r="X289" s="132"/>
      <c r="Y289" s="132"/>
      <c r="Z289" s="132"/>
      <c r="AA289" s="132"/>
      <c r="AB289" s="132"/>
      <c r="AC289" s="132"/>
      <c r="AD289" s="132"/>
      <c r="AE289" s="132"/>
      <c r="AF289" s="132"/>
      <c r="AG289" s="132"/>
      <c r="AH289" s="132"/>
      <c r="AI289" s="132"/>
      <c r="AJ289" s="132"/>
    </row>
    <row r="290" spans="1:36" s="15" customFormat="1" ht="15.75">
      <c r="A290" s="16"/>
      <c r="B290" s="5"/>
      <c r="C290" s="38"/>
      <c r="J290" s="236"/>
      <c r="Q290" s="169"/>
      <c r="R290" s="132"/>
      <c r="S290" s="132"/>
      <c r="T290" s="132"/>
      <c r="U290" s="234"/>
      <c r="V290" s="132"/>
      <c r="W290" s="253"/>
      <c r="X290" s="132"/>
      <c r="Y290" s="132"/>
      <c r="Z290" s="132"/>
      <c r="AA290" s="132"/>
      <c r="AB290" s="132"/>
      <c r="AC290" s="132"/>
      <c r="AD290" s="132"/>
      <c r="AE290" s="132"/>
      <c r="AF290" s="132"/>
      <c r="AG290" s="132"/>
      <c r="AH290" s="132"/>
      <c r="AI290" s="132"/>
      <c r="AJ290" s="132"/>
    </row>
    <row r="291" spans="1:36" s="15" customFormat="1" ht="15.75">
      <c r="A291" s="16"/>
      <c r="B291" s="5"/>
      <c r="C291" s="38"/>
      <c r="J291" s="236"/>
      <c r="Q291" s="169"/>
      <c r="R291" s="132"/>
      <c r="S291" s="132"/>
      <c r="T291" s="132"/>
      <c r="U291" s="234"/>
      <c r="V291" s="132"/>
      <c r="W291" s="253"/>
      <c r="X291" s="132"/>
      <c r="Y291" s="132"/>
      <c r="Z291" s="132"/>
      <c r="AA291" s="132"/>
      <c r="AB291" s="132"/>
      <c r="AC291" s="132"/>
      <c r="AD291" s="132"/>
      <c r="AE291" s="132"/>
      <c r="AF291" s="132"/>
      <c r="AG291" s="132"/>
      <c r="AH291" s="132"/>
      <c r="AI291" s="132"/>
      <c r="AJ291" s="132"/>
    </row>
    <row r="292" spans="1:36" s="15" customFormat="1" ht="15.75">
      <c r="A292" s="16"/>
      <c r="B292" s="5"/>
      <c r="C292" s="38"/>
      <c r="J292" s="236"/>
      <c r="Q292" s="169"/>
      <c r="R292" s="132"/>
      <c r="S292" s="132"/>
      <c r="T292" s="132"/>
      <c r="U292" s="234"/>
      <c r="V292" s="132"/>
      <c r="W292" s="253"/>
      <c r="X292" s="132"/>
      <c r="Y292" s="132"/>
      <c r="Z292" s="132"/>
      <c r="AA292" s="132"/>
      <c r="AB292" s="132"/>
      <c r="AC292" s="132"/>
      <c r="AD292" s="132"/>
      <c r="AE292" s="132"/>
      <c r="AF292" s="132"/>
      <c r="AG292" s="132"/>
      <c r="AH292" s="132"/>
      <c r="AI292" s="132"/>
      <c r="AJ292" s="132"/>
    </row>
    <row r="293" spans="1:36" s="15" customFormat="1" ht="15.75">
      <c r="A293" s="16"/>
      <c r="B293" s="5"/>
      <c r="C293" s="38"/>
      <c r="J293" s="236"/>
      <c r="Q293" s="169"/>
      <c r="R293" s="132"/>
      <c r="S293" s="132"/>
      <c r="T293" s="132"/>
      <c r="U293" s="234"/>
      <c r="V293" s="132"/>
      <c r="W293" s="253"/>
      <c r="X293" s="132"/>
      <c r="Y293" s="132"/>
      <c r="Z293" s="132"/>
      <c r="AA293" s="132"/>
      <c r="AB293" s="132"/>
      <c r="AC293" s="132"/>
      <c r="AD293" s="132"/>
      <c r="AE293" s="132"/>
      <c r="AF293" s="132"/>
      <c r="AG293" s="132"/>
      <c r="AH293" s="132"/>
      <c r="AI293" s="132"/>
      <c r="AJ293" s="132"/>
    </row>
    <row r="294" spans="1:36" s="15" customFormat="1" ht="15.75">
      <c r="A294" s="16"/>
      <c r="B294" s="5"/>
      <c r="C294" s="38"/>
      <c r="J294" s="236"/>
      <c r="Q294" s="169"/>
      <c r="R294" s="132"/>
      <c r="S294" s="132"/>
      <c r="T294" s="132"/>
      <c r="U294" s="234"/>
      <c r="V294" s="132"/>
      <c r="W294" s="253"/>
      <c r="X294" s="132"/>
      <c r="Y294" s="132"/>
      <c r="Z294" s="132"/>
      <c r="AA294" s="132"/>
      <c r="AB294" s="132"/>
      <c r="AC294" s="132"/>
      <c r="AD294" s="132"/>
      <c r="AE294" s="132"/>
      <c r="AF294" s="132"/>
      <c r="AG294" s="132"/>
      <c r="AH294" s="132"/>
      <c r="AI294" s="132"/>
      <c r="AJ294" s="132"/>
    </row>
    <row r="295" spans="1:36" s="15" customFormat="1" ht="15.75">
      <c r="A295" s="16"/>
      <c r="B295" s="5"/>
      <c r="C295" s="38"/>
      <c r="J295" s="236"/>
      <c r="Q295" s="169"/>
      <c r="R295" s="132"/>
      <c r="S295" s="132"/>
      <c r="T295" s="132"/>
      <c r="U295" s="234"/>
      <c r="V295" s="132"/>
      <c r="W295" s="253"/>
      <c r="X295" s="132"/>
      <c r="Y295" s="132"/>
      <c r="Z295" s="132"/>
      <c r="AA295" s="132"/>
      <c r="AB295" s="132"/>
      <c r="AC295" s="132"/>
      <c r="AD295" s="132"/>
      <c r="AE295" s="132"/>
      <c r="AF295" s="132"/>
      <c r="AG295" s="132"/>
      <c r="AH295" s="132"/>
      <c r="AI295" s="132"/>
      <c r="AJ295" s="132"/>
    </row>
    <row r="296" spans="1:36" s="15" customFormat="1" ht="15.75">
      <c r="A296" s="16"/>
      <c r="B296" s="5"/>
      <c r="C296" s="38"/>
      <c r="J296" s="236"/>
      <c r="Q296" s="169"/>
      <c r="R296" s="132"/>
      <c r="S296" s="132"/>
      <c r="T296" s="132"/>
      <c r="U296" s="234"/>
      <c r="V296" s="132"/>
      <c r="W296" s="253"/>
      <c r="X296" s="132"/>
      <c r="Y296" s="132"/>
      <c r="Z296" s="132"/>
      <c r="AA296" s="132"/>
      <c r="AB296" s="132"/>
      <c r="AC296" s="132"/>
      <c r="AD296" s="132"/>
      <c r="AE296" s="132"/>
      <c r="AF296" s="132"/>
      <c r="AG296" s="132"/>
      <c r="AH296" s="132"/>
      <c r="AI296" s="132"/>
      <c r="AJ296" s="132"/>
    </row>
    <row r="297" spans="1:36" s="15" customFormat="1" ht="15.75">
      <c r="A297" s="16"/>
      <c r="B297" s="5"/>
      <c r="C297" s="38"/>
      <c r="J297" s="236"/>
      <c r="Q297" s="169"/>
      <c r="R297" s="132"/>
      <c r="S297" s="132"/>
      <c r="T297" s="132"/>
      <c r="U297" s="234"/>
      <c r="V297" s="132"/>
      <c r="W297" s="253"/>
      <c r="X297" s="132"/>
      <c r="Y297" s="132"/>
      <c r="Z297" s="132"/>
      <c r="AA297" s="132"/>
      <c r="AB297" s="132"/>
      <c r="AC297" s="132"/>
      <c r="AD297" s="132"/>
      <c r="AE297" s="132"/>
      <c r="AF297" s="132"/>
      <c r="AG297" s="132"/>
      <c r="AH297" s="132"/>
      <c r="AI297" s="132"/>
      <c r="AJ297" s="132"/>
    </row>
    <row r="298" spans="1:36" s="15" customFormat="1" ht="15.75">
      <c r="A298" s="16"/>
      <c r="B298" s="5"/>
      <c r="C298" s="38"/>
      <c r="J298" s="236"/>
      <c r="Q298" s="169"/>
      <c r="R298" s="132"/>
      <c r="S298" s="132"/>
      <c r="T298" s="132"/>
      <c r="U298" s="234"/>
      <c r="V298" s="132"/>
      <c r="W298" s="253"/>
      <c r="X298" s="132"/>
      <c r="Y298" s="132"/>
      <c r="Z298" s="132"/>
      <c r="AA298" s="132"/>
      <c r="AB298" s="132"/>
      <c r="AC298" s="132"/>
      <c r="AD298" s="132"/>
      <c r="AE298" s="132"/>
      <c r="AF298" s="132"/>
      <c r="AG298" s="132"/>
      <c r="AH298" s="132"/>
      <c r="AI298" s="132"/>
      <c r="AJ298" s="132"/>
    </row>
    <row r="299" spans="1:36" s="15" customFormat="1" ht="15.75">
      <c r="A299" s="16"/>
      <c r="B299" s="5"/>
      <c r="C299" s="38"/>
      <c r="J299" s="236"/>
      <c r="Q299" s="169"/>
      <c r="R299" s="132"/>
      <c r="S299" s="132"/>
      <c r="T299" s="132"/>
      <c r="U299" s="234"/>
      <c r="V299" s="132"/>
      <c r="W299" s="253"/>
      <c r="X299" s="132"/>
      <c r="Y299" s="132"/>
      <c r="Z299" s="132"/>
      <c r="AA299" s="132"/>
      <c r="AB299" s="132"/>
      <c r="AC299" s="132"/>
      <c r="AD299" s="132"/>
      <c r="AE299" s="132"/>
      <c r="AF299" s="132"/>
      <c r="AG299" s="132"/>
      <c r="AH299" s="132"/>
      <c r="AI299" s="132"/>
      <c r="AJ299" s="132"/>
    </row>
    <row r="300" spans="1:36" s="15" customFormat="1" ht="15.75">
      <c r="A300" s="16"/>
      <c r="B300" s="5"/>
      <c r="C300" s="38"/>
      <c r="J300" s="236"/>
      <c r="Q300" s="169"/>
      <c r="R300" s="132"/>
      <c r="S300" s="132"/>
      <c r="T300" s="132"/>
      <c r="U300" s="234"/>
      <c r="V300" s="132"/>
      <c r="W300" s="253"/>
      <c r="X300" s="132"/>
      <c r="Y300" s="132"/>
      <c r="Z300" s="132"/>
      <c r="AA300" s="132"/>
      <c r="AB300" s="132"/>
      <c r="AC300" s="132"/>
      <c r="AD300" s="132"/>
      <c r="AE300" s="132"/>
      <c r="AF300" s="132"/>
      <c r="AG300" s="132"/>
      <c r="AH300" s="132"/>
      <c r="AI300" s="132"/>
      <c r="AJ300" s="132"/>
    </row>
    <row r="301" spans="1:36" s="15" customFormat="1" ht="15.75">
      <c r="A301" s="16"/>
      <c r="B301" s="5"/>
      <c r="C301" s="38"/>
      <c r="J301" s="236"/>
      <c r="Q301" s="169"/>
      <c r="R301" s="132"/>
      <c r="S301" s="132"/>
      <c r="T301" s="132"/>
      <c r="U301" s="234"/>
      <c r="V301" s="132"/>
      <c r="W301" s="253"/>
      <c r="X301" s="132"/>
      <c r="Y301" s="132"/>
      <c r="Z301" s="132"/>
      <c r="AA301" s="132"/>
      <c r="AB301" s="132"/>
      <c r="AC301" s="132"/>
      <c r="AD301" s="132"/>
      <c r="AE301" s="132"/>
      <c r="AF301" s="132"/>
      <c r="AG301" s="132"/>
      <c r="AH301" s="132"/>
      <c r="AI301" s="132"/>
      <c r="AJ301" s="132"/>
    </row>
    <row r="302" spans="1:36" s="15" customFormat="1" ht="15.75">
      <c r="A302" s="16"/>
      <c r="B302" s="5"/>
      <c r="C302" s="38"/>
      <c r="J302" s="236"/>
      <c r="Q302" s="169"/>
      <c r="R302" s="132"/>
      <c r="S302" s="132"/>
      <c r="T302" s="132"/>
      <c r="U302" s="234"/>
      <c r="V302" s="132"/>
      <c r="W302" s="253"/>
      <c r="X302" s="132"/>
      <c r="Y302" s="132"/>
      <c r="Z302" s="132"/>
      <c r="AA302" s="132"/>
      <c r="AB302" s="132"/>
      <c r="AC302" s="132"/>
      <c r="AD302" s="132"/>
      <c r="AE302" s="132"/>
      <c r="AF302" s="132"/>
      <c r="AG302" s="132"/>
      <c r="AH302" s="132"/>
      <c r="AI302" s="132"/>
      <c r="AJ302" s="132"/>
    </row>
    <row r="303" spans="1:36" s="15" customFormat="1" ht="15.75">
      <c r="A303" s="16"/>
      <c r="B303" s="5"/>
      <c r="C303" s="38"/>
      <c r="J303" s="236"/>
      <c r="Q303" s="169"/>
      <c r="R303" s="132"/>
      <c r="S303" s="132"/>
      <c r="T303" s="132"/>
      <c r="U303" s="234"/>
      <c r="V303" s="132"/>
      <c r="W303" s="253"/>
      <c r="X303" s="132"/>
      <c r="Y303" s="132"/>
      <c r="Z303" s="132"/>
      <c r="AA303" s="132"/>
      <c r="AB303" s="132"/>
      <c r="AC303" s="132"/>
      <c r="AD303" s="132"/>
      <c r="AE303" s="132"/>
      <c r="AF303" s="132"/>
      <c r="AG303" s="132"/>
      <c r="AH303" s="132"/>
      <c r="AI303" s="132"/>
      <c r="AJ303" s="132"/>
    </row>
    <row r="304" spans="1:36" s="15" customFormat="1" ht="15.75">
      <c r="A304" s="16"/>
      <c r="B304" s="5"/>
      <c r="C304" s="38"/>
      <c r="J304" s="236"/>
      <c r="Q304" s="169"/>
      <c r="R304" s="132"/>
      <c r="S304" s="132"/>
      <c r="T304" s="132"/>
      <c r="U304" s="234"/>
      <c r="V304" s="132"/>
      <c r="W304" s="253"/>
      <c r="X304" s="132"/>
      <c r="Y304" s="132"/>
      <c r="Z304" s="132"/>
      <c r="AA304" s="132"/>
      <c r="AB304" s="132"/>
      <c r="AC304" s="132"/>
      <c r="AD304" s="132"/>
      <c r="AE304" s="132"/>
      <c r="AF304" s="132"/>
      <c r="AG304" s="132"/>
      <c r="AH304" s="132"/>
      <c r="AI304" s="132"/>
      <c r="AJ304" s="132"/>
    </row>
    <row r="305" spans="1:36" s="15" customFormat="1" ht="15.75">
      <c r="A305" s="16"/>
      <c r="B305" s="5"/>
      <c r="C305" s="38"/>
      <c r="J305" s="236"/>
      <c r="Q305" s="169"/>
      <c r="R305" s="132"/>
      <c r="S305" s="132"/>
      <c r="T305" s="132"/>
      <c r="U305" s="234"/>
      <c r="V305" s="132"/>
      <c r="W305" s="253"/>
      <c r="X305" s="132"/>
      <c r="Y305" s="132"/>
      <c r="Z305" s="132"/>
      <c r="AA305" s="132"/>
      <c r="AB305" s="132"/>
      <c r="AC305" s="132"/>
      <c r="AD305" s="132"/>
      <c r="AE305" s="132"/>
      <c r="AF305" s="132"/>
      <c r="AG305" s="132"/>
      <c r="AH305" s="132"/>
      <c r="AI305" s="132"/>
      <c r="AJ305" s="132"/>
    </row>
    <row r="306" spans="1:36" s="15" customFormat="1" ht="15.75">
      <c r="A306" s="16"/>
      <c r="B306" s="5"/>
      <c r="C306" s="38"/>
      <c r="J306" s="236"/>
      <c r="Q306" s="169"/>
      <c r="R306" s="132"/>
      <c r="S306" s="132"/>
      <c r="T306" s="132"/>
      <c r="U306" s="234"/>
      <c r="V306" s="132"/>
      <c r="W306" s="253"/>
      <c r="X306" s="132"/>
      <c r="Y306" s="132"/>
      <c r="Z306" s="132"/>
      <c r="AA306" s="132"/>
      <c r="AB306" s="132"/>
      <c r="AC306" s="132"/>
      <c r="AD306" s="132"/>
      <c r="AE306" s="132"/>
      <c r="AF306" s="132"/>
      <c r="AG306" s="132"/>
      <c r="AH306" s="132"/>
      <c r="AI306" s="132"/>
      <c r="AJ306" s="132"/>
    </row>
    <row r="307" spans="1:36" s="15" customFormat="1" ht="15.75">
      <c r="A307" s="16"/>
      <c r="B307" s="5"/>
      <c r="C307" s="38"/>
      <c r="J307" s="236"/>
      <c r="Q307" s="169"/>
      <c r="R307" s="132"/>
      <c r="S307" s="132"/>
      <c r="T307" s="132"/>
      <c r="U307" s="234"/>
      <c r="V307" s="132"/>
      <c r="W307" s="253"/>
      <c r="X307" s="132"/>
      <c r="Y307" s="132"/>
      <c r="Z307" s="132"/>
      <c r="AA307" s="132"/>
      <c r="AB307" s="132"/>
      <c r="AC307" s="132"/>
      <c r="AD307" s="132"/>
      <c r="AE307" s="132"/>
      <c r="AF307" s="132"/>
      <c r="AG307" s="132"/>
      <c r="AH307" s="132"/>
      <c r="AI307" s="132"/>
      <c r="AJ307" s="132"/>
    </row>
    <row r="308" spans="1:36" s="15" customFormat="1" ht="15.75">
      <c r="A308" s="16"/>
      <c r="B308" s="5"/>
      <c r="C308" s="38"/>
      <c r="J308" s="236"/>
      <c r="Q308" s="169"/>
      <c r="R308" s="132"/>
      <c r="S308" s="132"/>
      <c r="T308" s="132"/>
      <c r="U308" s="234"/>
      <c r="V308" s="132"/>
      <c r="W308" s="253"/>
      <c r="X308" s="132"/>
      <c r="Y308" s="132"/>
      <c r="Z308" s="132"/>
      <c r="AA308" s="132"/>
      <c r="AB308" s="132"/>
      <c r="AC308" s="132"/>
      <c r="AD308" s="132"/>
      <c r="AE308" s="132"/>
      <c r="AF308" s="132"/>
      <c r="AG308" s="132"/>
      <c r="AH308" s="132"/>
      <c r="AI308" s="132"/>
      <c r="AJ308" s="132"/>
    </row>
    <row r="309" spans="1:36" s="15" customFormat="1" ht="15.75">
      <c r="A309" s="16"/>
      <c r="B309" s="5"/>
      <c r="C309" s="38"/>
      <c r="J309" s="236"/>
      <c r="Q309" s="169"/>
      <c r="R309" s="132"/>
      <c r="S309" s="132"/>
      <c r="T309" s="132"/>
      <c r="U309" s="234"/>
      <c r="V309" s="132"/>
      <c r="W309" s="253"/>
      <c r="X309" s="132"/>
      <c r="Y309" s="132"/>
      <c r="Z309" s="132"/>
      <c r="AA309" s="132"/>
      <c r="AB309" s="132"/>
      <c r="AC309" s="132"/>
      <c r="AD309" s="132"/>
      <c r="AE309" s="132"/>
      <c r="AF309" s="132"/>
      <c r="AG309" s="132"/>
      <c r="AH309" s="132"/>
      <c r="AI309" s="132"/>
      <c r="AJ309" s="132"/>
    </row>
    <row r="310" spans="1:36" s="15" customFormat="1" ht="15.75">
      <c r="A310" s="16"/>
      <c r="B310" s="5"/>
      <c r="C310" s="38"/>
      <c r="J310" s="236"/>
      <c r="Q310" s="169"/>
      <c r="R310" s="132"/>
      <c r="S310" s="132"/>
      <c r="T310" s="132"/>
      <c r="U310" s="234"/>
      <c r="V310" s="132"/>
      <c r="W310" s="253"/>
      <c r="X310" s="132"/>
      <c r="Y310" s="132"/>
      <c r="Z310" s="132"/>
      <c r="AA310" s="132"/>
      <c r="AB310" s="132"/>
      <c r="AC310" s="132"/>
      <c r="AD310" s="132"/>
      <c r="AE310" s="132"/>
      <c r="AF310" s="132"/>
      <c r="AG310" s="132"/>
      <c r="AH310" s="132"/>
      <c r="AI310" s="132"/>
      <c r="AJ310" s="132"/>
    </row>
    <row r="311" spans="1:36" s="15" customFormat="1" ht="15.75">
      <c r="A311" s="16"/>
      <c r="B311" s="5"/>
      <c r="C311" s="38"/>
      <c r="J311" s="236"/>
      <c r="Q311" s="169"/>
      <c r="R311" s="132"/>
      <c r="S311" s="132"/>
      <c r="T311" s="132"/>
      <c r="U311" s="234"/>
      <c r="V311" s="132"/>
      <c r="W311" s="253"/>
      <c r="X311" s="132"/>
      <c r="Y311" s="132"/>
      <c r="Z311" s="132"/>
      <c r="AA311" s="132"/>
      <c r="AB311" s="132"/>
      <c r="AC311" s="132"/>
      <c r="AD311" s="132"/>
      <c r="AE311" s="132"/>
      <c r="AF311" s="132"/>
      <c r="AG311" s="132"/>
      <c r="AH311" s="132"/>
      <c r="AI311" s="132"/>
      <c r="AJ311" s="132"/>
    </row>
    <row r="312" spans="1:36" s="15" customFormat="1" ht="15.75">
      <c r="A312" s="16"/>
      <c r="B312" s="5"/>
      <c r="C312" s="38"/>
      <c r="J312" s="236"/>
      <c r="Q312" s="169"/>
      <c r="R312" s="132"/>
      <c r="S312" s="132"/>
      <c r="T312" s="132"/>
      <c r="U312" s="234"/>
      <c r="V312" s="132"/>
      <c r="W312" s="253"/>
      <c r="X312" s="132"/>
      <c r="Y312" s="132"/>
      <c r="Z312" s="132"/>
      <c r="AA312" s="132"/>
      <c r="AB312" s="132"/>
      <c r="AC312" s="132"/>
      <c r="AD312" s="132"/>
      <c r="AE312" s="132"/>
      <c r="AF312" s="132"/>
      <c r="AG312" s="132"/>
      <c r="AH312" s="132"/>
      <c r="AI312" s="132"/>
      <c r="AJ312" s="132"/>
    </row>
    <row r="313" spans="1:36" s="15" customFormat="1" ht="15.75">
      <c r="A313" s="16"/>
      <c r="B313" s="5"/>
      <c r="C313" s="38"/>
      <c r="J313" s="236"/>
      <c r="Q313" s="169"/>
      <c r="R313" s="132"/>
      <c r="S313" s="132"/>
      <c r="T313" s="132"/>
      <c r="U313" s="234"/>
      <c r="V313" s="132"/>
      <c r="W313" s="253"/>
      <c r="X313" s="132"/>
      <c r="Y313" s="132"/>
      <c r="Z313" s="132"/>
      <c r="AA313" s="132"/>
      <c r="AB313" s="132"/>
      <c r="AC313" s="132"/>
      <c r="AD313" s="132"/>
      <c r="AE313" s="132"/>
      <c r="AF313" s="132"/>
      <c r="AG313" s="132"/>
      <c r="AH313" s="132"/>
      <c r="AI313" s="132"/>
      <c r="AJ313" s="132"/>
    </row>
    <row r="314" spans="1:36" s="15" customFormat="1" ht="15.75">
      <c r="A314" s="16"/>
      <c r="B314" s="5"/>
      <c r="C314" s="38"/>
      <c r="J314" s="236"/>
      <c r="Q314" s="169"/>
      <c r="R314" s="132"/>
      <c r="S314" s="132"/>
      <c r="T314" s="132"/>
      <c r="U314" s="234"/>
      <c r="V314" s="132"/>
      <c r="W314" s="253"/>
      <c r="X314" s="132"/>
      <c r="Y314" s="132"/>
      <c r="Z314" s="132"/>
      <c r="AA314" s="132"/>
      <c r="AB314" s="132"/>
      <c r="AC314" s="132"/>
      <c r="AD314" s="132"/>
      <c r="AE314" s="132"/>
      <c r="AF314" s="132"/>
      <c r="AG314" s="132"/>
      <c r="AH314" s="132"/>
      <c r="AI314" s="132"/>
      <c r="AJ314" s="132"/>
    </row>
    <row r="315" spans="1:36" s="15" customFormat="1" ht="15.75">
      <c r="A315" s="16"/>
      <c r="B315" s="5"/>
      <c r="C315" s="38"/>
      <c r="J315" s="236"/>
      <c r="Q315" s="169"/>
      <c r="R315" s="132"/>
      <c r="S315" s="132"/>
      <c r="T315" s="132"/>
      <c r="U315" s="234"/>
      <c r="V315" s="132"/>
      <c r="W315" s="253"/>
      <c r="X315" s="132"/>
      <c r="Y315" s="132"/>
      <c r="Z315" s="132"/>
      <c r="AA315" s="132"/>
      <c r="AB315" s="132"/>
      <c r="AC315" s="132"/>
      <c r="AD315" s="132"/>
      <c r="AE315" s="132"/>
      <c r="AF315" s="132"/>
      <c r="AG315" s="132"/>
      <c r="AH315" s="132"/>
      <c r="AI315" s="132"/>
      <c r="AJ315" s="132"/>
    </row>
    <row r="316" spans="1:36" s="15" customFormat="1" ht="15.75">
      <c r="A316" s="16"/>
      <c r="B316" s="5"/>
      <c r="C316" s="38"/>
      <c r="J316" s="236"/>
      <c r="Q316" s="169"/>
      <c r="R316" s="132"/>
      <c r="S316" s="132"/>
      <c r="T316" s="132"/>
      <c r="U316" s="234"/>
      <c r="V316" s="132"/>
      <c r="W316" s="253"/>
      <c r="X316" s="132"/>
      <c r="Y316" s="132"/>
      <c r="Z316" s="132"/>
      <c r="AA316" s="132"/>
      <c r="AB316" s="132"/>
      <c r="AC316" s="132"/>
      <c r="AD316" s="132"/>
      <c r="AE316" s="132"/>
      <c r="AF316" s="132"/>
      <c r="AG316" s="132"/>
      <c r="AH316" s="132"/>
      <c r="AI316" s="132"/>
      <c r="AJ316" s="132"/>
    </row>
    <row r="317" spans="1:36" s="15" customFormat="1" ht="15.75">
      <c r="A317" s="16"/>
      <c r="B317" s="5"/>
      <c r="C317" s="38"/>
      <c r="J317" s="236"/>
      <c r="Q317" s="169"/>
      <c r="R317" s="132"/>
      <c r="S317" s="132"/>
      <c r="T317" s="132"/>
      <c r="U317" s="234"/>
      <c r="V317" s="132"/>
      <c r="W317" s="253"/>
      <c r="X317" s="132"/>
      <c r="Y317" s="132"/>
      <c r="Z317" s="132"/>
      <c r="AA317" s="132"/>
      <c r="AB317" s="132"/>
      <c r="AC317" s="132"/>
      <c r="AD317" s="132"/>
      <c r="AE317" s="132"/>
      <c r="AF317" s="132"/>
      <c r="AG317" s="132"/>
      <c r="AH317" s="132"/>
      <c r="AI317" s="132"/>
      <c r="AJ317" s="132"/>
    </row>
    <row r="318" spans="1:36" s="15" customFormat="1" ht="15.75">
      <c r="A318" s="16"/>
      <c r="B318" s="5"/>
      <c r="C318" s="38"/>
      <c r="J318" s="236"/>
      <c r="Q318" s="169"/>
      <c r="R318" s="132"/>
      <c r="S318" s="132"/>
      <c r="T318" s="132"/>
      <c r="U318" s="234"/>
      <c r="V318" s="132"/>
      <c r="W318" s="253"/>
      <c r="X318" s="132"/>
      <c r="Y318" s="132"/>
      <c r="Z318" s="132"/>
      <c r="AA318" s="132"/>
      <c r="AB318" s="132"/>
      <c r="AC318" s="132"/>
      <c r="AD318" s="132"/>
      <c r="AE318" s="132"/>
      <c r="AF318" s="132"/>
      <c r="AG318" s="132"/>
      <c r="AH318" s="132"/>
      <c r="AI318" s="132"/>
      <c r="AJ318" s="132"/>
    </row>
    <row r="319" spans="1:36" s="15" customFormat="1" ht="15.75">
      <c r="A319" s="16"/>
      <c r="B319" s="5"/>
      <c r="C319" s="38"/>
      <c r="J319" s="236"/>
      <c r="Q319" s="169"/>
      <c r="R319" s="132"/>
      <c r="S319" s="132"/>
      <c r="T319" s="132"/>
      <c r="U319" s="234"/>
      <c r="V319" s="132"/>
      <c r="W319" s="253"/>
      <c r="X319" s="132"/>
      <c r="Y319" s="132"/>
      <c r="Z319" s="132"/>
      <c r="AA319" s="132"/>
      <c r="AB319" s="132"/>
      <c r="AC319" s="132"/>
      <c r="AD319" s="132"/>
      <c r="AE319" s="132"/>
      <c r="AF319" s="132"/>
      <c r="AG319" s="132"/>
      <c r="AH319" s="132"/>
      <c r="AI319" s="132"/>
      <c r="AJ319" s="132"/>
    </row>
    <row r="320" spans="1:36" s="15" customFormat="1" ht="15.75">
      <c r="A320" s="16"/>
      <c r="B320" s="5"/>
      <c r="C320" s="38"/>
      <c r="J320" s="236"/>
      <c r="Q320" s="169"/>
      <c r="R320" s="132"/>
      <c r="S320" s="132"/>
      <c r="T320" s="132"/>
      <c r="U320" s="234"/>
      <c r="V320" s="132"/>
      <c r="W320" s="253"/>
      <c r="X320" s="132"/>
      <c r="Y320" s="132"/>
      <c r="Z320" s="132"/>
      <c r="AA320" s="132"/>
      <c r="AB320" s="132"/>
      <c r="AC320" s="132"/>
      <c r="AD320" s="132"/>
      <c r="AE320" s="132"/>
      <c r="AF320" s="132"/>
      <c r="AG320" s="132"/>
      <c r="AH320" s="132"/>
      <c r="AI320" s="132"/>
      <c r="AJ320" s="132"/>
    </row>
    <row r="321" spans="1:36" s="15" customFormat="1" ht="15.75">
      <c r="A321" s="16"/>
      <c r="B321" s="5"/>
      <c r="C321" s="38"/>
      <c r="J321" s="236"/>
      <c r="Q321" s="169"/>
      <c r="R321" s="132"/>
      <c r="S321" s="132"/>
      <c r="T321" s="132"/>
      <c r="U321" s="234"/>
      <c r="V321" s="132"/>
      <c r="W321" s="253"/>
      <c r="X321" s="132"/>
      <c r="Y321" s="132"/>
      <c r="Z321" s="132"/>
      <c r="AA321" s="132"/>
      <c r="AB321" s="132"/>
      <c r="AC321" s="132"/>
      <c r="AD321" s="132"/>
      <c r="AE321" s="132"/>
      <c r="AF321" s="132"/>
      <c r="AG321" s="132"/>
      <c r="AH321" s="132"/>
      <c r="AI321" s="132"/>
      <c r="AJ321" s="132"/>
    </row>
    <row r="322" spans="1:36" s="15" customFormat="1" ht="15.75">
      <c r="A322" s="16"/>
      <c r="B322" s="5"/>
      <c r="C322" s="38"/>
      <c r="J322" s="236"/>
      <c r="Q322" s="169"/>
      <c r="R322" s="132"/>
      <c r="S322" s="132"/>
      <c r="T322" s="132"/>
      <c r="U322" s="234"/>
      <c r="V322" s="132"/>
      <c r="W322" s="253"/>
      <c r="X322" s="132"/>
      <c r="Y322" s="132"/>
      <c r="Z322" s="132"/>
      <c r="AA322" s="132"/>
      <c r="AB322" s="132"/>
      <c r="AC322" s="132"/>
      <c r="AD322" s="132"/>
      <c r="AE322" s="132"/>
      <c r="AF322" s="132"/>
      <c r="AG322" s="132"/>
      <c r="AH322" s="132"/>
      <c r="AI322" s="132"/>
      <c r="AJ322" s="132"/>
    </row>
    <row r="323" spans="1:36" s="15" customFormat="1" ht="15.75">
      <c r="A323" s="16"/>
      <c r="B323" s="5"/>
      <c r="C323" s="38"/>
      <c r="J323" s="236"/>
      <c r="Q323" s="169"/>
      <c r="R323" s="132"/>
      <c r="S323" s="132"/>
      <c r="T323" s="132"/>
      <c r="U323" s="234"/>
      <c r="V323" s="132"/>
      <c r="W323" s="253"/>
      <c r="X323" s="132"/>
      <c r="Y323" s="132"/>
      <c r="Z323" s="132"/>
      <c r="AA323" s="132"/>
      <c r="AB323" s="132"/>
      <c r="AC323" s="132"/>
      <c r="AD323" s="132"/>
      <c r="AE323" s="132"/>
      <c r="AF323" s="132"/>
      <c r="AG323" s="132"/>
      <c r="AH323" s="132"/>
      <c r="AI323" s="132"/>
      <c r="AJ323" s="132"/>
    </row>
    <row r="324" spans="1:36" s="15" customFormat="1" ht="15.75">
      <c r="A324" s="16"/>
      <c r="B324" s="5"/>
      <c r="C324" s="38"/>
      <c r="J324" s="236"/>
      <c r="Q324" s="169"/>
      <c r="R324" s="132"/>
      <c r="S324" s="132"/>
      <c r="T324" s="132"/>
      <c r="U324" s="234"/>
      <c r="V324" s="132"/>
      <c r="W324" s="253"/>
      <c r="X324" s="132"/>
      <c r="Y324" s="132"/>
      <c r="Z324" s="132"/>
      <c r="AA324" s="132"/>
      <c r="AB324" s="132"/>
      <c r="AC324" s="132"/>
      <c r="AD324" s="132"/>
      <c r="AE324" s="132"/>
      <c r="AF324" s="132"/>
      <c r="AG324" s="132"/>
      <c r="AH324" s="132"/>
      <c r="AI324" s="132"/>
      <c r="AJ324" s="132"/>
    </row>
    <row r="325" spans="1:36" s="15" customFormat="1" ht="15.75">
      <c r="A325" s="16"/>
      <c r="B325" s="5"/>
      <c r="C325" s="38"/>
      <c r="J325" s="236"/>
      <c r="Q325" s="169"/>
      <c r="R325" s="132"/>
      <c r="S325" s="132"/>
      <c r="T325" s="132"/>
      <c r="U325" s="234"/>
      <c r="V325" s="132"/>
      <c r="W325" s="253"/>
      <c r="X325" s="132"/>
      <c r="Y325" s="132"/>
      <c r="Z325" s="132"/>
      <c r="AA325" s="132"/>
      <c r="AB325" s="132"/>
      <c r="AC325" s="132"/>
      <c r="AD325" s="132"/>
      <c r="AE325" s="132"/>
      <c r="AF325" s="132"/>
      <c r="AG325" s="132"/>
      <c r="AH325" s="132"/>
      <c r="AI325" s="132"/>
      <c r="AJ325" s="132"/>
    </row>
    <row r="326" spans="1:36" s="15" customFormat="1" ht="15.75">
      <c r="A326" s="16"/>
      <c r="B326" s="5"/>
      <c r="C326" s="38"/>
      <c r="J326" s="236"/>
      <c r="Q326" s="169"/>
      <c r="R326" s="132"/>
      <c r="S326" s="132"/>
      <c r="T326" s="132"/>
      <c r="U326" s="234"/>
      <c r="V326" s="132"/>
      <c r="W326" s="253"/>
      <c r="X326" s="132"/>
      <c r="Y326" s="132"/>
      <c r="Z326" s="132"/>
      <c r="AA326" s="132"/>
      <c r="AB326" s="132"/>
      <c r="AC326" s="132"/>
      <c r="AD326" s="132"/>
      <c r="AE326" s="132"/>
      <c r="AF326" s="132"/>
      <c r="AG326" s="132"/>
      <c r="AH326" s="132"/>
      <c r="AI326" s="132"/>
      <c r="AJ326" s="132"/>
    </row>
    <row r="327" spans="1:36" s="15" customFormat="1" ht="15.75">
      <c r="A327" s="16"/>
      <c r="B327" s="5"/>
      <c r="C327" s="38"/>
      <c r="J327" s="236"/>
      <c r="Q327" s="169"/>
      <c r="R327" s="132"/>
      <c r="S327" s="132"/>
      <c r="T327" s="132"/>
      <c r="U327" s="234"/>
      <c r="V327" s="132"/>
      <c r="W327" s="253"/>
      <c r="X327" s="132"/>
      <c r="Y327" s="132"/>
      <c r="Z327" s="132"/>
      <c r="AA327" s="132"/>
      <c r="AB327" s="132"/>
      <c r="AC327" s="132"/>
      <c r="AD327" s="132"/>
      <c r="AE327" s="132"/>
      <c r="AF327" s="132"/>
      <c r="AG327" s="132"/>
      <c r="AH327" s="132"/>
      <c r="AI327" s="132"/>
      <c r="AJ327" s="132"/>
    </row>
    <row r="328" spans="1:36" s="15" customFormat="1" ht="15.75">
      <c r="A328" s="16"/>
      <c r="B328" s="5"/>
      <c r="C328" s="38"/>
      <c r="J328" s="236"/>
      <c r="Q328" s="169"/>
      <c r="R328" s="132"/>
      <c r="S328" s="132"/>
      <c r="T328" s="132"/>
      <c r="U328" s="234"/>
      <c r="V328" s="132"/>
      <c r="W328" s="253"/>
      <c r="X328" s="132"/>
      <c r="Y328" s="132"/>
      <c r="Z328" s="132"/>
      <c r="AA328" s="132"/>
      <c r="AB328" s="132"/>
      <c r="AC328" s="132"/>
      <c r="AD328" s="132"/>
      <c r="AE328" s="132"/>
      <c r="AF328" s="132"/>
      <c r="AG328" s="132"/>
      <c r="AH328" s="132"/>
      <c r="AI328" s="132"/>
      <c r="AJ328" s="132"/>
    </row>
    <row r="329" spans="1:36" s="15" customFormat="1" ht="15.75">
      <c r="A329" s="16"/>
      <c r="B329" s="5"/>
      <c r="C329" s="38"/>
      <c r="J329" s="236"/>
      <c r="Q329" s="169"/>
      <c r="R329" s="132"/>
      <c r="S329" s="132"/>
      <c r="T329" s="132"/>
      <c r="U329" s="234"/>
      <c r="V329" s="132"/>
      <c r="W329" s="253"/>
      <c r="X329" s="132"/>
      <c r="Y329" s="132"/>
      <c r="Z329" s="132"/>
      <c r="AA329" s="132"/>
      <c r="AB329" s="132"/>
      <c r="AC329" s="132"/>
      <c r="AD329" s="132"/>
      <c r="AE329" s="132"/>
      <c r="AF329" s="132"/>
      <c r="AG329" s="132"/>
      <c r="AH329" s="132"/>
      <c r="AI329" s="132"/>
      <c r="AJ329" s="132"/>
    </row>
    <row r="330" spans="1:36" s="15" customFormat="1" ht="15.75">
      <c r="A330" s="16"/>
      <c r="B330" s="5"/>
      <c r="C330" s="38"/>
      <c r="J330" s="236"/>
      <c r="Q330" s="169"/>
      <c r="R330" s="132"/>
      <c r="S330" s="132"/>
      <c r="T330" s="132"/>
      <c r="U330" s="234"/>
      <c r="V330" s="132"/>
      <c r="W330" s="253"/>
      <c r="X330" s="132"/>
      <c r="Y330" s="132"/>
      <c r="Z330" s="132"/>
      <c r="AA330" s="132"/>
      <c r="AB330" s="132"/>
      <c r="AC330" s="132"/>
      <c r="AD330" s="132"/>
      <c r="AE330" s="132"/>
      <c r="AF330" s="132"/>
      <c r="AG330" s="132"/>
      <c r="AH330" s="132"/>
      <c r="AI330" s="132"/>
      <c r="AJ330" s="132"/>
    </row>
    <row r="331" spans="1:36" s="15" customFormat="1" ht="15.75">
      <c r="A331" s="16"/>
      <c r="B331" s="5"/>
      <c r="C331" s="38"/>
      <c r="J331" s="236"/>
      <c r="Q331" s="169"/>
      <c r="R331" s="132"/>
      <c r="S331" s="132"/>
      <c r="T331" s="132"/>
      <c r="U331" s="234"/>
      <c r="V331" s="132"/>
      <c r="W331" s="253"/>
      <c r="X331" s="132"/>
      <c r="Y331" s="132"/>
      <c r="Z331" s="132"/>
      <c r="AA331" s="132"/>
      <c r="AB331" s="132"/>
      <c r="AC331" s="132"/>
      <c r="AD331" s="132"/>
      <c r="AE331" s="132"/>
      <c r="AF331" s="132"/>
      <c r="AG331" s="132"/>
      <c r="AH331" s="132"/>
      <c r="AI331" s="132"/>
      <c r="AJ331" s="132"/>
    </row>
    <row r="332" spans="1:36" s="15" customFormat="1" ht="15.75">
      <c r="A332" s="16"/>
      <c r="B332" s="5"/>
      <c r="C332" s="38"/>
      <c r="J332" s="236"/>
      <c r="Q332" s="169"/>
      <c r="R332" s="132"/>
      <c r="S332" s="132"/>
      <c r="T332" s="132"/>
      <c r="U332" s="234"/>
      <c r="V332" s="132"/>
      <c r="W332" s="253"/>
      <c r="X332" s="132"/>
      <c r="Y332" s="132"/>
      <c r="Z332" s="132"/>
      <c r="AA332" s="132"/>
      <c r="AB332" s="132"/>
      <c r="AC332" s="132"/>
      <c r="AD332" s="132"/>
      <c r="AE332" s="132"/>
      <c r="AF332" s="132"/>
      <c r="AG332" s="132"/>
      <c r="AH332" s="132"/>
      <c r="AI332" s="132"/>
      <c r="AJ332" s="132"/>
    </row>
    <row r="333" spans="1:36" s="15" customFormat="1" ht="15.75">
      <c r="A333" s="16"/>
      <c r="B333" s="5"/>
      <c r="C333" s="38"/>
      <c r="J333" s="236"/>
      <c r="Q333" s="169"/>
      <c r="R333" s="132"/>
      <c r="S333" s="132"/>
      <c r="T333" s="132"/>
      <c r="U333" s="234"/>
      <c r="V333" s="132"/>
      <c r="W333" s="253"/>
      <c r="X333" s="132"/>
      <c r="Y333" s="132"/>
      <c r="Z333" s="132"/>
      <c r="AA333" s="132"/>
      <c r="AB333" s="132"/>
      <c r="AC333" s="132"/>
      <c r="AD333" s="132"/>
      <c r="AE333" s="132"/>
      <c r="AF333" s="132"/>
      <c r="AG333" s="132"/>
      <c r="AH333" s="132"/>
      <c r="AI333" s="132"/>
      <c r="AJ333" s="132"/>
    </row>
    <row r="334" spans="1:36" s="15" customFormat="1" ht="15.75">
      <c r="A334" s="16"/>
      <c r="B334" s="5"/>
      <c r="C334" s="38"/>
      <c r="J334" s="236"/>
      <c r="Q334" s="169"/>
      <c r="R334" s="132"/>
      <c r="S334" s="132"/>
      <c r="T334" s="132"/>
      <c r="U334" s="234"/>
      <c r="V334" s="132"/>
      <c r="W334" s="253"/>
      <c r="X334" s="132"/>
      <c r="Y334" s="132"/>
      <c r="Z334" s="132"/>
      <c r="AA334" s="132"/>
      <c r="AB334" s="132"/>
      <c r="AC334" s="132"/>
      <c r="AD334" s="132"/>
      <c r="AE334" s="132"/>
      <c r="AF334" s="132"/>
      <c r="AG334" s="132"/>
      <c r="AH334" s="132"/>
      <c r="AI334" s="132"/>
      <c r="AJ334" s="132"/>
    </row>
    <row r="335" spans="1:36" s="15" customFormat="1" ht="15.75">
      <c r="A335" s="16"/>
      <c r="B335" s="5"/>
      <c r="C335" s="38"/>
      <c r="J335" s="236"/>
      <c r="Q335" s="169"/>
      <c r="R335" s="132"/>
      <c r="S335" s="132"/>
      <c r="T335" s="132"/>
      <c r="U335" s="234"/>
      <c r="V335" s="132"/>
      <c r="W335" s="253"/>
      <c r="X335" s="132"/>
      <c r="Y335" s="132"/>
      <c r="Z335" s="132"/>
      <c r="AA335" s="132"/>
      <c r="AB335" s="132"/>
      <c r="AC335" s="132"/>
      <c r="AD335" s="132"/>
      <c r="AE335" s="132"/>
      <c r="AF335" s="132"/>
      <c r="AG335" s="132"/>
      <c r="AH335" s="132"/>
      <c r="AI335" s="132"/>
      <c r="AJ335" s="132"/>
    </row>
    <row r="336" spans="1:36" s="15" customFormat="1" ht="15.75">
      <c r="A336" s="16"/>
      <c r="B336" s="5"/>
      <c r="C336" s="38"/>
      <c r="J336" s="236"/>
      <c r="Q336" s="169"/>
      <c r="R336" s="132"/>
      <c r="S336" s="132"/>
      <c r="T336" s="132"/>
      <c r="U336" s="234"/>
      <c r="V336" s="132"/>
      <c r="W336" s="253"/>
      <c r="X336" s="132"/>
      <c r="Y336" s="132"/>
      <c r="Z336" s="132"/>
      <c r="AA336" s="132"/>
      <c r="AB336" s="132"/>
      <c r="AC336" s="132"/>
      <c r="AD336" s="132"/>
      <c r="AE336" s="132"/>
      <c r="AF336" s="132"/>
      <c r="AG336" s="132"/>
      <c r="AH336" s="132"/>
      <c r="AI336" s="132"/>
      <c r="AJ336" s="132"/>
    </row>
    <row r="337" spans="1:36" s="15" customFormat="1" ht="15.75">
      <c r="A337" s="16"/>
      <c r="B337" s="5"/>
      <c r="C337" s="38"/>
      <c r="J337" s="236"/>
      <c r="Q337" s="169"/>
      <c r="R337" s="132"/>
      <c r="S337" s="132"/>
      <c r="T337" s="132"/>
      <c r="U337" s="234"/>
      <c r="V337" s="132"/>
      <c r="W337" s="253"/>
      <c r="X337" s="132"/>
      <c r="Y337" s="132"/>
      <c r="Z337" s="132"/>
      <c r="AA337" s="132"/>
      <c r="AB337" s="132"/>
      <c r="AC337" s="132"/>
      <c r="AD337" s="132"/>
      <c r="AE337" s="132"/>
      <c r="AF337" s="132"/>
      <c r="AG337" s="132"/>
      <c r="AH337" s="132"/>
      <c r="AI337" s="132"/>
      <c r="AJ337" s="132"/>
    </row>
    <row r="338" spans="1:36" s="15" customFormat="1" ht="15.75">
      <c r="A338" s="16"/>
      <c r="B338" s="5"/>
      <c r="C338" s="38"/>
      <c r="J338" s="236"/>
      <c r="Q338" s="169"/>
      <c r="R338" s="132"/>
      <c r="S338" s="132"/>
      <c r="T338" s="132"/>
      <c r="U338" s="234"/>
      <c r="V338" s="132"/>
      <c r="W338" s="253"/>
      <c r="X338" s="132"/>
      <c r="Y338" s="132"/>
      <c r="Z338" s="132"/>
      <c r="AA338" s="132"/>
      <c r="AB338" s="132"/>
      <c r="AC338" s="132"/>
      <c r="AD338" s="132"/>
      <c r="AE338" s="132"/>
      <c r="AF338" s="132"/>
      <c r="AG338" s="132"/>
      <c r="AH338" s="132"/>
      <c r="AI338" s="132"/>
      <c r="AJ338" s="132"/>
    </row>
    <row r="339" spans="1:36" s="15" customFormat="1" ht="15.75">
      <c r="A339" s="16"/>
      <c r="B339" s="5"/>
      <c r="C339" s="38"/>
      <c r="J339" s="236"/>
      <c r="Q339" s="169"/>
      <c r="R339" s="132"/>
      <c r="S339" s="132"/>
      <c r="T339" s="132"/>
      <c r="U339" s="234"/>
      <c r="V339" s="132"/>
      <c r="W339" s="253"/>
      <c r="X339" s="132"/>
      <c r="Y339" s="132"/>
      <c r="Z339" s="132"/>
      <c r="AA339" s="132"/>
      <c r="AB339" s="132"/>
      <c r="AC339" s="132"/>
      <c r="AD339" s="132"/>
      <c r="AE339" s="132"/>
      <c r="AF339" s="132"/>
      <c r="AG339" s="132"/>
      <c r="AH339" s="132"/>
      <c r="AI339" s="132"/>
      <c r="AJ339" s="132"/>
    </row>
    <row r="340" spans="1:36" s="15" customFormat="1" ht="15.75">
      <c r="A340" s="16"/>
      <c r="B340" s="5"/>
      <c r="C340" s="38"/>
      <c r="J340" s="236"/>
      <c r="Q340" s="169"/>
      <c r="R340" s="132"/>
      <c r="S340" s="132"/>
      <c r="T340" s="132"/>
      <c r="U340" s="234"/>
      <c r="V340" s="132"/>
      <c r="W340" s="253"/>
      <c r="X340" s="132"/>
      <c r="Y340" s="132"/>
      <c r="Z340" s="132"/>
      <c r="AA340" s="132"/>
      <c r="AB340" s="132"/>
      <c r="AC340" s="132"/>
      <c r="AD340" s="132"/>
      <c r="AE340" s="132"/>
      <c r="AF340" s="132"/>
      <c r="AG340" s="132"/>
      <c r="AH340" s="132"/>
      <c r="AI340" s="132"/>
      <c r="AJ340" s="132"/>
    </row>
    <row r="341" spans="1:36" s="15" customFormat="1" ht="15.75">
      <c r="A341" s="16"/>
      <c r="B341" s="5"/>
      <c r="C341" s="38"/>
      <c r="J341" s="236"/>
      <c r="Q341" s="169"/>
      <c r="R341" s="132"/>
      <c r="S341" s="132"/>
      <c r="T341" s="132"/>
      <c r="U341" s="234"/>
      <c r="V341" s="132"/>
      <c r="W341" s="253"/>
      <c r="X341" s="132"/>
      <c r="Y341" s="132"/>
      <c r="Z341" s="132"/>
      <c r="AA341" s="132"/>
      <c r="AB341" s="132"/>
      <c r="AC341" s="132"/>
      <c r="AD341" s="132"/>
      <c r="AE341" s="132"/>
      <c r="AF341" s="132"/>
      <c r="AG341" s="132"/>
      <c r="AH341" s="132"/>
      <c r="AI341" s="132"/>
      <c r="AJ341" s="132"/>
    </row>
    <row r="342" spans="1:36" s="15" customFormat="1" ht="15.75">
      <c r="A342" s="16"/>
      <c r="B342" s="5"/>
      <c r="C342" s="38"/>
      <c r="J342" s="236"/>
      <c r="Q342" s="169"/>
      <c r="R342" s="132"/>
      <c r="S342" s="132"/>
      <c r="T342" s="132"/>
      <c r="U342" s="234"/>
      <c r="V342" s="132"/>
      <c r="W342" s="253"/>
      <c r="X342" s="132"/>
      <c r="Y342" s="132"/>
      <c r="Z342" s="132"/>
      <c r="AA342" s="132"/>
      <c r="AB342" s="132"/>
      <c r="AC342" s="132"/>
      <c r="AD342" s="132"/>
      <c r="AE342" s="132"/>
      <c r="AF342" s="132"/>
      <c r="AG342" s="132"/>
      <c r="AH342" s="132"/>
      <c r="AI342" s="132"/>
      <c r="AJ342" s="132"/>
    </row>
    <row r="343" spans="1:36" s="15" customFormat="1" ht="15.75">
      <c r="A343" s="16"/>
      <c r="B343" s="5"/>
      <c r="C343" s="38"/>
      <c r="J343" s="236"/>
      <c r="Q343" s="169"/>
      <c r="R343" s="132"/>
      <c r="S343" s="132"/>
      <c r="T343" s="132"/>
      <c r="U343" s="234"/>
      <c r="V343" s="132"/>
      <c r="W343" s="253"/>
      <c r="X343" s="132"/>
      <c r="Y343" s="132"/>
      <c r="Z343" s="132"/>
      <c r="AA343" s="132"/>
      <c r="AB343" s="132"/>
      <c r="AC343" s="132"/>
      <c r="AD343" s="132"/>
      <c r="AE343" s="132"/>
      <c r="AF343" s="132"/>
      <c r="AG343" s="132"/>
      <c r="AH343" s="132"/>
      <c r="AI343" s="132"/>
      <c r="AJ343" s="132"/>
    </row>
    <row r="344" spans="1:36" s="15" customFormat="1" ht="15.75">
      <c r="A344" s="16"/>
      <c r="B344" s="5"/>
      <c r="C344" s="38"/>
      <c r="J344" s="236"/>
      <c r="Q344" s="169"/>
      <c r="R344" s="132"/>
      <c r="S344" s="132"/>
      <c r="T344" s="132"/>
      <c r="U344" s="234"/>
      <c r="V344" s="132"/>
      <c r="W344" s="253"/>
      <c r="X344" s="132"/>
      <c r="Y344" s="132"/>
      <c r="Z344" s="132"/>
      <c r="AA344" s="132"/>
      <c r="AB344" s="132"/>
      <c r="AC344" s="132"/>
      <c r="AD344" s="132"/>
      <c r="AE344" s="132"/>
      <c r="AF344" s="132"/>
      <c r="AG344" s="132"/>
      <c r="AH344" s="132"/>
      <c r="AI344" s="132"/>
      <c r="AJ344" s="132"/>
    </row>
    <row r="345" spans="1:36" s="15" customFormat="1" ht="15.75">
      <c r="A345" s="16"/>
      <c r="B345" s="5"/>
      <c r="C345" s="38"/>
      <c r="J345" s="236"/>
      <c r="Q345" s="169"/>
      <c r="R345" s="132"/>
      <c r="S345" s="132"/>
      <c r="T345" s="132"/>
      <c r="U345" s="234"/>
      <c r="V345" s="132"/>
      <c r="W345" s="253"/>
      <c r="X345" s="132"/>
      <c r="Y345" s="132"/>
      <c r="Z345" s="132"/>
      <c r="AA345" s="132"/>
      <c r="AB345" s="132"/>
      <c r="AC345" s="132"/>
      <c r="AD345" s="132"/>
      <c r="AE345" s="132"/>
      <c r="AF345" s="132"/>
      <c r="AG345" s="132"/>
      <c r="AH345" s="132"/>
      <c r="AI345" s="132"/>
      <c r="AJ345" s="132"/>
    </row>
    <row r="346" spans="1:36" s="15" customFormat="1" ht="15.75">
      <c r="A346" s="16"/>
      <c r="B346" s="5"/>
      <c r="C346" s="38"/>
      <c r="J346" s="236"/>
      <c r="Q346" s="169"/>
      <c r="R346" s="132"/>
      <c r="S346" s="132"/>
      <c r="T346" s="132"/>
      <c r="U346" s="234"/>
      <c r="V346" s="132"/>
      <c r="W346" s="253"/>
      <c r="X346" s="132"/>
      <c r="Y346" s="132"/>
      <c r="Z346" s="132"/>
      <c r="AA346" s="132"/>
      <c r="AB346" s="132"/>
      <c r="AC346" s="132"/>
      <c r="AD346" s="132"/>
      <c r="AE346" s="132"/>
      <c r="AF346" s="132"/>
      <c r="AG346" s="132"/>
      <c r="AH346" s="132"/>
      <c r="AI346" s="132"/>
      <c r="AJ346" s="132"/>
    </row>
    <row r="347" spans="1:36" s="15" customFormat="1" ht="15.75">
      <c r="A347" s="16"/>
      <c r="B347" s="5"/>
      <c r="C347" s="38"/>
      <c r="J347" s="236"/>
      <c r="Q347" s="169"/>
      <c r="R347" s="132"/>
      <c r="S347" s="132"/>
      <c r="T347" s="132"/>
      <c r="U347" s="234"/>
      <c r="V347" s="132"/>
      <c r="W347" s="253"/>
      <c r="X347" s="132"/>
      <c r="Y347" s="132"/>
      <c r="Z347" s="132"/>
      <c r="AA347" s="132"/>
      <c r="AB347" s="132"/>
      <c r="AC347" s="132"/>
      <c r="AD347" s="132"/>
      <c r="AE347" s="132"/>
      <c r="AF347" s="132"/>
      <c r="AG347" s="132"/>
      <c r="AH347" s="132"/>
      <c r="AI347" s="132"/>
      <c r="AJ347" s="132"/>
    </row>
    <row r="348" spans="1:36" s="15" customFormat="1" ht="15.75">
      <c r="A348" s="16"/>
      <c r="B348" s="5"/>
      <c r="C348" s="38"/>
      <c r="J348" s="236"/>
      <c r="Q348" s="169"/>
      <c r="R348" s="132"/>
      <c r="S348" s="132"/>
      <c r="T348" s="132"/>
      <c r="U348" s="234"/>
      <c r="V348" s="132"/>
      <c r="W348" s="253"/>
      <c r="X348" s="132"/>
      <c r="Y348" s="132"/>
      <c r="Z348" s="132"/>
      <c r="AA348" s="132"/>
      <c r="AB348" s="132"/>
      <c r="AC348" s="132"/>
      <c r="AD348" s="132"/>
      <c r="AE348" s="132"/>
      <c r="AF348" s="132"/>
      <c r="AG348" s="132"/>
      <c r="AH348" s="132"/>
      <c r="AI348" s="132"/>
      <c r="AJ348" s="132"/>
    </row>
    <row r="349" spans="1:36" s="15" customFormat="1" ht="15.75">
      <c r="A349" s="16"/>
      <c r="B349" s="5"/>
      <c r="C349" s="38"/>
      <c r="J349" s="236"/>
      <c r="Q349" s="169"/>
      <c r="R349" s="132"/>
      <c r="S349" s="132"/>
      <c r="T349" s="132"/>
      <c r="U349" s="234"/>
      <c r="V349" s="132"/>
      <c r="W349" s="253"/>
      <c r="X349" s="132"/>
      <c r="Y349" s="132"/>
      <c r="Z349" s="132"/>
      <c r="AA349" s="132"/>
      <c r="AB349" s="132"/>
      <c r="AC349" s="132"/>
      <c r="AD349" s="132"/>
      <c r="AE349" s="132"/>
      <c r="AF349" s="132"/>
      <c r="AG349" s="132"/>
      <c r="AH349" s="132"/>
      <c r="AI349" s="132"/>
      <c r="AJ349" s="132"/>
    </row>
    <row r="350" spans="1:36" s="15" customFormat="1" ht="15.75">
      <c r="A350" s="16"/>
      <c r="B350" s="5"/>
      <c r="C350" s="38"/>
      <c r="J350" s="236"/>
      <c r="Q350" s="169"/>
      <c r="R350" s="132"/>
      <c r="S350" s="132"/>
      <c r="T350" s="132"/>
      <c r="U350" s="234"/>
      <c r="V350" s="132"/>
      <c r="W350" s="253"/>
      <c r="X350" s="132"/>
      <c r="Y350" s="132"/>
      <c r="Z350" s="132"/>
      <c r="AA350" s="132"/>
      <c r="AB350" s="132"/>
      <c r="AC350" s="132"/>
      <c r="AD350" s="132"/>
      <c r="AE350" s="132"/>
      <c r="AF350" s="132"/>
      <c r="AG350" s="132"/>
      <c r="AH350" s="132"/>
      <c r="AI350" s="132"/>
      <c r="AJ350" s="132"/>
    </row>
    <row r="351" spans="1:36" s="15" customFormat="1" ht="15.75">
      <c r="A351" s="16"/>
      <c r="B351" s="5"/>
      <c r="C351" s="38"/>
      <c r="J351" s="236"/>
      <c r="Q351" s="169"/>
      <c r="R351" s="132"/>
      <c r="S351" s="132"/>
      <c r="T351" s="132"/>
      <c r="U351" s="234"/>
      <c r="V351" s="132"/>
      <c r="W351" s="253"/>
      <c r="X351" s="132"/>
      <c r="Y351" s="132"/>
      <c r="Z351" s="132"/>
      <c r="AA351" s="132"/>
      <c r="AB351" s="132"/>
      <c r="AC351" s="132"/>
      <c r="AD351" s="132"/>
      <c r="AE351" s="132"/>
      <c r="AF351" s="132"/>
      <c r="AG351" s="132"/>
      <c r="AH351" s="132"/>
      <c r="AI351" s="132"/>
      <c r="AJ351" s="132"/>
    </row>
    <row r="352" spans="1:36" s="15" customFormat="1" ht="15.75">
      <c r="A352" s="16"/>
      <c r="B352" s="5"/>
      <c r="C352" s="38"/>
      <c r="J352" s="236"/>
      <c r="Q352" s="169"/>
      <c r="R352" s="132"/>
      <c r="S352" s="132"/>
      <c r="T352" s="132"/>
      <c r="U352" s="234"/>
      <c r="V352" s="132"/>
      <c r="W352" s="253"/>
      <c r="X352" s="132"/>
      <c r="Y352" s="132"/>
      <c r="Z352" s="132"/>
      <c r="AA352" s="132"/>
      <c r="AB352" s="132"/>
      <c r="AC352" s="132"/>
      <c r="AD352" s="132"/>
      <c r="AE352" s="132"/>
      <c r="AF352" s="132"/>
      <c r="AG352" s="132"/>
      <c r="AH352" s="132"/>
      <c r="AI352" s="132"/>
      <c r="AJ352" s="132"/>
    </row>
    <row r="353" spans="1:36" s="15" customFormat="1" ht="15.75">
      <c r="A353" s="16"/>
      <c r="B353" s="5"/>
      <c r="C353" s="38"/>
      <c r="J353" s="236"/>
      <c r="Q353" s="169"/>
      <c r="R353" s="132"/>
      <c r="S353" s="132"/>
      <c r="T353" s="132"/>
      <c r="U353" s="234"/>
      <c r="V353" s="132"/>
      <c r="W353" s="253"/>
      <c r="X353" s="132"/>
      <c r="Y353" s="132"/>
      <c r="Z353" s="132"/>
      <c r="AA353" s="132"/>
      <c r="AB353" s="132"/>
      <c r="AC353" s="132"/>
      <c r="AD353" s="132"/>
      <c r="AE353" s="132"/>
      <c r="AF353" s="132"/>
      <c r="AG353" s="132"/>
      <c r="AH353" s="132"/>
      <c r="AI353" s="132"/>
      <c r="AJ353" s="132"/>
    </row>
    <row r="354" spans="1:36" s="15" customFormat="1" ht="15.75">
      <c r="A354" s="16"/>
      <c r="B354" s="5"/>
      <c r="C354" s="38"/>
      <c r="J354" s="236"/>
      <c r="Q354" s="169"/>
      <c r="R354" s="132"/>
      <c r="S354" s="132"/>
      <c r="T354" s="132"/>
      <c r="U354" s="234"/>
      <c r="V354" s="132"/>
      <c r="W354" s="253"/>
      <c r="X354" s="132"/>
      <c r="Y354" s="132"/>
      <c r="Z354" s="132"/>
      <c r="AA354" s="132"/>
      <c r="AB354" s="132"/>
      <c r="AC354" s="132"/>
      <c r="AD354" s="132"/>
      <c r="AE354" s="132"/>
      <c r="AF354" s="132"/>
      <c r="AG354" s="132"/>
      <c r="AH354" s="132"/>
      <c r="AI354" s="132"/>
      <c r="AJ354" s="132"/>
    </row>
    <row r="355" spans="1:36" s="15" customFormat="1" ht="15.75">
      <c r="A355" s="16"/>
      <c r="B355" s="5"/>
      <c r="C355" s="38"/>
      <c r="J355" s="236"/>
      <c r="Q355" s="169"/>
      <c r="R355" s="132"/>
      <c r="S355" s="132"/>
      <c r="T355" s="132"/>
      <c r="U355" s="234"/>
      <c r="V355" s="132"/>
      <c r="W355" s="253"/>
      <c r="X355" s="132"/>
      <c r="Y355" s="132"/>
      <c r="Z355" s="132"/>
      <c r="AA355" s="132"/>
      <c r="AB355" s="132"/>
      <c r="AC355" s="132"/>
      <c r="AD355" s="132"/>
      <c r="AE355" s="132"/>
      <c r="AF355" s="132"/>
      <c r="AG355" s="132"/>
      <c r="AH355" s="132"/>
      <c r="AI355" s="132"/>
      <c r="AJ355" s="132"/>
    </row>
    <row r="356" spans="1:36" s="15" customFormat="1" ht="15.75">
      <c r="A356" s="16"/>
      <c r="B356" s="5"/>
      <c r="C356" s="38"/>
      <c r="J356" s="236"/>
      <c r="Q356" s="169"/>
      <c r="R356" s="132"/>
      <c r="S356" s="132"/>
      <c r="T356" s="132"/>
      <c r="U356" s="234"/>
      <c r="V356" s="132"/>
      <c r="W356" s="253"/>
      <c r="X356" s="132"/>
      <c r="Y356" s="132"/>
      <c r="Z356" s="132"/>
      <c r="AA356" s="132"/>
      <c r="AB356" s="132"/>
      <c r="AC356" s="132"/>
      <c r="AD356" s="132"/>
      <c r="AE356" s="132"/>
      <c r="AF356" s="132"/>
      <c r="AG356" s="132"/>
      <c r="AH356" s="132"/>
      <c r="AI356" s="132"/>
      <c r="AJ356" s="132"/>
    </row>
    <row r="357" spans="1:36" s="15" customFormat="1" ht="15.75">
      <c r="A357" s="16"/>
      <c r="B357" s="5"/>
      <c r="C357" s="38"/>
      <c r="J357" s="236"/>
      <c r="Q357" s="169"/>
      <c r="R357" s="132"/>
      <c r="S357" s="132"/>
      <c r="T357" s="132"/>
      <c r="U357" s="234"/>
      <c r="V357" s="132"/>
      <c r="W357" s="253"/>
      <c r="X357" s="132"/>
      <c r="Y357" s="132"/>
      <c r="Z357" s="132"/>
      <c r="AA357" s="132"/>
      <c r="AB357" s="132"/>
      <c r="AC357" s="132"/>
      <c r="AD357" s="132"/>
      <c r="AE357" s="132"/>
      <c r="AF357" s="132"/>
      <c r="AG357" s="132"/>
      <c r="AH357" s="132"/>
      <c r="AI357" s="132"/>
      <c r="AJ357" s="132"/>
    </row>
    <row r="358" spans="1:36" s="15" customFormat="1" ht="15.75">
      <c r="A358" s="16"/>
      <c r="B358" s="5"/>
      <c r="C358" s="38"/>
      <c r="J358" s="236"/>
      <c r="Q358" s="169"/>
      <c r="R358" s="132"/>
      <c r="S358" s="132"/>
      <c r="T358" s="132"/>
      <c r="U358" s="234"/>
      <c r="V358" s="132"/>
      <c r="W358" s="253"/>
      <c r="X358" s="132"/>
      <c r="Y358" s="132"/>
      <c r="Z358" s="132"/>
      <c r="AA358" s="132"/>
      <c r="AB358" s="132"/>
      <c r="AC358" s="132"/>
      <c r="AD358" s="132"/>
      <c r="AE358" s="132"/>
      <c r="AF358" s="132"/>
      <c r="AG358" s="132"/>
      <c r="AH358" s="132"/>
      <c r="AI358" s="132"/>
      <c r="AJ358" s="132"/>
    </row>
    <row r="359" spans="1:36" s="15" customFormat="1" ht="15.75">
      <c r="A359" s="16"/>
      <c r="B359" s="5"/>
      <c r="C359" s="38"/>
      <c r="J359" s="236"/>
      <c r="Q359" s="169"/>
      <c r="R359" s="132"/>
      <c r="S359" s="132"/>
      <c r="T359" s="132"/>
      <c r="U359" s="234"/>
      <c r="V359" s="132"/>
      <c r="W359" s="253"/>
      <c r="X359" s="132"/>
      <c r="Y359" s="132"/>
      <c r="Z359" s="132"/>
      <c r="AA359" s="132"/>
      <c r="AB359" s="132"/>
      <c r="AC359" s="132"/>
      <c r="AD359" s="132"/>
      <c r="AE359" s="132"/>
      <c r="AF359" s="132"/>
      <c r="AG359" s="132"/>
      <c r="AH359" s="132"/>
      <c r="AI359" s="132"/>
      <c r="AJ359" s="132"/>
    </row>
    <row r="360" spans="1:36" s="15" customFormat="1" ht="15.75">
      <c r="A360" s="16"/>
      <c r="B360" s="5"/>
      <c r="C360" s="38"/>
      <c r="J360" s="236"/>
      <c r="Q360" s="169"/>
      <c r="R360" s="132"/>
      <c r="S360" s="132"/>
      <c r="T360" s="132"/>
      <c r="U360" s="234"/>
      <c r="V360" s="132"/>
      <c r="W360" s="253"/>
      <c r="X360" s="132"/>
      <c r="Y360" s="132"/>
      <c r="Z360" s="132"/>
      <c r="AA360" s="132"/>
      <c r="AB360" s="132"/>
      <c r="AC360" s="132"/>
      <c r="AD360" s="132"/>
      <c r="AE360" s="132"/>
      <c r="AF360" s="132"/>
      <c r="AG360" s="132"/>
      <c r="AH360" s="132"/>
      <c r="AI360" s="132"/>
      <c r="AJ360" s="132"/>
    </row>
    <row r="361" spans="1:36" s="15" customFormat="1" ht="15.75">
      <c r="A361" s="16"/>
      <c r="B361" s="5"/>
      <c r="C361" s="38"/>
      <c r="J361" s="236"/>
      <c r="Q361" s="169"/>
      <c r="R361" s="132"/>
      <c r="S361" s="132"/>
      <c r="T361" s="132"/>
      <c r="U361" s="234"/>
      <c r="V361" s="132"/>
      <c r="W361" s="253"/>
      <c r="X361" s="132"/>
      <c r="Y361" s="132"/>
      <c r="Z361" s="132"/>
      <c r="AA361" s="132"/>
      <c r="AB361" s="132"/>
      <c r="AC361" s="132"/>
      <c r="AD361" s="132"/>
      <c r="AE361" s="132"/>
      <c r="AF361" s="132"/>
      <c r="AG361" s="132"/>
      <c r="AH361" s="132"/>
      <c r="AI361" s="132"/>
      <c r="AJ361" s="132"/>
    </row>
    <row r="362" spans="1:36" s="15" customFormat="1" ht="15.75">
      <c r="A362" s="16"/>
      <c r="B362" s="5"/>
      <c r="C362" s="38"/>
      <c r="J362" s="236"/>
      <c r="Q362" s="169"/>
      <c r="R362" s="132"/>
      <c r="S362" s="132"/>
      <c r="T362" s="132"/>
      <c r="U362" s="234"/>
      <c r="V362" s="132"/>
      <c r="W362" s="253"/>
      <c r="X362" s="132"/>
      <c r="Y362" s="132"/>
      <c r="Z362" s="132"/>
      <c r="AA362" s="132"/>
      <c r="AB362" s="132"/>
      <c r="AC362" s="132"/>
      <c r="AD362" s="132"/>
      <c r="AE362" s="132"/>
      <c r="AF362" s="132"/>
      <c r="AG362" s="132"/>
      <c r="AH362" s="132"/>
      <c r="AI362" s="132"/>
      <c r="AJ362" s="132"/>
    </row>
    <row r="363" spans="1:36" s="15" customFormat="1" ht="15.75">
      <c r="A363" s="16"/>
      <c r="B363" s="5"/>
      <c r="C363" s="38"/>
      <c r="J363" s="236"/>
      <c r="Q363" s="169"/>
      <c r="R363" s="132"/>
      <c r="S363" s="132"/>
      <c r="T363" s="132"/>
      <c r="U363" s="234"/>
      <c r="V363" s="132"/>
      <c r="W363" s="253"/>
      <c r="X363" s="132"/>
      <c r="Y363" s="132"/>
      <c r="Z363" s="132"/>
      <c r="AA363" s="132"/>
      <c r="AB363" s="132"/>
      <c r="AC363" s="132"/>
      <c r="AD363" s="132"/>
      <c r="AE363" s="132"/>
      <c r="AF363" s="132"/>
      <c r="AG363" s="132"/>
      <c r="AH363" s="132"/>
      <c r="AI363" s="132"/>
      <c r="AJ363" s="132"/>
    </row>
    <row r="364" spans="1:36" s="15" customFormat="1" ht="15.75">
      <c r="A364" s="16"/>
      <c r="B364" s="5"/>
      <c r="C364" s="38"/>
      <c r="J364" s="236"/>
      <c r="Q364" s="169"/>
      <c r="R364" s="132"/>
      <c r="S364" s="132"/>
      <c r="T364" s="132"/>
      <c r="U364" s="234"/>
      <c r="V364" s="132"/>
      <c r="W364" s="253"/>
      <c r="X364" s="132"/>
      <c r="Y364" s="132"/>
      <c r="Z364" s="132"/>
      <c r="AA364" s="132"/>
      <c r="AB364" s="132"/>
      <c r="AC364" s="132"/>
      <c r="AD364" s="132"/>
      <c r="AE364" s="132"/>
      <c r="AF364" s="132"/>
      <c r="AG364" s="132"/>
      <c r="AH364" s="132"/>
      <c r="AI364" s="132"/>
      <c r="AJ364" s="132"/>
    </row>
    <row r="365" spans="1:36" s="15" customFormat="1" ht="15.75">
      <c r="A365" s="16"/>
      <c r="B365" s="5"/>
      <c r="C365" s="38"/>
      <c r="J365" s="236"/>
      <c r="Q365" s="169"/>
      <c r="R365" s="132"/>
      <c r="S365" s="132"/>
      <c r="T365" s="132"/>
      <c r="U365" s="234"/>
      <c r="V365" s="132"/>
      <c r="W365" s="253"/>
      <c r="X365" s="132"/>
      <c r="Y365" s="132"/>
      <c r="Z365" s="132"/>
      <c r="AA365" s="132"/>
      <c r="AB365" s="132"/>
      <c r="AC365" s="132"/>
      <c r="AD365" s="132"/>
      <c r="AE365" s="132"/>
      <c r="AF365" s="132"/>
      <c r="AG365" s="132"/>
      <c r="AH365" s="132"/>
      <c r="AI365" s="132"/>
      <c r="AJ365" s="132"/>
    </row>
    <row r="366" spans="1:36" s="15" customFormat="1" ht="15.75">
      <c r="A366" s="16"/>
      <c r="B366" s="5"/>
      <c r="C366" s="38"/>
      <c r="J366" s="236"/>
      <c r="Q366" s="169"/>
      <c r="R366" s="132"/>
      <c r="S366" s="132"/>
      <c r="T366" s="132"/>
      <c r="U366" s="234"/>
      <c r="V366" s="132"/>
      <c r="W366" s="253"/>
      <c r="X366" s="132"/>
      <c r="Y366" s="132"/>
      <c r="Z366" s="132"/>
      <c r="AA366" s="132"/>
      <c r="AB366" s="132"/>
      <c r="AC366" s="132"/>
      <c r="AD366" s="132"/>
      <c r="AE366" s="132"/>
      <c r="AF366" s="132"/>
      <c r="AG366" s="132"/>
      <c r="AH366" s="132"/>
      <c r="AI366" s="132"/>
      <c r="AJ366" s="132"/>
    </row>
    <row r="367" spans="1:36" s="15" customFormat="1" ht="15.75">
      <c r="A367" s="16"/>
      <c r="B367" s="5"/>
      <c r="C367" s="38"/>
      <c r="J367" s="236"/>
      <c r="Q367" s="169"/>
      <c r="R367" s="132"/>
      <c r="S367" s="132"/>
      <c r="T367" s="132"/>
      <c r="U367" s="234"/>
      <c r="V367" s="132"/>
      <c r="W367" s="253"/>
      <c r="X367" s="132"/>
      <c r="Y367" s="132"/>
      <c r="Z367" s="132"/>
      <c r="AA367" s="132"/>
      <c r="AB367" s="132"/>
      <c r="AC367" s="132"/>
      <c r="AD367" s="132"/>
      <c r="AE367" s="132"/>
      <c r="AF367" s="132"/>
      <c r="AG367" s="132"/>
      <c r="AH367" s="132"/>
      <c r="AI367" s="132"/>
      <c r="AJ367" s="132"/>
    </row>
    <row r="368" spans="1:36" s="15" customFormat="1" ht="15.75">
      <c r="A368" s="16"/>
      <c r="B368" s="5"/>
      <c r="C368" s="38"/>
      <c r="J368" s="236"/>
      <c r="Q368" s="169"/>
      <c r="R368" s="132"/>
      <c r="S368" s="132"/>
      <c r="T368" s="132"/>
      <c r="U368" s="234"/>
      <c r="V368" s="132"/>
      <c r="W368" s="253"/>
      <c r="X368" s="132"/>
      <c r="Y368" s="132"/>
      <c r="Z368" s="132"/>
      <c r="AA368" s="132"/>
      <c r="AB368" s="132"/>
      <c r="AC368" s="132"/>
      <c r="AD368" s="132"/>
      <c r="AE368" s="132"/>
      <c r="AF368" s="132"/>
      <c r="AG368" s="132"/>
      <c r="AH368" s="132"/>
      <c r="AI368" s="132"/>
      <c r="AJ368" s="132"/>
    </row>
    <row r="369" spans="1:36" s="15" customFormat="1" ht="15.75">
      <c r="A369" s="16"/>
      <c r="B369" s="5"/>
      <c r="C369" s="38"/>
      <c r="J369" s="236"/>
      <c r="Q369" s="169"/>
      <c r="R369" s="132"/>
      <c r="S369" s="132"/>
      <c r="T369" s="132"/>
      <c r="U369" s="234"/>
      <c r="V369" s="132"/>
      <c r="W369" s="253"/>
      <c r="X369" s="132"/>
      <c r="Y369" s="132"/>
      <c r="Z369" s="132"/>
      <c r="AA369" s="132"/>
      <c r="AB369" s="132"/>
      <c r="AC369" s="132"/>
      <c r="AD369" s="132"/>
      <c r="AE369" s="132"/>
      <c r="AF369" s="132"/>
      <c r="AG369" s="132"/>
      <c r="AH369" s="132"/>
      <c r="AI369" s="132"/>
      <c r="AJ369" s="132"/>
    </row>
    <row r="370" spans="1:36" s="15" customFormat="1" ht="15.75">
      <c r="A370" s="16"/>
      <c r="B370" s="5"/>
      <c r="C370" s="38"/>
      <c r="J370" s="236"/>
      <c r="Q370" s="169"/>
      <c r="R370" s="132"/>
      <c r="S370" s="132"/>
      <c r="T370" s="132"/>
      <c r="U370" s="234"/>
      <c r="V370" s="132"/>
      <c r="W370" s="253"/>
      <c r="X370" s="132"/>
      <c r="Y370" s="132"/>
      <c r="Z370" s="132"/>
      <c r="AA370" s="132"/>
      <c r="AB370" s="132"/>
      <c r="AC370" s="132"/>
      <c r="AD370" s="132"/>
      <c r="AE370" s="132"/>
      <c r="AF370" s="132"/>
      <c r="AG370" s="132"/>
      <c r="AH370" s="132"/>
      <c r="AI370" s="132"/>
      <c r="AJ370" s="132"/>
    </row>
    <row r="371" spans="1:36" s="15" customFormat="1" ht="15.75">
      <c r="A371" s="16"/>
      <c r="B371" s="5"/>
      <c r="C371" s="38"/>
      <c r="J371" s="236"/>
      <c r="Q371" s="169"/>
      <c r="R371" s="132"/>
      <c r="S371" s="132"/>
      <c r="T371" s="132"/>
      <c r="U371" s="234"/>
      <c r="V371" s="132"/>
      <c r="W371" s="253"/>
      <c r="X371" s="132"/>
      <c r="Y371" s="132"/>
      <c r="Z371" s="132"/>
      <c r="AA371" s="132"/>
      <c r="AB371" s="132"/>
      <c r="AC371" s="132"/>
      <c r="AD371" s="132"/>
      <c r="AE371" s="132"/>
      <c r="AF371" s="132"/>
      <c r="AG371" s="132"/>
      <c r="AH371" s="132"/>
      <c r="AI371" s="132"/>
      <c r="AJ371" s="132"/>
    </row>
    <row r="372" spans="1:36" s="15" customFormat="1" ht="15.75">
      <c r="A372" s="16"/>
      <c r="B372" s="5"/>
      <c r="C372" s="38"/>
      <c r="J372" s="236"/>
      <c r="Q372" s="169"/>
      <c r="R372" s="132"/>
      <c r="S372" s="132"/>
      <c r="T372" s="132"/>
      <c r="U372" s="234"/>
      <c r="V372" s="132"/>
      <c r="W372" s="253"/>
      <c r="X372" s="132"/>
      <c r="Y372" s="132"/>
      <c r="Z372" s="132"/>
      <c r="AA372" s="132"/>
      <c r="AB372" s="132"/>
      <c r="AC372" s="132"/>
      <c r="AD372" s="132"/>
      <c r="AE372" s="132"/>
      <c r="AF372" s="132"/>
      <c r="AG372" s="132"/>
      <c r="AH372" s="132"/>
      <c r="AI372" s="132"/>
      <c r="AJ372" s="132"/>
    </row>
    <row r="373" spans="1:36" s="15" customFormat="1" ht="15.75">
      <c r="A373" s="16"/>
      <c r="B373" s="5"/>
      <c r="C373" s="38"/>
      <c r="J373" s="236"/>
      <c r="Q373" s="169"/>
      <c r="R373" s="132"/>
      <c r="S373" s="132"/>
      <c r="T373" s="132"/>
      <c r="U373" s="234"/>
      <c r="V373" s="132"/>
      <c r="W373" s="253"/>
      <c r="X373" s="132"/>
      <c r="Y373" s="132"/>
      <c r="Z373" s="132"/>
      <c r="AA373" s="132"/>
      <c r="AB373" s="132"/>
      <c r="AC373" s="132"/>
      <c r="AD373" s="132"/>
      <c r="AE373" s="132"/>
      <c r="AF373" s="132"/>
      <c r="AG373" s="132"/>
      <c r="AH373" s="132"/>
      <c r="AI373" s="132"/>
      <c r="AJ373" s="132"/>
    </row>
    <row r="374" spans="1:36" s="15" customFormat="1" ht="15.75">
      <c r="A374" s="16"/>
      <c r="B374" s="5"/>
      <c r="C374" s="38"/>
      <c r="J374" s="236"/>
      <c r="Q374" s="169"/>
      <c r="R374" s="132"/>
      <c r="S374" s="132"/>
      <c r="T374" s="132"/>
      <c r="U374" s="234"/>
      <c r="V374" s="132"/>
      <c r="W374" s="253"/>
      <c r="X374" s="132"/>
      <c r="Y374" s="132"/>
      <c r="Z374" s="132"/>
      <c r="AA374" s="132"/>
      <c r="AB374" s="132"/>
      <c r="AC374" s="132"/>
      <c r="AD374" s="132"/>
      <c r="AE374" s="132"/>
      <c r="AF374" s="132"/>
      <c r="AG374" s="132"/>
      <c r="AH374" s="132"/>
      <c r="AI374" s="132"/>
      <c r="AJ374" s="132"/>
    </row>
    <row r="375" spans="1:36" s="15" customFormat="1" ht="15.75">
      <c r="A375" s="16"/>
      <c r="B375" s="5"/>
      <c r="C375" s="38"/>
      <c r="J375" s="236"/>
      <c r="Q375" s="169"/>
      <c r="R375" s="132"/>
      <c r="S375" s="132"/>
      <c r="T375" s="132"/>
      <c r="U375" s="234"/>
      <c r="V375" s="132"/>
      <c r="W375" s="253"/>
      <c r="X375" s="132"/>
      <c r="Y375" s="132"/>
      <c r="Z375" s="132"/>
      <c r="AA375" s="132"/>
      <c r="AB375" s="132"/>
      <c r="AC375" s="132"/>
      <c r="AD375" s="132"/>
      <c r="AE375" s="132"/>
      <c r="AF375" s="132"/>
      <c r="AG375" s="132"/>
      <c r="AH375" s="132"/>
      <c r="AI375" s="132"/>
      <c r="AJ375" s="132"/>
    </row>
    <row r="376" spans="1:36" s="15" customFormat="1" ht="15.75">
      <c r="A376" s="16"/>
      <c r="B376" s="5"/>
      <c r="C376" s="38"/>
      <c r="J376" s="236"/>
      <c r="Q376" s="169"/>
      <c r="R376" s="132"/>
      <c r="S376" s="132"/>
      <c r="T376" s="132"/>
      <c r="U376" s="234"/>
      <c r="V376" s="132"/>
      <c r="W376" s="253"/>
      <c r="X376" s="132"/>
      <c r="Y376" s="132"/>
      <c r="Z376" s="132"/>
      <c r="AA376" s="132"/>
      <c r="AB376" s="132"/>
      <c r="AC376" s="132"/>
      <c r="AD376" s="132"/>
      <c r="AE376" s="132"/>
      <c r="AF376" s="132"/>
      <c r="AG376" s="132"/>
      <c r="AH376" s="132"/>
      <c r="AI376" s="132"/>
      <c r="AJ376" s="132"/>
    </row>
    <row r="377" spans="1:36" s="15" customFormat="1" ht="15.75">
      <c r="A377" s="16"/>
      <c r="B377" s="5"/>
      <c r="C377" s="38"/>
      <c r="J377" s="236"/>
      <c r="Q377" s="169"/>
      <c r="R377" s="132"/>
      <c r="S377" s="132"/>
      <c r="T377" s="132"/>
      <c r="U377" s="234"/>
      <c r="V377" s="132"/>
      <c r="W377" s="253"/>
      <c r="X377" s="132"/>
      <c r="Y377" s="132"/>
      <c r="Z377" s="132"/>
      <c r="AA377" s="132"/>
      <c r="AB377" s="132"/>
      <c r="AC377" s="132"/>
      <c r="AD377" s="132"/>
      <c r="AE377" s="132"/>
      <c r="AF377" s="132"/>
      <c r="AG377" s="132"/>
      <c r="AH377" s="132"/>
      <c r="AI377" s="132"/>
      <c r="AJ377" s="132"/>
    </row>
    <row r="378" spans="1:36" s="15" customFormat="1" ht="15.75">
      <c r="A378" s="16"/>
      <c r="B378" s="5"/>
      <c r="C378" s="38"/>
      <c r="J378" s="236"/>
      <c r="Q378" s="169"/>
      <c r="R378" s="132"/>
      <c r="S378" s="132"/>
      <c r="T378" s="132"/>
      <c r="U378" s="234"/>
      <c r="V378" s="132"/>
      <c r="W378" s="253"/>
      <c r="X378" s="132"/>
      <c r="Y378" s="132"/>
      <c r="Z378" s="132"/>
      <c r="AA378" s="132"/>
      <c r="AB378" s="132"/>
      <c r="AC378" s="132"/>
      <c r="AD378" s="132"/>
      <c r="AE378" s="132"/>
      <c r="AF378" s="132"/>
      <c r="AG378" s="132"/>
      <c r="AH378" s="132"/>
      <c r="AI378" s="132"/>
      <c r="AJ378" s="132"/>
    </row>
    <row r="379" spans="1:36" s="15" customFormat="1" ht="15.75">
      <c r="A379" s="16"/>
      <c r="B379" s="5"/>
      <c r="C379" s="38"/>
      <c r="J379" s="236"/>
      <c r="Q379" s="169"/>
      <c r="R379" s="132"/>
      <c r="S379" s="132"/>
      <c r="T379" s="132"/>
      <c r="U379" s="234"/>
      <c r="V379" s="132"/>
      <c r="W379" s="253"/>
      <c r="X379" s="132"/>
      <c r="Y379" s="132"/>
      <c r="Z379" s="132"/>
      <c r="AA379" s="132"/>
      <c r="AB379" s="132"/>
      <c r="AC379" s="132"/>
      <c r="AD379" s="132"/>
      <c r="AE379" s="132"/>
      <c r="AF379" s="132"/>
      <c r="AG379" s="132"/>
      <c r="AH379" s="132"/>
      <c r="AI379" s="132"/>
      <c r="AJ379" s="132"/>
    </row>
    <row r="380" spans="1:36" s="15" customFormat="1" ht="15.75">
      <c r="A380" s="16"/>
      <c r="B380" s="5"/>
      <c r="C380" s="38"/>
      <c r="J380" s="236"/>
      <c r="Q380" s="169"/>
      <c r="R380" s="132"/>
      <c r="S380" s="132"/>
      <c r="T380" s="132"/>
      <c r="U380" s="234"/>
      <c r="V380" s="132"/>
      <c r="W380" s="253"/>
      <c r="X380" s="132"/>
      <c r="Y380" s="132"/>
      <c r="Z380" s="132"/>
      <c r="AA380" s="132"/>
      <c r="AB380" s="132"/>
      <c r="AC380" s="132"/>
      <c r="AD380" s="132"/>
      <c r="AE380" s="132"/>
      <c r="AF380" s="132"/>
      <c r="AG380" s="132"/>
      <c r="AH380" s="132"/>
      <c r="AI380" s="132"/>
      <c r="AJ380" s="132"/>
    </row>
    <row r="381" spans="1:36" s="15" customFormat="1" ht="15.75">
      <c r="A381" s="16"/>
      <c r="B381" s="5"/>
      <c r="C381" s="38"/>
      <c r="J381" s="236"/>
      <c r="Q381" s="169"/>
      <c r="R381" s="132"/>
      <c r="S381" s="132"/>
      <c r="T381" s="132"/>
      <c r="U381" s="234"/>
      <c r="V381" s="132"/>
      <c r="W381" s="253"/>
      <c r="X381" s="132"/>
      <c r="Y381" s="132"/>
      <c r="Z381" s="132"/>
      <c r="AA381" s="132"/>
      <c r="AB381" s="132"/>
      <c r="AC381" s="132"/>
      <c r="AD381" s="132"/>
      <c r="AE381" s="132"/>
      <c r="AF381" s="132"/>
      <c r="AG381" s="132"/>
      <c r="AH381" s="132"/>
      <c r="AI381" s="132"/>
      <c r="AJ381" s="132"/>
    </row>
    <row r="382" spans="1:36" s="15" customFormat="1" ht="15.75">
      <c r="A382" s="16"/>
      <c r="B382" s="5"/>
      <c r="C382" s="38"/>
      <c r="J382" s="236"/>
      <c r="Q382" s="169"/>
      <c r="R382" s="132"/>
      <c r="S382" s="132"/>
      <c r="T382" s="132"/>
      <c r="U382" s="234"/>
      <c r="V382" s="132"/>
      <c r="W382" s="253"/>
      <c r="X382" s="132"/>
      <c r="Y382" s="132"/>
      <c r="Z382" s="132"/>
      <c r="AA382" s="132"/>
      <c r="AB382" s="132"/>
      <c r="AC382" s="132"/>
      <c r="AD382" s="132"/>
      <c r="AE382" s="132"/>
      <c r="AF382" s="132"/>
      <c r="AG382" s="132"/>
      <c r="AH382" s="132"/>
      <c r="AI382" s="132"/>
      <c r="AJ382" s="132"/>
    </row>
    <row r="383" spans="1:36" s="15" customFormat="1" ht="15.75">
      <c r="A383" s="16"/>
      <c r="B383" s="5"/>
      <c r="C383" s="38"/>
      <c r="J383" s="236"/>
      <c r="Q383" s="169"/>
      <c r="R383" s="132"/>
      <c r="S383" s="132"/>
      <c r="T383" s="132"/>
      <c r="U383" s="234"/>
      <c r="V383" s="132"/>
      <c r="W383" s="253"/>
      <c r="X383" s="132"/>
      <c r="Y383" s="132"/>
      <c r="Z383" s="132"/>
      <c r="AA383" s="132"/>
      <c r="AB383" s="132"/>
      <c r="AC383" s="132"/>
      <c r="AD383" s="132"/>
      <c r="AE383" s="132"/>
      <c r="AF383" s="132"/>
      <c r="AG383" s="132"/>
      <c r="AH383" s="132"/>
      <c r="AI383" s="132"/>
      <c r="AJ383" s="132"/>
    </row>
    <row r="384" spans="1:36" s="15" customFormat="1" ht="15.75">
      <c r="A384" s="16"/>
      <c r="B384" s="5"/>
      <c r="C384" s="38"/>
      <c r="J384" s="236"/>
      <c r="Q384" s="169"/>
      <c r="R384" s="132"/>
      <c r="S384" s="132"/>
      <c r="T384" s="132"/>
      <c r="U384" s="234"/>
      <c r="V384" s="132"/>
      <c r="W384" s="253"/>
      <c r="X384" s="132"/>
      <c r="Y384" s="132"/>
      <c r="Z384" s="132"/>
      <c r="AA384" s="132"/>
      <c r="AB384" s="132"/>
      <c r="AC384" s="132"/>
      <c r="AD384" s="132"/>
      <c r="AE384" s="132"/>
      <c r="AF384" s="132"/>
      <c r="AG384" s="132"/>
      <c r="AH384" s="132"/>
      <c r="AI384" s="132"/>
      <c r="AJ384" s="132"/>
    </row>
    <row r="385" spans="1:36" s="15" customFormat="1" ht="15.75">
      <c r="A385" s="16"/>
      <c r="B385" s="5"/>
      <c r="C385" s="38"/>
      <c r="J385" s="236"/>
      <c r="Q385" s="169"/>
      <c r="R385" s="132"/>
      <c r="S385" s="132"/>
      <c r="T385" s="132"/>
      <c r="U385" s="234"/>
      <c r="V385" s="132"/>
      <c r="W385" s="253"/>
      <c r="X385" s="132"/>
      <c r="Y385" s="132"/>
      <c r="Z385" s="132"/>
      <c r="AA385" s="132"/>
      <c r="AB385" s="132"/>
      <c r="AC385" s="132"/>
      <c r="AD385" s="132"/>
      <c r="AE385" s="132"/>
      <c r="AF385" s="132"/>
      <c r="AG385" s="132"/>
      <c r="AH385" s="132"/>
      <c r="AI385" s="132"/>
      <c r="AJ385" s="132"/>
    </row>
    <row r="386" spans="1:36" s="15" customFormat="1" ht="15.75">
      <c r="A386" s="16"/>
      <c r="B386" s="5"/>
      <c r="C386" s="38"/>
      <c r="J386" s="236"/>
      <c r="Q386" s="169"/>
      <c r="R386" s="132"/>
      <c r="S386" s="132"/>
      <c r="T386" s="132"/>
      <c r="U386" s="234"/>
      <c r="V386" s="132"/>
      <c r="W386" s="253"/>
      <c r="X386" s="132"/>
      <c r="Y386" s="132"/>
      <c r="Z386" s="132"/>
      <c r="AA386" s="132"/>
      <c r="AB386" s="132"/>
      <c r="AC386" s="132"/>
      <c r="AD386" s="132"/>
      <c r="AE386" s="132"/>
      <c r="AF386" s="132"/>
      <c r="AG386" s="132"/>
      <c r="AH386" s="132"/>
      <c r="AI386" s="132"/>
      <c r="AJ386" s="132"/>
    </row>
    <row r="387" spans="1:36" s="15" customFormat="1" ht="15.75">
      <c r="A387" s="16"/>
      <c r="B387" s="5"/>
      <c r="C387" s="38"/>
      <c r="J387" s="236"/>
      <c r="Q387" s="169"/>
      <c r="R387" s="132"/>
      <c r="S387" s="132"/>
      <c r="T387" s="132"/>
      <c r="U387" s="234"/>
      <c r="V387" s="132"/>
      <c r="W387" s="253"/>
      <c r="X387" s="132"/>
      <c r="Y387" s="132"/>
      <c r="Z387" s="132"/>
      <c r="AA387" s="132"/>
      <c r="AB387" s="132"/>
      <c r="AC387" s="132"/>
      <c r="AD387" s="132"/>
      <c r="AE387" s="132"/>
      <c r="AF387" s="132"/>
      <c r="AG387" s="132"/>
      <c r="AH387" s="132"/>
      <c r="AI387" s="132"/>
      <c r="AJ387" s="132"/>
    </row>
    <row r="388" spans="1:36" s="15" customFormat="1" ht="15.75">
      <c r="A388" s="16"/>
      <c r="B388" s="5"/>
      <c r="C388" s="38"/>
      <c r="J388" s="236"/>
      <c r="Q388" s="169"/>
      <c r="R388" s="132"/>
      <c r="S388" s="132"/>
      <c r="T388" s="132"/>
      <c r="U388" s="234"/>
      <c r="V388" s="132"/>
      <c r="W388" s="253"/>
      <c r="X388" s="132"/>
      <c r="Y388" s="132"/>
      <c r="Z388" s="132"/>
      <c r="AA388" s="132"/>
      <c r="AB388" s="132"/>
      <c r="AC388" s="132"/>
      <c r="AD388" s="132"/>
      <c r="AE388" s="132"/>
      <c r="AF388" s="132"/>
      <c r="AG388" s="132"/>
      <c r="AH388" s="132"/>
      <c r="AI388" s="132"/>
      <c r="AJ388" s="132"/>
    </row>
    <row r="389" spans="1:36" s="15" customFormat="1" ht="15.75">
      <c r="A389" s="16"/>
      <c r="B389" s="5"/>
      <c r="C389" s="38"/>
      <c r="J389" s="236"/>
      <c r="Q389" s="169"/>
      <c r="R389" s="132"/>
      <c r="S389" s="132"/>
      <c r="T389" s="132"/>
      <c r="U389" s="234"/>
      <c r="V389" s="132"/>
      <c r="W389" s="253"/>
      <c r="X389" s="132"/>
      <c r="Y389" s="132"/>
      <c r="Z389" s="132"/>
      <c r="AA389" s="132"/>
      <c r="AB389" s="132"/>
      <c r="AC389" s="132"/>
      <c r="AD389" s="132"/>
      <c r="AE389" s="132"/>
      <c r="AF389" s="132"/>
      <c r="AG389" s="132"/>
      <c r="AH389" s="132"/>
      <c r="AI389" s="132"/>
      <c r="AJ389" s="132"/>
    </row>
    <row r="390" spans="1:36" s="15" customFormat="1" ht="15.75">
      <c r="A390" s="16"/>
      <c r="B390" s="5"/>
      <c r="C390" s="38"/>
      <c r="J390" s="236"/>
      <c r="Q390" s="169"/>
      <c r="R390" s="132"/>
      <c r="S390" s="132"/>
      <c r="T390" s="132"/>
      <c r="U390" s="234"/>
      <c r="V390" s="132"/>
      <c r="W390" s="253"/>
      <c r="X390" s="132"/>
      <c r="Y390" s="132"/>
      <c r="Z390" s="132"/>
      <c r="AA390" s="132"/>
      <c r="AB390" s="132"/>
      <c r="AC390" s="132"/>
      <c r="AD390" s="132"/>
      <c r="AE390" s="132"/>
      <c r="AF390" s="132"/>
      <c r="AG390" s="132"/>
      <c r="AH390" s="132"/>
      <c r="AI390" s="132"/>
      <c r="AJ390" s="132"/>
    </row>
    <row r="391" spans="1:36" s="15" customFormat="1" ht="15.75">
      <c r="A391" s="16"/>
      <c r="B391" s="5"/>
      <c r="C391" s="38"/>
      <c r="J391" s="236"/>
      <c r="Q391" s="169"/>
      <c r="R391" s="132"/>
      <c r="S391" s="132"/>
      <c r="T391" s="132"/>
      <c r="U391" s="234"/>
      <c r="V391" s="132"/>
      <c r="W391" s="253"/>
      <c r="X391" s="132"/>
      <c r="Y391" s="132"/>
      <c r="Z391" s="132"/>
      <c r="AA391" s="132"/>
      <c r="AB391" s="132"/>
      <c r="AC391" s="132"/>
      <c r="AD391" s="132"/>
      <c r="AE391" s="132"/>
      <c r="AF391" s="132"/>
      <c r="AG391" s="132"/>
      <c r="AH391" s="132"/>
      <c r="AI391" s="132"/>
      <c r="AJ391" s="132"/>
    </row>
    <row r="392" spans="1:36" s="15" customFormat="1" ht="15.75">
      <c r="A392" s="16"/>
      <c r="B392" s="5"/>
      <c r="C392" s="38"/>
      <c r="J392" s="236"/>
      <c r="Q392" s="169"/>
      <c r="R392" s="132"/>
      <c r="S392" s="132"/>
      <c r="T392" s="132"/>
      <c r="U392" s="234"/>
      <c r="V392" s="132"/>
      <c r="W392" s="253"/>
      <c r="X392" s="132"/>
      <c r="Y392" s="132"/>
      <c r="Z392" s="132"/>
      <c r="AA392" s="132"/>
      <c r="AB392" s="132"/>
      <c r="AC392" s="132"/>
      <c r="AD392" s="132"/>
      <c r="AE392" s="132"/>
      <c r="AF392" s="132"/>
      <c r="AG392" s="132"/>
      <c r="AH392" s="132"/>
      <c r="AI392" s="132"/>
      <c r="AJ392" s="132"/>
    </row>
    <row r="393" spans="1:36" s="15" customFormat="1" ht="15.75">
      <c r="A393" s="16"/>
      <c r="B393" s="5"/>
      <c r="C393" s="38"/>
      <c r="J393" s="236"/>
      <c r="Q393" s="169"/>
      <c r="R393" s="132"/>
      <c r="S393" s="132"/>
      <c r="T393" s="132"/>
      <c r="U393" s="234"/>
      <c r="V393" s="132"/>
      <c r="W393" s="253"/>
      <c r="X393" s="132"/>
      <c r="Y393" s="132"/>
      <c r="Z393" s="132"/>
      <c r="AA393" s="132"/>
      <c r="AB393" s="132"/>
      <c r="AC393" s="132"/>
      <c r="AD393" s="132"/>
      <c r="AE393" s="132"/>
      <c r="AF393" s="132"/>
      <c r="AG393" s="132"/>
      <c r="AH393" s="132"/>
      <c r="AI393" s="132"/>
      <c r="AJ393" s="132"/>
    </row>
    <row r="394" spans="1:36" s="15" customFormat="1" ht="15.75">
      <c r="A394" s="16"/>
      <c r="B394" s="5"/>
      <c r="C394" s="38"/>
      <c r="J394" s="236"/>
      <c r="Q394" s="169"/>
      <c r="R394" s="132"/>
      <c r="S394" s="132"/>
      <c r="T394" s="132"/>
      <c r="U394" s="234"/>
      <c r="V394" s="132"/>
      <c r="W394" s="253"/>
      <c r="X394" s="132"/>
      <c r="Y394" s="132"/>
      <c r="Z394" s="132"/>
      <c r="AA394" s="132"/>
      <c r="AB394" s="132"/>
      <c r="AC394" s="132"/>
      <c r="AD394" s="132"/>
      <c r="AE394" s="132"/>
      <c r="AF394" s="132"/>
      <c r="AG394" s="132"/>
      <c r="AH394" s="132"/>
      <c r="AI394" s="132"/>
      <c r="AJ394" s="132"/>
    </row>
    <row r="395" spans="1:36" s="15" customFormat="1" ht="15.75">
      <c r="A395" s="16"/>
      <c r="B395" s="5"/>
      <c r="C395" s="38"/>
      <c r="J395" s="236"/>
      <c r="Q395" s="169"/>
      <c r="R395" s="132"/>
      <c r="S395" s="132"/>
      <c r="T395" s="132"/>
      <c r="U395" s="234"/>
      <c r="V395" s="132"/>
      <c r="W395" s="253"/>
      <c r="X395" s="132"/>
      <c r="Y395" s="132"/>
      <c r="Z395" s="132"/>
      <c r="AA395" s="132"/>
      <c r="AB395" s="132"/>
      <c r="AC395" s="132"/>
      <c r="AD395" s="132"/>
      <c r="AE395" s="132"/>
      <c r="AF395" s="132"/>
      <c r="AG395" s="132"/>
      <c r="AH395" s="132"/>
      <c r="AI395" s="132"/>
      <c r="AJ395" s="132"/>
    </row>
    <row r="396" spans="1:36" s="15" customFormat="1" ht="15.75">
      <c r="A396" s="16"/>
      <c r="B396" s="5"/>
      <c r="C396" s="38"/>
      <c r="J396" s="236"/>
      <c r="Q396" s="169"/>
      <c r="R396" s="132"/>
      <c r="S396" s="132"/>
      <c r="T396" s="132"/>
      <c r="U396" s="234"/>
      <c r="V396" s="132"/>
      <c r="W396" s="253"/>
      <c r="X396" s="132"/>
      <c r="Y396" s="132"/>
      <c r="Z396" s="132"/>
      <c r="AA396" s="132"/>
      <c r="AB396" s="132"/>
      <c r="AC396" s="132"/>
      <c r="AD396" s="132"/>
      <c r="AE396" s="132"/>
      <c r="AF396" s="132"/>
      <c r="AG396" s="132"/>
      <c r="AH396" s="132"/>
      <c r="AI396" s="132"/>
      <c r="AJ396" s="132"/>
    </row>
    <row r="397" spans="1:36" s="15" customFormat="1" ht="15.75">
      <c r="A397" s="16"/>
      <c r="B397" s="5"/>
      <c r="C397" s="38"/>
      <c r="J397" s="236"/>
      <c r="Q397" s="169"/>
      <c r="R397" s="132"/>
      <c r="S397" s="132"/>
      <c r="T397" s="132"/>
      <c r="U397" s="234"/>
      <c r="V397" s="132"/>
      <c r="W397" s="253"/>
      <c r="X397" s="132"/>
      <c r="Y397" s="132"/>
      <c r="Z397" s="132"/>
      <c r="AA397" s="132"/>
      <c r="AB397" s="132"/>
      <c r="AC397" s="132"/>
      <c r="AD397" s="132"/>
      <c r="AE397" s="132"/>
      <c r="AF397" s="132"/>
      <c r="AG397" s="132"/>
      <c r="AH397" s="132"/>
      <c r="AI397" s="132"/>
      <c r="AJ397" s="132"/>
    </row>
    <row r="398" spans="1:36" s="15" customFormat="1" ht="15.75">
      <c r="A398" s="16"/>
      <c r="B398" s="5"/>
      <c r="C398" s="38"/>
      <c r="J398" s="236"/>
      <c r="Q398" s="169"/>
      <c r="R398" s="132"/>
      <c r="S398" s="132"/>
      <c r="T398" s="132"/>
      <c r="U398" s="234"/>
      <c r="V398" s="132"/>
      <c r="W398" s="253"/>
      <c r="X398" s="132"/>
      <c r="Y398" s="132"/>
      <c r="Z398" s="132"/>
      <c r="AA398" s="132"/>
      <c r="AB398" s="132"/>
      <c r="AC398" s="132"/>
      <c r="AD398" s="132"/>
      <c r="AE398" s="132"/>
      <c r="AF398" s="132"/>
      <c r="AG398" s="132"/>
      <c r="AH398" s="132"/>
      <c r="AI398" s="132"/>
      <c r="AJ398" s="132"/>
    </row>
    <row r="399" spans="1:36" s="15" customFormat="1" ht="15.75">
      <c r="A399" s="16"/>
      <c r="B399" s="5"/>
      <c r="C399" s="38"/>
      <c r="J399" s="236"/>
      <c r="Q399" s="169"/>
      <c r="R399" s="132"/>
      <c r="S399" s="132"/>
      <c r="T399" s="132"/>
      <c r="U399" s="234"/>
      <c r="V399" s="132"/>
      <c r="W399" s="253"/>
      <c r="X399" s="132"/>
      <c r="Y399" s="132"/>
      <c r="Z399" s="132"/>
      <c r="AA399" s="132"/>
      <c r="AB399" s="132"/>
      <c r="AC399" s="132"/>
      <c r="AD399" s="132"/>
      <c r="AE399" s="132"/>
      <c r="AF399" s="132"/>
      <c r="AG399" s="132"/>
      <c r="AH399" s="132"/>
      <c r="AI399" s="132"/>
      <c r="AJ399" s="132"/>
    </row>
    <row r="400" spans="1:36" s="15" customFormat="1" ht="15.75">
      <c r="A400" s="16"/>
      <c r="B400" s="5"/>
      <c r="C400" s="38"/>
      <c r="J400" s="236"/>
      <c r="Q400" s="169"/>
      <c r="R400" s="132"/>
      <c r="S400" s="132"/>
      <c r="T400" s="132"/>
      <c r="U400" s="234"/>
      <c r="V400" s="132"/>
      <c r="W400" s="253"/>
      <c r="X400" s="132"/>
      <c r="Y400" s="132"/>
      <c r="Z400" s="132"/>
      <c r="AA400" s="132"/>
      <c r="AB400" s="132"/>
      <c r="AC400" s="132"/>
      <c r="AD400" s="132"/>
      <c r="AE400" s="132"/>
      <c r="AF400" s="132"/>
      <c r="AG400" s="132"/>
      <c r="AH400" s="132"/>
      <c r="AI400" s="132"/>
      <c r="AJ400" s="132"/>
    </row>
    <row r="401" spans="1:36" s="15" customFormat="1" ht="15.75">
      <c r="A401" s="16"/>
      <c r="B401" s="5"/>
      <c r="C401" s="38"/>
      <c r="J401" s="236"/>
      <c r="Q401" s="169"/>
      <c r="R401" s="132"/>
      <c r="S401" s="132"/>
      <c r="T401" s="132"/>
      <c r="U401" s="234"/>
      <c r="V401" s="132"/>
      <c r="W401" s="253"/>
      <c r="X401" s="132"/>
      <c r="Y401" s="132"/>
      <c r="Z401" s="132"/>
      <c r="AA401" s="132"/>
      <c r="AB401" s="132"/>
      <c r="AC401" s="132"/>
      <c r="AD401" s="132"/>
      <c r="AE401" s="132"/>
      <c r="AF401" s="132"/>
      <c r="AG401" s="132"/>
      <c r="AH401" s="132"/>
      <c r="AI401" s="132"/>
      <c r="AJ401" s="132"/>
    </row>
    <row r="402" spans="1:36" s="15" customFormat="1" ht="15.75">
      <c r="A402" s="16"/>
      <c r="B402" s="5"/>
      <c r="C402" s="38"/>
      <c r="J402" s="236"/>
      <c r="Q402" s="169"/>
      <c r="R402" s="132"/>
      <c r="S402" s="132"/>
      <c r="T402" s="132"/>
      <c r="U402" s="234"/>
      <c r="V402" s="132"/>
      <c r="W402" s="253"/>
      <c r="X402" s="132"/>
      <c r="Y402" s="132"/>
      <c r="Z402" s="132"/>
      <c r="AA402" s="132"/>
      <c r="AB402" s="132"/>
      <c r="AC402" s="132"/>
      <c r="AD402" s="132"/>
      <c r="AE402" s="132"/>
      <c r="AF402" s="132"/>
      <c r="AG402" s="132"/>
      <c r="AH402" s="132"/>
      <c r="AI402" s="132"/>
      <c r="AJ402" s="132"/>
    </row>
    <row r="403" spans="1:36" s="15" customFormat="1" ht="15.75">
      <c r="A403" s="16"/>
      <c r="B403" s="5"/>
      <c r="C403" s="38"/>
      <c r="J403" s="236"/>
      <c r="Q403" s="169"/>
      <c r="R403" s="132"/>
      <c r="S403" s="132"/>
      <c r="T403" s="132"/>
      <c r="U403" s="234"/>
      <c r="V403" s="132"/>
      <c r="W403" s="253"/>
      <c r="X403" s="132"/>
      <c r="Y403" s="132"/>
      <c r="Z403" s="132"/>
      <c r="AA403" s="132"/>
      <c r="AB403" s="132"/>
      <c r="AC403" s="132"/>
      <c r="AD403" s="132"/>
      <c r="AE403" s="132"/>
      <c r="AF403" s="132"/>
      <c r="AG403" s="132"/>
      <c r="AH403" s="132"/>
      <c r="AI403" s="132"/>
      <c r="AJ403" s="132"/>
    </row>
    <row r="404" spans="1:36" s="15" customFormat="1" ht="15.75">
      <c r="A404" s="16"/>
      <c r="B404" s="5"/>
      <c r="C404" s="38"/>
      <c r="J404" s="236"/>
      <c r="Q404" s="169"/>
      <c r="R404" s="132"/>
      <c r="S404" s="132"/>
      <c r="T404" s="132"/>
      <c r="U404" s="234"/>
      <c r="V404" s="132"/>
      <c r="W404" s="253"/>
      <c r="X404" s="132"/>
      <c r="Y404" s="132"/>
      <c r="Z404" s="132"/>
      <c r="AA404" s="132"/>
      <c r="AB404" s="132"/>
      <c r="AC404" s="132"/>
      <c r="AD404" s="132"/>
      <c r="AE404" s="132"/>
      <c r="AF404" s="132"/>
      <c r="AG404" s="132"/>
      <c r="AH404" s="132"/>
      <c r="AI404" s="132"/>
      <c r="AJ404" s="132"/>
    </row>
    <row r="405" spans="1:36" s="15" customFormat="1" ht="15.75">
      <c r="A405" s="16"/>
      <c r="B405" s="5"/>
      <c r="C405" s="38"/>
      <c r="J405" s="236"/>
      <c r="Q405" s="169"/>
      <c r="R405" s="132"/>
      <c r="S405" s="132"/>
      <c r="T405" s="132"/>
      <c r="U405" s="234"/>
      <c r="V405" s="132"/>
      <c r="W405" s="253"/>
      <c r="X405" s="132"/>
      <c r="Y405" s="132"/>
      <c r="Z405" s="132"/>
      <c r="AA405" s="132"/>
      <c r="AB405" s="132"/>
      <c r="AC405" s="132"/>
      <c r="AD405" s="132"/>
      <c r="AE405" s="132"/>
      <c r="AF405" s="132"/>
      <c r="AG405" s="132"/>
      <c r="AH405" s="132"/>
      <c r="AI405" s="132"/>
      <c r="AJ405" s="132"/>
    </row>
    <row r="406" spans="1:36" s="15" customFormat="1" ht="15.75">
      <c r="A406" s="16"/>
      <c r="B406" s="5"/>
      <c r="C406" s="38"/>
      <c r="J406" s="236"/>
      <c r="Q406" s="169"/>
      <c r="R406" s="132"/>
      <c r="S406" s="132"/>
      <c r="T406" s="132"/>
      <c r="U406" s="234"/>
      <c r="V406" s="132"/>
      <c r="W406" s="253"/>
      <c r="X406" s="132"/>
      <c r="Y406" s="132"/>
      <c r="Z406" s="132"/>
      <c r="AA406" s="132"/>
      <c r="AB406" s="132"/>
      <c r="AC406" s="132"/>
      <c r="AD406" s="132"/>
      <c r="AE406" s="132"/>
      <c r="AF406" s="132"/>
      <c r="AG406" s="132"/>
      <c r="AH406" s="132"/>
      <c r="AI406" s="132"/>
      <c r="AJ406" s="132"/>
    </row>
    <row r="407" spans="1:36" s="15" customFormat="1" ht="15.75">
      <c r="A407" s="16"/>
      <c r="B407" s="5"/>
      <c r="C407" s="38"/>
      <c r="J407" s="236"/>
      <c r="Q407" s="169"/>
      <c r="R407" s="132"/>
      <c r="S407" s="132"/>
      <c r="T407" s="132"/>
      <c r="U407" s="234"/>
      <c r="V407" s="132"/>
      <c r="W407" s="253"/>
      <c r="X407" s="132"/>
      <c r="Y407" s="132"/>
      <c r="Z407" s="132"/>
      <c r="AA407" s="132"/>
      <c r="AB407" s="132"/>
      <c r="AC407" s="132"/>
      <c r="AD407" s="132"/>
      <c r="AE407" s="132"/>
      <c r="AF407" s="132"/>
      <c r="AG407" s="132"/>
      <c r="AH407" s="132"/>
      <c r="AI407" s="132"/>
      <c r="AJ407" s="132"/>
    </row>
    <row r="408" spans="1:36" s="15" customFormat="1" ht="15.75">
      <c r="A408" s="16"/>
      <c r="B408" s="5"/>
      <c r="C408" s="38"/>
      <c r="J408" s="236"/>
      <c r="Q408" s="169"/>
      <c r="R408" s="132"/>
      <c r="S408" s="132"/>
      <c r="T408" s="132"/>
      <c r="U408" s="234"/>
      <c r="V408" s="132"/>
      <c r="W408" s="253"/>
      <c r="X408" s="132"/>
      <c r="Y408" s="132"/>
      <c r="Z408" s="132"/>
      <c r="AA408" s="132"/>
      <c r="AB408" s="132"/>
      <c r="AC408" s="132"/>
      <c r="AD408" s="132"/>
      <c r="AE408" s="132"/>
      <c r="AF408" s="132"/>
      <c r="AG408" s="132"/>
      <c r="AH408" s="132"/>
      <c r="AI408" s="132"/>
      <c r="AJ408" s="132"/>
    </row>
    <row r="409" spans="1:36" s="15" customFormat="1" ht="15.75">
      <c r="A409" s="16"/>
      <c r="B409" s="5"/>
      <c r="C409" s="38"/>
      <c r="J409" s="236"/>
      <c r="Q409" s="169"/>
      <c r="R409" s="132"/>
      <c r="S409" s="132"/>
      <c r="T409" s="132"/>
      <c r="U409" s="234"/>
      <c r="V409" s="132"/>
      <c r="W409" s="253"/>
      <c r="X409" s="132"/>
      <c r="Y409" s="132"/>
      <c r="Z409" s="132"/>
      <c r="AA409" s="132"/>
      <c r="AB409" s="132"/>
      <c r="AC409" s="132"/>
      <c r="AD409" s="132"/>
      <c r="AE409" s="132"/>
      <c r="AF409" s="132"/>
      <c r="AG409" s="132"/>
      <c r="AH409" s="132"/>
      <c r="AI409" s="132"/>
      <c r="AJ409" s="132"/>
    </row>
    <row r="410" spans="1:36" s="15" customFormat="1" ht="15.75">
      <c r="A410" s="16"/>
      <c r="B410" s="5"/>
      <c r="C410" s="38"/>
      <c r="J410" s="236"/>
      <c r="Q410" s="169"/>
      <c r="R410" s="132"/>
      <c r="S410" s="132"/>
      <c r="T410" s="132"/>
      <c r="U410" s="234"/>
      <c r="V410" s="132"/>
      <c r="W410" s="253"/>
      <c r="X410" s="132"/>
      <c r="Y410" s="132"/>
      <c r="Z410" s="132"/>
      <c r="AA410" s="132"/>
      <c r="AB410" s="132"/>
      <c r="AC410" s="132"/>
      <c r="AD410" s="132"/>
      <c r="AE410" s="132"/>
      <c r="AF410" s="132"/>
      <c r="AG410" s="132"/>
      <c r="AH410" s="132"/>
      <c r="AI410" s="132"/>
      <c r="AJ410" s="132"/>
    </row>
    <row r="411" spans="1:36" s="15" customFormat="1" ht="15.75">
      <c r="A411" s="16"/>
      <c r="B411" s="5"/>
      <c r="C411" s="38"/>
      <c r="J411" s="236"/>
      <c r="Q411" s="169"/>
      <c r="R411" s="132"/>
      <c r="S411" s="132"/>
      <c r="T411" s="132"/>
      <c r="U411" s="234"/>
      <c r="V411" s="132"/>
      <c r="W411" s="253"/>
      <c r="X411" s="132"/>
      <c r="Y411" s="132"/>
      <c r="Z411" s="132"/>
      <c r="AA411" s="132"/>
      <c r="AB411" s="132"/>
      <c r="AC411" s="132"/>
      <c r="AD411" s="132"/>
      <c r="AE411" s="132"/>
      <c r="AF411" s="132"/>
      <c r="AG411" s="132"/>
      <c r="AH411" s="132"/>
      <c r="AI411" s="132"/>
      <c r="AJ411" s="132"/>
    </row>
    <row r="412" spans="1:36" s="15" customFormat="1" ht="15.75">
      <c r="A412" s="16"/>
      <c r="B412" s="5"/>
      <c r="C412" s="38"/>
      <c r="J412" s="236"/>
      <c r="Q412" s="169"/>
      <c r="R412" s="132"/>
      <c r="S412" s="132"/>
      <c r="T412" s="132"/>
      <c r="U412" s="234"/>
      <c r="V412" s="132"/>
      <c r="W412" s="253"/>
      <c r="X412" s="132"/>
      <c r="Y412" s="132"/>
      <c r="Z412" s="132"/>
      <c r="AA412" s="132"/>
      <c r="AB412" s="132"/>
      <c r="AC412" s="132"/>
      <c r="AD412" s="132"/>
      <c r="AE412" s="132"/>
      <c r="AF412" s="132"/>
      <c r="AG412" s="132"/>
      <c r="AH412" s="132"/>
      <c r="AI412" s="132"/>
      <c r="AJ412" s="132"/>
    </row>
    <row r="413" spans="1:36" s="15" customFormat="1" ht="15.75">
      <c r="A413" s="16"/>
      <c r="B413" s="5"/>
      <c r="C413" s="38"/>
      <c r="J413" s="236"/>
      <c r="Q413" s="169"/>
      <c r="R413" s="132"/>
      <c r="S413" s="132"/>
      <c r="T413" s="132"/>
      <c r="U413" s="234"/>
      <c r="V413" s="132"/>
      <c r="W413" s="253"/>
      <c r="X413" s="132"/>
      <c r="Y413" s="132"/>
      <c r="Z413" s="132"/>
      <c r="AA413" s="132"/>
      <c r="AB413" s="132"/>
      <c r="AC413" s="132"/>
      <c r="AD413" s="132"/>
      <c r="AE413" s="132"/>
      <c r="AF413" s="132"/>
      <c r="AG413" s="132"/>
      <c r="AH413" s="132"/>
      <c r="AI413" s="132"/>
      <c r="AJ413" s="132"/>
    </row>
    <row r="414" spans="1:36" s="15" customFormat="1" ht="15.75">
      <c r="A414" s="16"/>
      <c r="B414" s="5"/>
      <c r="C414" s="38"/>
      <c r="J414" s="236"/>
      <c r="Q414" s="169"/>
      <c r="R414" s="132"/>
      <c r="S414" s="132"/>
      <c r="T414" s="132"/>
      <c r="U414" s="234"/>
      <c r="V414" s="132"/>
      <c r="W414" s="253"/>
      <c r="X414" s="132"/>
      <c r="Y414" s="132"/>
      <c r="Z414" s="132"/>
      <c r="AA414" s="132"/>
      <c r="AB414" s="132"/>
      <c r="AC414" s="132"/>
      <c r="AD414" s="132"/>
      <c r="AE414" s="132"/>
      <c r="AF414" s="132"/>
      <c r="AG414" s="132"/>
      <c r="AH414" s="132"/>
      <c r="AI414" s="132"/>
      <c r="AJ414" s="132"/>
    </row>
    <row r="415" spans="1:36" s="15" customFormat="1" ht="15.75">
      <c r="A415" s="16"/>
      <c r="B415" s="5"/>
      <c r="C415" s="38"/>
      <c r="J415" s="236"/>
      <c r="Q415" s="169"/>
      <c r="R415" s="132"/>
      <c r="S415" s="132"/>
      <c r="T415" s="132"/>
      <c r="U415" s="234"/>
      <c r="V415" s="132"/>
      <c r="W415" s="253"/>
      <c r="X415" s="132"/>
      <c r="Y415" s="132"/>
      <c r="Z415" s="132"/>
      <c r="AA415" s="132"/>
      <c r="AB415" s="132"/>
      <c r="AC415" s="132"/>
      <c r="AD415" s="132"/>
      <c r="AE415" s="132"/>
      <c r="AF415" s="132"/>
      <c r="AG415" s="132"/>
      <c r="AH415" s="132"/>
      <c r="AI415" s="132"/>
      <c r="AJ415" s="132"/>
    </row>
    <row r="416" spans="1:36" s="15" customFormat="1" ht="15.75">
      <c r="A416" s="16"/>
      <c r="B416" s="5"/>
      <c r="C416" s="38"/>
      <c r="J416" s="236"/>
      <c r="Q416" s="169"/>
      <c r="R416" s="132"/>
      <c r="S416" s="132"/>
      <c r="T416" s="132"/>
      <c r="U416" s="234"/>
      <c r="V416" s="132"/>
      <c r="W416" s="253"/>
      <c r="X416" s="132"/>
      <c r="Y416" s="132"/>
      <c r="Z416" s="132"/>
      <c r="AA416" s="132"/>
      <c r="AB416" s="132"/>
      <c r="AC416" s="132"/>
      <c r="AD416" s="132"/>
      <c r="AE416" s="132"/>
      <c r="AF416" s="132"/>
      <c r="AG416" s="132"/>
      <c r="AH416" s="132"/>
      <c r="AI416" s="132"/>
      <c r="AJ416" s="132"/>
    </row>
    <row r="417" spans="1:36" s="15" customFormat="1" ht="15.75">
      <c r="A417" s="16"/>
      <c r="B417" s="5"/>
      <c r="C417" s="38"/>
      <c r="J417" s="236"/>
      <c r="Q417" s="169"/>
      <c r="R417" s="132"/>
      <c r="S417" s="132"/>
      <c r="T417" s="132"/>
      <c r="U417" s="234"/>
      <c r="V417" s="132"/>
      <c r="W417" s="253"/>
      <c r="X417" s="132"/>
      <c r="Y417" s="132"/>
      <c r="Z417" s="132"/>
      <c r="AA417" s="132"/>
      <c r="AB417" s="132"/>
      <c r="AC417" s="132"/>
      <c r="AD417" s="132"/>
      <c r="AE417" s="132"/>
      <c r="AF417" s="132"/>
      <c r="AG417" s="132"/>
      <c r="AH417" s="132"/>
      <c r="AI417" s="132"/>
      <c r="AJ417" s="132"/>
    </row>
    <row r="418" spans="1:36" s="15" customFormat="1" ht="15.75">
      <c r="A418" s="16"/>
      <c r="B418" s="5"/>
      <c r="C418" s="38"/>
      <c r="J418" s="236"/>
      <c r="Q418" s="169"/>
      <c r="R418" s="132"/>
      <c r="S418" s="132"/>
      <c r="T418" s="132"/>
      <c r="U418" s="234"/>
      <c r="V418" s="132"/>
      <c r="W418" s="253"/>
      <c r="X418" s="132"/>
      <c r="Y418" s="132"/>
      <c r="Z418" s="132"/>
      <c r="AA418" s="132"/>
      <c r="AB418" s="132"/>
      <c r="AC418" s="132"/>
      <c r="AD418" s="132"/>
      <c r="AE418" s="132"/>
      <c r="AF418" s="132"/>
      <c r="AG418" s="132"/>
      <c r="AH418" s="132"/>
      <c r="AI418" s="132"/>
      <c r="AJ418" s="132"/>
    </row>
    <row r="419" spans="1:36" s="15" customFormat="1" ht="15.75">
      <c r="A419" s="16"/>
      <c r="B419" s="5"/>
      <c r="C419" s="38"/>
      <c r="J419" s="236"/>
      <c r="Q419" s="169"/>
      <c r="R419" s="132"/>
      <c r="S419" s="132"/>
      <c r="T419" s="132"/>
      <c r="U419" s="234"/>
      <c r="V419" s="132"/>
      <c r="W419" s="253"/>
      <c r="X419" s="132"/>
      <c r="Y419" s="132"/>
      <c r="Z419" s="132"/>
      <c r="AA419" s="132"/>
      <c r="AB419" s="132"/>
      <c r="AC419" s="132"/>
      <c r="AD419" s="132"/>
      <c r="AE419" s="132"/>
      <c r="AF419" s="132"/>
      <c r="AG419" s="132"/>
      <c r="AH419" s="132"/>
      <c r="AI419" s="132"/>
      <c r="AJ419" s="132"/>
    </row>
    <row r="420" spans="1:36" s="15" customFormat="1" ht="15.75">
      <c r="A420" s="16"/>
      <c r="B420" s="5"/>
      <c r="C420" s="38"/>
      <c r="J420" s="236"/>
      <c r="Q420" s="169"/>
      <c r="R420" s="132"/>
      <c r="S420" s="132"/>
      <c r="T420" s="132"/>
      <c r="U420" s="234"/>
      <c r="V420" s="132"/>
      <c r="W420" s="253"/>
      <c r="X420" s="132"/>
      <c r="Y420" s="132"/>
      <c r="Z420" s="132"/>
      <c r="AA420" s="132"/>
      <c r="AB420" s="132"/>
      <c r="AC420" s="132"/>
      <c r="AD420" s="132"/>
      <c r="AE420" s="132"/>
      <c r="AF420" s="132"/>
      <c r="AG420" s="132"/>
      <c r="AH420" s="132"/>
      <c r="AI420" s="132"/>
      <c r="AJ420" s="132"/>
    </row>
    <row r="421" spans="1:36" s="15" customFormat="1" ht="15.75">
      <c r="A421" s="16"/>
      <c r="B421" s="5"/>
      <c r="C421" s="38"/>
      <c r="J421" s="236"/>
      <c r="Q421" s="169"/>
      <c r="R421" s="132"/>
      <c r="S421" s="132"/>
      <c r="T421" s="132"/>
      <c r="U421" s="234"/>
      <c r="V421" s="132"/>
      <c r="W421" s="253"/>
      <c r="X421" s="132"/>
      <c r="Y421" s="132"/>
      <c r="Z421" s="132"/>
      <c r="AA421" s="132"/>
      <c r="AB421" s="132"/>
      <c r="AC421" s="132"/>
      <c r="AD421" s="132"/>
      <c r="AE421" s="132"/>
      <c r="AF421" s="132"/>
      <c r="AG421" s="132"/>
      <c r="AH421" s="132"/>
      <c r="AI421" s="132"/>
      <c r="AJ421" s="132"/>
    </row>
    <row r="422" spans="1:36" s="15" customFormat="1" ht="15.75">
      <c r="A422" s="16"/>
      <c r="B422" s="5"/>
      <c r="C422" s="38"/>
      <c r="J422" s="236"/>
      <c r="Q422" s="169"/>
      <c r="R422" s="132"/>
      <c r="S422" s="132"/>
      <c r="T422" s="132"/>
      <c r="U422" s="234"/>
      <c r="V422" s="132"/>
      <c r="W422" s="253"/>
      <c r="X422" s="132"/>
      <c r="Y422" s="132"/>
      <c r="Z422" s="132"/>
      <c r="AA422" s="132"/>
      <c r="AB422" s="132"/>
      <c r="AC422" s="132"/>
      <c r="AD422" s="132"/>
      <c r="AE422" s="132"/>
      <c r="AF422" s="132"/>
      <c r="AG422" s="132"/>
      <c r="AH422" s="132"/>
      <c r="AI422" s="132"/>
      <c r="AJ422" s="132"/>
    </row>
    <row r="423" spans="1:36" s="15" customFormat="1" ht="15.75">
      <c r="A423" s="16"/>
      <c r="B423" s="5"/>
      <c r="C423" s="38"/>
      <c r="J423" s="236"/>
      <c r="Q423" s="169"/>
      <c r="R423" s="132"/>
      <c r="S423" s="132"/>
      <c r="T423" s="132"/>
      <c r="U423" s="234"/>
      <c r="V423" s="132"/>
      <c r="W423" s="253"/>
      <c r="X423" s="132"/>
      <c r="Y423" s="132"/>
      <c r="Z423" s="132"/>
      <c r="AA423" s="132"/>
      <c r="AB423" s="132"/>
      <c r="AC423" s="132"/>
      <c r="AD423" s="132"/>
      <c r="AE423" s="132"/>
      <c r="AF423" s="132"/>
      <c r="AG423" s="132"/>
      <c r="AH423" s="132"/>
      <c r="AI423" s="132"/>
      <c r="AJ423" s="132"/>
    </row>
    <row r="424" spans="1:36" s="15" customFormat="1" ht="15.75">
      <c r="A424" s="16"/>
      <c r="B424" s="5"/>
      <c r="C424" s="38"/>
      <c r="J424" s="236"/>
      <c r="Q424" s="169"/>
      <c r="R424" s="132"/>
      <c r="S424" s="132"/>
      <c r="T424" s="132"/>
      <c r="U424" s="234"/>
      <c r="V424" s="132"/>
      <c r="W424" s="253"/>
      <c r="X424" s="132"/>
      <c r="Y424" s="132"/>
      <c r="Z424" s="132"/>
      <c r="AA424" s="132"/>
      <c r="AB424" s="132"/>
      <c r="AC424" s="132"/>
      <c r="AD424" s="132"/>
      <c r="AE424" s="132"/>
      <c r="AF424" s="132"/>
      <c r="AG424" s="132"/>
      <c r="AH424" s="132"/>
      <c r="AI424" s="132"/>
      <c r="AJ424" s="132"/>
    </row>
    <row r="425" spans="1:36" s="15" customFormat="1" ht="15.75">
      <c r="A425" s="16"/>
      <c r="B425" s="5"/>
      <c r="C425" s="38"/>
      <c r="J425" s="236"/>
      <c r="Q425" s="169"/>
      <c r="R425" s="132"/>
      <c r="S425" s="132"/>
      <c r="T425" s="132"/>
      <c r="U425" s="234"/>
      <c r="V425" s="132"/>
      <c r="W425" s="253"/>
      <c r="X425" s="132"/>
      <c r="Y425" s="132"/>
      <c r="Z425" s="132"/>
      <c r="AA425" s="132"/>
      <c r="AB425" s="132"/>
      <c r="AC425" s="132"/>
      <c r="AD425" s="132"/>
      <c r="AE425" s="132"/>
      <c r="AF425" s="132"/>
      <c r="AG425" s="132"/>
      <c r="AH425" s="132"/>
      <c r="AI425" s="132"/>
      <c r="AJ425" s="132"/>
    </row>
    <row r="426" spans="1:36" s="15" customFormat="1" ht="15.75">
      <c r="A426" s="16"/>
      <c r="B426" s="5"/>
      <c r="C426" s="38"/>
      <c r="J426" s="236"/>
      <c r="Q426" s="169"/>
      <c r="R426" s="132"/>
      <c r="S426" s="132"/>
      <c r="T426" s="132"/>
      <c r="U426" s="234"/>
      <c r="V426" s="132"/>
      <c r="W426" s="253"/>
      <c r="X426" s="132"/>
      <c r="Y426" s="132"/>
      <c r="Z426" s="132"/>
      <c r="AA426" s="132"/>
      <c r="AB426" s="132"/>
      <c r="AC426" s="132"/>
      <c r="AD426" s="132"/>
      <c r="AE426" s="132"/>
      <c r="AF426" s="132"/>
      <c r="AG426" s="132"/>
      <c r="AH426" s="132"/>
      <c r="AI426" s="132"/>
      <c r="AJ426" s="132"/>
    </row>
    <row r="427" spans="1:36" s="15" customFormat="1" ht="15.75">
      <c r="A427" s="16"/>
      <c r="B427" s="5"/>
      <c r="C427" s="38"/>
      <c r="J427" s="236"/>
      <c r="Q427" s="169"/>
      <c r="R427" s="132"/>
      <c r="S427" s="132"/>
      <c r="T427" s="132"/>
      <c r="U427" s="234"/>
      <c r="V427" s="132"/>
      <c r="W427" s="253"/>
      <c r="X427" s="132"/>
      <c r="Y427" s="132"/>
      <c r="Z427" s="132"/>
      <c r="AA427" s="132"/>
      <c r="AB427" s="132"/>
      <c r="AC427" s="132"/>
      <c r="AD427" s="132"/>
      <c r="AE427" s="132"/>
      <c r="AF427" s="132"/>
      <c r="AG427" s="132"/>
      <c r="AH427" s="132"/>
      <c r="AI427" s="132"/>
      <c r="AJ427" s="132"/>
    </row>
    <row r="428" spans="1:36" s="15" customFormat="1" ht="15.75">
      <c r="A428" s="16"/>
      <c r="B428" s="5"/>
      <c r="C428" s="38"/>
      <c r="J428" s="236"/>
      <c r="Q428" s="169"/>
      <c r="R428" s="132"/>
      <c r="S428" s="132"/>
      <c r="T428" s="132"/>
      <c r="U428" s="234"/>
      <c r="V428" s="132"/>
      <c r="W428" s="253"/>
      <c r="X428" s="132"/>
      <c r="Y428" s="132"/>
      <c r="Z428" s="132"/>
      <c r="AA428" s="132"/>
      <c r="AB428" s="132"/>
      <c r="AC428" s="132"/>
      <c r="AD428" s="132"/>
      <c r="AE428" s="132"/>
      <c r="AF428" s="132"/>
      <c r="AG428" s="132"/>
      <c r="AH428" s="132"/>
      <c r="AI428" s="132"/>
      <c r="AJ428" s="132"/>
    </row>
    <row r="429" spans="1:36" s="15" customFormat="1" ht="15.75">
      <c r="A429" s="16"/>
      <c r="B429" s="5"/>
      <c r="C429" s="38"/>
      <c r="J429" s="236"/>
      <c r="Q429" s="169"/>
      <c r="R429" s="132"/>
      <c r="S429" s="132"/>
      <c r="T429" s="132"/>
      <c r="U429" s="234"/>
      <c r="V429" s="132"/>
      <c r="W429" s="253"/>
      <c r="X429" s="132"/>
      <c r="Y429" s="132"/>
      <c r="Z429" s="132"/>
      <c r="AA429" s="132"/>
      <c r="AB429" s="132"/>
      <c r="AC429" s="132"/>
      <c r="AD429" s="132"/>
      <c r="AE429" s="132"/>
      <c r="AF429" s="132"/>
      <c r="AG429" s="132"/>
      <c r="AH429" s="132"/>
      <c r="AI429" s="132"/>
      <c r="AJ429" s="132"/>
    </row>
    <row r="430" spans="1:36" s="15" customFormat="1" ht="15.75">
      <c r="A430" s="16"/>
      <c r="B430" s="5"/>
      <c r="C430" s="38"/>
      <c r="J430" s="236"/>
      <c r="Q430" s="169"/>
      <c r="R430" s="132"/>
      <c r="S430" s="132"/>
      <c r="T430" s="132"/>
      <c r="U430" s="234"/>
      <c r="V430" s="132"/>
      <c r="W430" s="253"/>
      <c r="X430" s="132"/>
      <c r="Y430" s="132"/>
      <c r="Z430" s="132"/>
      <c r="AA430" s="132"/>
      <c r="AB430" s="132"/>
      <c r="AC430" s="132"/>
      <c r="AD430" s="132"/>
      <c r="AE430" s="132"/>
      <c r="AF430" s="132"/>
      <c r="AG430" s="132"/>
      <c r="AH430" s="132"/>
      <c r="AI430" s="132"/>
      <c r="AJ430" s="132"/>
    </row>
    <row r="431" spans="1:36" s="15" customFormat="1" ht="15.75">
      <c r="A431" s="16"/>
      <c r="B431" s="5"/>
      <c r="C431" s="38"/>
      <c r="J431" s="236"/>
      <c r="Q431" s="169"/>
      <c r="R431" s="132"/>
      <c r="S431" s="132"/>
      <c r="T431" s="132"/>
      <c r="U431" s="234"/>
      <c r="V431" s="132"/>
      <c r="W431" s="253"/>
      <c r="X431" s="132"/>
      <c r="Y431" s="132"/>
      <c r="Z431" s="132"/>
      <c r="AA431" s="132"/>
      <c r="AB431" s="132"/>
      <c r="AC431" s="132"/>
      <c r="AD431" s="132"/>
      <c r="AE431" s="132"/>
      <c r="AF431" s="132"/>
      <c r="AG431" s="132"/>
      <c r="AH431" s="132"/>
      <c r="AI431" s="132"/>
      <c r="AJ431" s="132"/>
    </row>
    <row r="432" spans="1:36" s="15" customFormat="1" ht="15.75">
      <c r="A432" s="16"/>
      <c r="B432" s="5"/>
      <c r="C432" s="38"/>
      <c r="J432" s="236"/>
      <c r="Q432" s="169"/>
      <c r="R432" s="132"/>
      <c r="S432" s="132"/>
      <c r="T432" s="132"/>
      <c r="U432" s="234"/>
      <c r="V432" s="132"/>
      <c r="W432" s="253"/>
      <c r="X432" s="132"/>
      <c r="Y432" s="132"/>
      <c r="Z432" s="132"/>
      <c r="AA432" s="132"/>
      <c r="AB432" s="132"/>
      <c r="AC432" s="132"/>
      <c r="AD432" s="132"/>
      <c r="AE432" s="132"/>
      <c r="AF432" s="132"/>
      <c r="AG432" s="132"/>
      <c r="AH432" s="132"/>
      <c r="AI432" s="132"/>
      <c r="AJ432" s="132"/>
    </row>
    <row r="433" spans="1:36" s="15" customFormat="1" ht="15.75">
      <c r="A433" s="16"/>
      <c r="B433" s="5"/>
      <c r="C433" s="38"/>
      <c r="J433" s="236"/>
      <c r="Q433" s="169"/>
      <c r="R433" s="132"/>
      <c r="S433" s="132"/>
      <c r="T433" s="132"/>
      <c r="U433" s="234"/>
      <c r="V433" s="132"/>
      <c r="W433" s="253"/>
      <c r="X433" s="132"/>
      <c r="Y433" s="132"/>
      <c r="Z433" s="132"/>
      <c r="AA433" s="132"/>
      <c r="AB433" s="132"/>
      <c r="AC433" s="132"/>
      <c r="AD433" s="132"/>
      <c r="AE433" s="132"/>
      <c r="AF433" s="132"/>
      <c r="AG433" s="132"/>
      <c r="AH433" s="132"/>
      <c r="AI433" s="132"/>
      <c r="AJ433" s="132"/>
    </row>
    <row r="434" spans="1:36" s="15" customFormat="1" ht="15.75">
      <c r="A434" s="16"/>
      <c r="B434" s="5"/>
      <c r="C434" s="38"/>
      <c r="J434" s="236"/>
      <c r="Q434" s="169"/>
      <c r="R434" s="132"/>
      <c r="S434" s="132"/>
      <c r="T434" s="132"/>
      <c r="U434" s="234"/>
      <c r="V434" s="132"/>
      <c r="W434" s="253"/>
      <c r="X434" s="132"/>
      <c r="Y434" s="132"/>
      <c r="Z434" s="132"/>
      <c r="AA434" s="132"/>
      <c r="AB434" s="132"/>
      <c r="AC434" s="132"/>
      <c r="AD434" s="132"/>
      <c r="AE434" s="132"/>
      <c r="AF434" s="132"/>
      <c r="AG434" s="132"/>
      <c r="AH434" s="132"/>
      <c r="AI434" s="132"/>
      <c r="AJ434" s="132"/>
    </row>
    <row r="435" spans="1:36" s="15" customFormat="1" ht="15.75">
      <c r="A435" s="16"/>
      <c r="B435" s="5"/>
      <c r="C435" s="38"/>
      <c r="J435" s="236"/>
      <c r="Q435" s="169"/>
      <c r="R435" s="132"/>
      <c r="S435" s="132"/>
      <c r="T435" s="132"/>
      <c r="U435" s="234"/>
      <c r="V435" s="132"/>
      <c r="W435" s="253"/>
      <c r="X435" s="132"/>
      <c r="Y435" s="132"/>
      <c r="Z435" s="132"/>
      <c r="AA435" s="132"/>
      <c r="AB435" s="132"/>
      <c r="AC435" s="132"/>
      <c r="AD435" s="132"/>
      <c r="AE435" s="132"/>
      <c r="AF435" s="132"/>
      <c r="AG435" s="132"/>
      <c r="AH435" s="132"/>
      <c r="AI435" s="132"/>
      <c r="AJ435" s="132"/>
    </row>
    <row r="436" spans="1:36" s="15" customFormat="1" ht="15.75">
      <c r="A436" s="16"/>
      <c r="B436" s="5"/>
      <c r="C436" s="38"/>
      <c r="J436" s="236"/>
      <c r="Q436" s="169"/>
      <c r="R436" s="132"/>
      <c r="S436" s="132"/>
      <c r="T436" s="132"/>
      <c r="U436" s="234"/>
      <c r="V436" s="132"/>
      <c r="W436" s="253"/>
      <c r="X436" s="132"/>
      <c r="Y436" s="132"/>
      <c r="Z436" s="132"/>
      <c r="AA436" s="132"/>
      <c r="AB436" s="132"/>
      <c r="AC436" s="132"/>
      <c r="AD436" s="132"/>
      <c r="AE436" s="132"/>
      <c r="AF436" s="132"/>
      <c r="AG436" s="132"/>
      <c r="AH436" s="132"/>
      <c r="AI436" s="132"/>
      <c r="AJ436" s="132"/>
    </row>
    <row r="437" spans="1:36" s="15" customFormat="1" ht="15.75">
      <c r="A437" s="16"/>
      <c r="B437" s="5"/>
      <c r="C437" s="38"/>
      <c r="J437" s="236"/>
      <c r="Q437" s="169"/>
      <c r="R437" s="132"/>
      <c r="S437" s="132"/>
      <c r="T437" s="132"/>
      <c r="U437" s="234"/>
      <c r="V437" s="132"/>
      <c r="W437" s="253"/>
      <c r="X437" s="132"/>
      <c r="Y437" s="132"/>
      <c r="Z437" s="132"/>
      <c r="AA437" s="132"/>
      <c r="AB437" s="132"/>
      <c r="AC437" s="132"/>
      <c r="AD437" s="132"/>
      <c r="AE437" s="132"/>
      <c r="AF437" s="132"/>
      <c r="AG437" s="132"/>
      <c r="AH437" s="132"/>
      <c r="AI437" s="132"/>
      <c r="AJ437" s="132"/>
    </row>
    <row r="438" spans="1:36" s="15" customFormat="1" ht="15.75">
      <c r="A438" s="16"/>
      <c r="B438" s="5"/>
      <c r="C438" s="38"/>
      <c r="J438" s="236"/>
      <c r="Q438" s="169"/>
      <c r="R438" s="132"/>
      <c r="S438" s="132"/>
      <c r="T438" s="132"/>
      <c r="U438" s="234"/>
      <c r="V438" s="132"/>
      <c r="W438" s="253"/>
      <c r="X438" s="132"/>
      <c r="Y438" s="132"/>
      <c r="Z438" s="132"/>
      <c r="AA438" s="132"/>
      <c r="AB438" s="132"/>
      <c r="AC438" s="132"/>
      <c r="AD438" s="132"/>
      <c r="AE438" s="132"/>
      <c r="AF438" s="132"/>
      <c r="AG438" s="132"/>
      <c r="AH438" s="132"/>
      <c r="AI438" s="132"/>
      <c r="AJ438" s="132"/>
    </row>
    <row r="439" spans="1:36" s="15" customFormat="1" ht="15.75">
      <c r="A439" s="16"/>
      <c r="B439" s="5"/>
      <c r="C439" s="38"/>
      <c r="J439" s="236"/>
      <c r="Q439" s="169"/>
      <c r="R439" s="132"/>
      <c r="S439" s="132"/>
      <c r="T439" s="132"/>
      <c r="U439" s="234"/>
      <c r="V439" s="132"/>
      <c r="W439" s="253"/>
      <c r="X439" s="132"/>
      <c r="Y439" s="132"/>
      <c r="Z439" s="132"/>
      <c r="AA439" s="132"/>
      <c r="AB439" s="132"/>
      <c r="AC439" s="132"/>
      <c r="AD439" s="132"/>
      <c r="AE439" s="132"/>
      <c r="AF439" s="132"/>
      <c r="AG439" s="132"/>
      <c r="AH439" s="132"/>
      <c r="AI439" s="132"/>
      <c r="AJ439" s="132"/>
    </row>
    <row r="440" spans="1:36" s="15" customFormat="1" ht="15.75">
      <c r="A440" s="16"/>
      <c r="B440" s="5"/>
      <c r="C440" s="38"/>
      <c r="J440" s="236"/>
      <c r="Q440" s="169"/>
      <c r="R440" s="132"/>
      <c r="S440" s="132"/>
      <c r="T440" s="132"/>
      <c r="U440" s="234"/>
      <c r="V440" s="132"/>
      <c r="W440" s="253"/>
      <c r="X440" s="132"/>
      <c r="Y440" s="132"/>
      <c r="Z440" s="132"/>
      <c r="AA440" s="132"/>
      <c r="AB440" s="132"/>
      <c r="AC440" s="132"/>
      <c r="AD440" s="132"/>
      <c r="AE440" s="132"/>
      <c r="AF440" s="132"/>
      <c r="AG440" s="132"/>
      <c r="AH440" s="132"/>
      <c r="AI440" s="132"/>
      <c r="AJ440" s="132"/>
    </row>
    <row r="441" spans="1:36" s="15" customFormat="1" ht="15.75">
      <c r="A441" s="16"/>
      <c r="B441" s="5"/>
      <c r="C441" s="38"/>
      <c r="J441" s="236"/>
      <c r="Q441" s="169"/>
      <c r="R441" s="132"/>
      <c r="S441" s="132"/>
      <c r="T441" s="132"/>
      <c r="U441" s="234"/>
      <c r="V441" s="132"/>
      <c r="W441" s="253"/>
      <c r="X441" s="132"/>
      <c r="Y441" s="132"/>
      <c r="Z441" s="132"/>
      <c r="AA441" s="132"/>
      <c r="AB441" s="132"/>
      <c r="AC441" s="132"/>
      <c r="AD441" s="132"/>
      <c r="AE441" s="132"/>
      <c r="AF441" s="132"/>
      <c r="AG441" s="132"/>
      <c r="AH441" s="132"/>
      <c r="AI441" s="132"/>
      <c r="AJ441" s="132"/>
    </row>
    <row r="442" spans="1:36" s="15" customFormat="1" ht="15.75">
      <c r="A442" s="16"/>
      <c r="B442" s="5"/>
      <c r="C442" s="38"/>
      <c r="J442" s="236"/>
      <c r="Q442" s="169"/>
      <c r="R442" s="132"/>
      <c r="S442" s="132"/>
      <c r="T442" s="132"/>
      <c r="U442" s="234"/>
      <c r="V442" s="132"/>
      <c r="W442" s="253"/>
      <c r="X442" s="132"/>
      <c r="Y442" s="132"/>
      <c r="Z442" s="132"/>
      <c r="AA442" s="132"/>
      <c r="AB442" s="132"/>
      <c r="AC442" s="132"/>
      <c r="AD442" s="132"/>
      <c r="AE442" s="132"/>
      <c r="AF442" s="132"/>
      <c r="AG442" s="132"/>
      <c r="AH442" s="132"/>
      <c r="AI442" s="132"/>
      <c r="AJ442" s="132"/>
    </row>
    <row r="443" spans="1:36" s="15" customFormat="1" ht="15.75">
      <c r="A443" s="16"/>
      <c r="B443" s="5"/>
      <c r="C443" s="38"/>
      <c r="J443" s="236"/>
      <c r="Q443" s="169"/>
      <c r="R443" s="132"/>
      <c r="S443" s="132"/>
      <c r="T443" s="132"/>
      <c r="U443" s="234"/>
      <c r="V443" s="132"/>
      <c r="W443" s="253"/>
      <c r="X443" s="132"/>
      <c r="Y443" s="132"/>
      <c r="Z443" s="132"/>
      <c r="AA443" s="132"/>
      <c r="AB443" s="132"/>
      <c r="AC443" s="132"/>
      <c r="AD443" s="132"/>
      <c r="AE443" s="132"/>
      <c r="AF443" s="132"/>
      <c r="AG443" s="132"/>
      <c r="AH443" s="132"/>
      <c r="AI443" s="132"/>
      <c r="AJ443" s="132"/>
    </row>
    <row r="444" spans="1:36" s="15" customFormat="1" ht="15.75">
      <c r="A444" s="16"/>
      <c r="B444" s="5"/>
      <c r="C444" s="38"/>
      <c r="J444" s="236"/>
      <c r="Q444" s="169"/>
      <c r="R444" s="132"/>
      <c r="S444" s="132"/>
      <c r="T444" s="132"/>
      <c r="U444" s="234"/>
      <c r="V444" s="132"/>
      <c r="W444" s="253"/>
      <c r="X444" s="132"/>
      <c r="Y444" s="132"/>
      <c r="Z444" s="132"/>
      <c r="AA444" s="132"/>
      <c r="AB444" s="132"/>
      <c r="AC444" s="132"/>
      <c r="AD444" s="132"/>
      <c r="AE444" s="132"/>
      <c r="AF444" s="132"/>
      <c r="AG444" s="132"/>
      <c r="AH444" s="132"/>
      <c r="AI444" s="132"/>
      <c r="AJ444" s="132"/>
    </row>
    <row r="445" spans="1:36" s="15" customFormat="1" ht="15.75">
      <c r="A445" s="16"/>
      <c r="B445" s="5"/>
      <c r="C445" s="38"/>
      <c r="J445" s="236"/>
      <c r="Q445" s="169"/>
      <c r="R445" s="132"/>
      <c r="S445" s="132"/>
      <c r="T445" s="132"/>
      <c r="U445" s="234"/>
      <c r="V445" s="132"/>
      <c r="W445" s="253"/>
      <c r="X445" s="132"/>
      <c r="Y445" s="132"/>
      <c r="Z445" s="132"/>
      <c r="AA445" s="132"/>
      <c r="AB445" s="132"/>
      <c r="AC445" s="132"/>
      <c r="AD445" s="132"/>
      <c r="AE445" s="132"/>
      <c r="AF445" s="132"/>
      <c r="AG445" s="132"/>
      <c r="AH445" s="132"/>
      <c r="AI445" s="132"/>
      <c r="AJ445" s="132"/>
    </row>
    <row r="446" spans="1:36" s="15" customFormat="1" ht="15.75">
      <c r="A446" s="16"/>
      <c r="B446" s="5"/>
      <c r="C446" s="38"/>
      <c r="J446" s="236"/>
      <c r="Q446" s="169"/>
      <c r="R446" s="132"/>
      <c r="S446" s="132"/>
      <c r="T446" s="132"/>
      <c r="U446" s="234"/>
      <c r="V446" s="132"/>
      <c r="W446" s="253"/>
      <c r="X446" s="132"/>
      <c r="Y446" s="132"/>
      <c r="Z446" s="132"/>
      <c r="AA446" s="132"/>
      <c r="AB446" s="132"/>
      <c r="AC446" s="132"/>
      <c r="AD446" s="132"/>
      <c r="AE446" s="132"/>
      <c r="AF446" s="132"/>
      <c r="AG446" s="132"/>
      <c r="AH446" s="132"/>
      <c r="AI446" s="132"/>
      <c r="AJ446" s="132"/>
    </row>
    <row r="447" spans="1:36" s="15" customFormat="1" ht="15.75">
      <c r="A447" s="16"/>
      <c r="B447" s="5"/>
      <c r="C447" s="38"/>
      <c r="J447" s="236"/>
      <c r="Q447" s="169"/>
      <c r="R447" s="132"/>
      <c r="S447" s="132"/>
      <c r="T447" s="132"/>
      <c r="U447" s="234"/>
      <c r="V447" s="132"/>
      <c r="W447" s="253"/>
      <c r="X447" s="132"/>
      <c r="Y447" s="132"/>
      <c r="Z447" s="132"/>
      <c r="AA447" s="132"/>
      <c r="AB447" s="132"/>
      <c r="AC447" s="132"/>
      <c r="AD447" s="132"/>
      <c r="AE447" s="132"/>
      <c r="AF447" s="132"/>
      <c r="AG447" s="132"/>
      <c r="AH447" s="132"/>
      <c r="AI447" s="132"/>
      <c r="AJ447" s="132"/>
    </row>
    <row r="448" spans="1:36" s="15" customFormat="1" ht="15.75">
      <c r="A448" s="16"/>
      <c r="B448" s="5"/>
      <c r="C448" s="38"/>
      <c r="J448" s="236"/>
      <c r="Q448" s="169"/>
      <c r="R448" s="132"/>
      <c r="S448" s="132"/>
      <c r="T448" s="132"/>
      <c r="U448" s="234"/>
      <c r="V448" s="132"/>
      <c r="W448" s="253"/>
      <c r="X448" s="132"/>
      <c r="Y448" s="132"/>
      <c r="Z448" s="132"/>
      <c r="AA448" s="132"/>
      <c r="AB448" s="132"/>
      <c r="AC448" s="132"/>
      <c r="AD448" s="132"/>
      <c r="AE448" s="132"/>
      <c r="AF448" s="132"/>
      <c r="AG448" s="132"/>
      <c r="AH448" s="132"/>
      <c r="AI448" s="132"/>
      <c r="AJ448" s="132"/>
    </row>
    <row r="449" spans="1:36" s="15" customFormat="1" ht="15.75">
      <c r="A449" s="16"/>
      <c r="B449" s="5"/>
      <c r="C449" s="38"/>
      <c r="J449" s="236"/>
      <c r="Q449" s="169"/>
      <c r="R449" s="132"/>
      <c r="S449" s="132"/>
      <c r="T449" s="132"/>
      <c r="U449" s="234"/>
      <c r="V449" s="132"/>
      <c r="W449" s="253"/>
      <c r="X449" s="132"/>
      <c r="Y449" s="132"/>
      <c r="Z449" s="132"/>
      <c r="AA449" s="132"/>
      <c r="AB449" s="132"/>
      <c r="AC449" s="132"/>
      <c r="AD449" s="132"/>
      <c r="AE449" s="132"/>
      <c r="AF449" s="132"/>
      <c r="AG449" s="132"/>
      <c r="AH449" s="132"/>
      <c r="AI449" s="132"/>
      <c r="AJ449" s="132"/>
    </row>
    <row r="450" spans="1:36" s="15" customFormat="1" ht="15.75">
      <c r="A450" s="16"/>
      <c r="B450" s="5"/>
      <c r="C450" s="38"/>
      <c r="J450" s="236"/>
      <c r="Q450" s="169"/>
      <c r="R450" s="132"/>
      <c r="S450" s="132"/>
      <c r="T450" s="132"/>
      <c r="U450" s="234"/>
      <c r="V450" s="132"/>
      <c r="W450" s="253"/>
      <c r="X450" s="132"/>
      <c r="Y450" s="132"/>
      <c r="Z450" s="132"/>
      <c r="AA450" s="132"/>
      <c r="AB450" s="132"/>
      <c r="AC450" s="132"/>
      <c r="AD450" s="132"/>
      <c r="AE450" s="132"/>
      <c r="AF450" s="132"/>
      <c r="AG450" s="132"/>
      <c r="AH450" s="132"/>
      <c r="AI450" s="132"/>
      <c r="AJ450" s="132"/>
    </row>
    <row r="451" spans="1:36" s="15" customFormat="1" ht="15.75">
      <c r="A451" s="16"/>
      <c r="B451" s="5"/>
      <c r="C451" s="38"/>
      <c r="J451" s="236"/>
      <c r="Q451" s="169"/>
      <c r="R451" s="132"/>
      <c r="S451" s="132"/>
      <c r="T451" s="132"/>
      <c r="U451" s="234"/>
      <c r="V451" s="132"/>
      <c r="W451" s="253"/>
      <c r="X451" s="132"/>
      <c r="Y451" s="132"/>
      <c r="Z451" s="132"/>
      <c r="AA451" s="132"/>
      <c r="AB451" s="132"/>
      <c r="AC451" s="132"/>
      <c r="AD451" s="132"/>
      <c r="AE451" s="132"/>
      <c r="AF451" s="132"/>
      <c r="AG451" s="132"/>
      <c r="AH451" s="132"/>
      <c r="AI451" s="132"/>
      <c r="AJ451" s="132"/>
    </row>
    <row r="452" spans="1:36" s="15" customFormat="1" ht="15.75">
      <c r="A452" s="16"/>
      <c r="B452" s="5"/>
      <c r="C452" s="38"/>
      <c r="J452" s="236"/>
      <c r="Q452" s="169"/>
      <c r="R452" s="132"/>
      <c r="S452" s="132"/>
      <c r="T452" s="132"/>
      <c r="U452" s="234"/>
      <c r="V452" s="132"/>
      <c r="W452" s="253"/>
      <c r="X452" s="132"/>
      <c r="Y452" s="132"/>
      <c r="Z452" s="132"/>
      <c r="AA452" s="132"/>
      <c r="AB452" s="132"/>
      <c r="AC452" s="132"/>
      <c r="AD452" s="132"/>
      <c r="AE452" s="132"/>
      <c r="AF452" s="132"/>
      <c r="AG452" s="132"/>
      <c r="AH452" s="132"/>
      <c r="AI452" s="132"/>
      <c r="AJ452" s="132"/>
    </row>
    <row r="453" spans="1:36" s="15" customFormat="1" ht="15.75">
      <c r="A453" s="16"/>
      <c r="B453" s="5"/>
      <c r="C453" s="38"/>
      <c r="J453" s="236"/>
      <c r="Q453" s="169"/>
      <c r="R453" s="132"/>
      <c r="S453" s="132"/>
      <c r="T453" s="132"/>
      <c r="U453" s="234"/>
      <c r="V453" s="132"/>
      <c r="W453" s="253"/>
      <c r="X453" s="132"/>
      <c r="Y453" s="132"/>
      <c r="Z453" s="132"/>
      <c r="AA453" s="132"/>
      <c r="AB453" s="132"/>
      <c r="AC453" s="132"/>
      <c r="AD453" s="132"/>
      <c r="AE453" s="132"/>
      <c r="AF453" s="132"/>
      <c r="AG453" s="132"/>
      <c r="AH453" s="132"/>
      <c r="AI453" s="132"/>
      <c r="AJ453" s="132"/>
    </row>
    <row r="454" spans="1:36" s="15" customFormat="1" ht="15.75">
      <c r="A454" s="16"/>
      <c r="B454" s="5"/>
      <c r="C454" s="38"/>
      <c r="J454" s="236"/>
      <c r="Q454" s="169"/>
      <c r="R454" s="132"/>
      <c r="S454" s="132"/>
      <c r="T454" s="132"/>
      <c r="U454" s="234"/>
      <c r="V454" s="132"/>
      <c r="W454" s="253"/>
      <c r="X454" s="132"/>
      <c r="Y454" s="132"/>
      <c r="Z454" s="132"/>
      <c r="AA454" s="132"/>
      <c r="AB454" s="132"/>
      <c r="AC454" s="132"/>
      <c r="AD454" s="132"/>
      <c r="AE454" s="132"/>
      <c r="AF454" s="132"/>
      <c r="AG454" s="132"/>
      <c r="AH454" s="132"/>
      <c r="AI454" s="132"/>
      <c r="AJ454" s="132"/>
    </row>
    <row r="455" spans="1:36" s="15" customFormat="1" ht="15.75">
      <c r="A455" s="16"/>
      <c r="B455" s="5"/>
      <c r="C455" s="38"/>
      <c r="J455" s="236"/>
      <c r="Q455" s="169"/>
      <c r="R455" s="132"/>
      <c r="S455" s="132"/>
      <c r="T455" s="132"/>
      <c r="U455" s="234"/>
      <c r="V455" s="132"/>
      <c r="W455" s="253"/>
      <c r="X455" s="132"/>
      <c r="Y455" s="132"/>
      <c r="Z455" s="132"/>
      <c r="AA455" s="132"/>
      <c r="AB455" s="132"/>
      <c r="AC455" s="132"/>
      <c r="AD455" s="132"/>
      <c r="AE455" s="132"/>
      <c r="AF455" s="132"/>
      <c r="AG455" s="132"/>
      <c r="AH455" s="132"/>
      <c r="AI455" s="132"/>
      <c r="AJ455" s="132"/>
    </row>
    <row r="456" spans="1:36" s="15" customFormat="1" ht="15.75">
      <c r="A456" s="16"/>
      <c r="B456" s="5"/>
      <c r="C456" s="38"/>
      <c r="J456" s="236"/>
      <c r="Q456" s="169"/>
      <c r="R456" s="132"/>
      <c r="S456" s="132"/>
      <c r="T456" s="132"/>
      <c r="U456" s="234"/>
      <c r="V456" s="132"/>
      <c r="W456" s="253"/>
      <c r="X456" s="132"/>
      <c r="Y456" s="132"/>
      <c r="Z456" s="132"/>
      <c r="AA456" s="132"/>
      <c r="AB456" s="132"/>
      <c r="AC456" s="132"/>
      <c r="AD456" s="132"/>
      <c r="AE456" s="132"/>
      <c r="AF456" s="132"/>
      <c r="AG456" s="132"/>
      <c r="AH456" s="132"/>
      <c r="AI456" s="132"/>
      <c r="AJ456" s="132"/>
    </row>
    <row r="457" spans="1:36" s="15" customFormat="1" ht="15.75">
      <c r="A457" s="16"/>
      <c r="B457" s="5"/>
      <c r="C457" s="38"/>
      <c r="J457" s="236"/>
      <c r="Q457" s="169"/>
      <c r="R457" s="132"/>
      <c r="S457" s="132"/>
      <c r="T457" s="132"/>
      <c r="U457" s="234"/>
      <c r="V457" s="132"/>
      <c r="W457" s="253"/>
      <c r="X457" s="132"/>
      <c r="Y457" s="132"/>
      <c r="Z457" s="132"/>
      <c r="AA457" s="132"/>
      <c r="AB457" s="132"/>
      <c r="AC457" s="132"/>
      <c r="AD457" s="132"/>
      <c r="AE457" s="132"/>
      <c r="AF457" s="132"/>
      <c r="AG457" s="132"/>
      <c r="AH457" s="132"/>
      <c r="AI457" s="132"/>
      <c r="AJ457" s="132"/>
    </row>
    <row r="458" spans="1:36" s="15" customFormat="1" ht="15.75">
      <c r="A458" s="16"/>
      <c r="B458" s="5"/>
      <c r="C458" s="38"/>
      <c r="J458" s="236"/>
      <c r="Q458" s="169"/>
      <c r="R458" s="132"/>
      <c r="S458" s="132"/>
      <c r="T458" s="132"/>
      <c r="U458" s="234"/>
      <c r="V458" s="132"/>
      <c r="W458" s="253"/>
      <c r="X458" s="132"/>
      <c r="Y458" s="132"/>
      <c r="Z458" s="132"/>
      <c r="AA458" s="132"/>
      <c r="AB458" s="132"/>
      <c r="AC458" s="132"/>
      <c r="AD458" s="132"/>
      <c r="AE458" s="132"/>
      <c r="AF458" s="132"/>
      <c r="AG458" s="132"/>
      <c r="AH458" s="132"/>
      <c r="AI458" s="132"/>
      <c r="AJ458" s="132"/>
    </row>
    <row r="459" spans="1:36" s="15" customFormat="1" ht="15.75">
      <c r="A459" s="16"/>
      <c r="B459" s="5"/>
      <c r="C459" s="38"/>
      <c r="J459" s="236"/>
      <c r="Q459" s="169"/>
      <c r="R459" s="132"/>
      <c r="S459" s="132"/>
      <c r="T459" s="132"/>
      <c r="U459" s="234"/>
      <c r="V459" s="132"/>
      <c r="W459" s="253"/>
      <c r="X459" s="132"/>
      <c r="Y459" s="132"/>
      <c r="Z459" s="132"/>
      <c r="AA459" s="132"/>
      <c r="AB459" s="132"/>
      <c r="AC459" s="132"/>
      <c r="AD459" s="132"/>
      <c r="AE459" s="132"/>
      <c r="AF459" s="132"/>
      <c r="AG459" s="132"/>
      <c r="AH459" s="132"/>
      <c r="AI459" s="132"/>
      <c r="AJ459" s="132"/>
    </row>
    <row r="460" spans="1:36" s="15" customFormat="1" ht="15.75">
      <c r="A460" s="16"/>
      <c r="B460" s="5"/>
      <c r="C460" s="38"/>
      <c r="J460" s="236"/>
      <c r="Q460" s="169"/>
      <c r="R460" s="132"/>
      <c r="S460" s="132"/>
      <c r="T460" s="132"/>
      <c r="U460" s="234"/>
      <c r="V460" s="132"/>
      <c r="W460" s="253"/>
      <c r="X460" s="132"/>
      <c r="Y460" s="132"/>
      <c r="Z460" s="132"/>
      <c r="AA460" s="132"/>
      <c r="AB460" s="132"/>
      <c r="AC460" s="132"/>
      <c r="AD460" s="132"/>
      <c r="AE460" s="132"/>
      <c r="AF460" s="132"/>
      <c r="AG460" s="132"/>
      <c r="AH460" s="132"/>
      <c r="AI460" s="132"/>
      <c r="AJ460" s="132"/>
    </row>
    <row r="461" spans="1:36" s="15" customFormat="1" ht="15.75">
      <c r="A461" s="16"/>
      <c r="B461" s="5"/>
      <c r="C461" s="38"/>
      <c r="J461" s="236"/>
      <c r="Q461" s="169"/>
      <c r="R461" s="132"/>
      <c r="S461" s="132"/>
      <c r="T461" s="132"/>
      <c r="U461" s="234"/>
      <c r="V461" s="132"/>
      <c r="W461" s="253"/>
      <c r="X461" s="132"/>
      <c r="Y461" s="132"/>
      <c r="Z461" s="132"/>
      <c r="AA461" s="132"/>
      <c r="AB461" s="132"/>
      <c r="AC461" s="132"/>
      <c r="AD461" s="132"/>
      <c r="AE461" s="132"/>
      <c r="AF461" s="132"/>
      <c r="AG461" s="132"/>
      <c r="AH461" s="132"/>
      <c r="AI461" s="132"/>
      <c r="AJ461" s="132"/>
    </row>
    <row r="462" spans="1:36" s="15" customFormat="1" ht="15.75">
      <c r="A462" s="16"/>
      <c r="B462" s="5"/>
      <c r="C462" s="38"/>
      <c r="J462" s="236"/>
      <c r="Q462" s="169"/>
      <c r="R462" s="132"/>
      <c r="S462" s="132"/>
      <c r="T462" s="132"/>
      <c r="U462" s="234"/>
      <c r="V462" s="132"/>
      <c r="W462" s="253"/>
      <c r="X462" s="132"/>
      <c r="Y462" s="132"/>
      <c r="Z462" s="132"/>
      <c r="AA462" s="132"/>
      <c r="AB462" s="132"/>
      <c r="AC462" s="132"/>
      <c r="AD462" s="132"/>
      <c r="AE462" s="132"/>
      <c r="AF462" s="132"/>
      <c r="AG462" s="132"/>
      <c r="AH462" s="132"/>
      <c r="AI462" s="132"/>
      <c r="AJ462" s="132"/>
    </row>
    <row r="463" spans="1:36" s="15" customFormat="1" ht="15.75">
      <c r="A463" s="16"/>
      <c r="B463" s="5"/>
      <c r="C463" s="38"/>
      <c r="J463" s="236"/>
      <c r="Q463" s="169"/>
      <c r="R463" s="132"/>
      <c r="S463" s="132"/>
      <c r="T463" s="132"/>
      <c r="U463" s="234"/>
      <c r="V463" s="132"/>
      <c r="W463" s="253"/>
      <c r="X463" s="132"/>
      <c r="Y463" s="132"/>
      <c r="Z463" s="132"/>
      <c r="AA463" s="132"/>
      <c r="AB463" s="132"/>
      <c r="AC463" s="132"/>
      <c r="AD463" s="132"/>
      <c r="AE463" s="132"/>
      <c r="AF463" s="132"/>
      <c r="AG463" s="132"/>
      <c r="AH463" s="132"/>
      <c r="AI463" s="132"/>
      <c r="AJ463" s="132"/>
    </row>
    <row r="464" spans="1:36" s="15" customFormat="1" ht="15.75">
      <c r="A464" s="16"/>
      <c r="B464" s="5"/>
      <c r="C464" s="38"/>
      <c r="J464" s="236"/>
      <c r="Q464" s="169"/>
      <c r="R464" s="132"/>
      <c r="S464" s="132"/>
      <c r="T464" s="132"/>
      <c r="U464" s="234"/>
      <c r="V464" s="132"/>
      <c r="W464" s="253"/>
      <c r="X464" s="132"/>
      <c r="Y464" s="132"/>
      <c r="Z464" s="132"/>
      <c r="AA464" s="132"/>
      <c r="AB464" s="132"/>
      <c r="AC464" s="132"/>
      <c r="AD464" s="132"/>
      <c r="AE464" s="132"/>
      <c r="AF464" s="132"/>
      <c r="AG464" s="132"/>
      <c r="AH464" s="132"/>
      <c r="AI464" s="132"/>
      <c r="AJ464" s="132"/>
    </row>
    <row r="465" spans="1:36" s="15" customFormat="1" ht="15.75">
      <c r="A465" s="16"/>
      <c r="B465" s="5"/>
      <c r="C465" s="38"/>
      <c r="J465" s="236"/>
      <c r="Q465" s="169"/>
      <c r="R465" s="132"/>
      <c r="S465" s="132"/>
      <c r="T465" s="132"/>
      <c r="U465" s="234"/>
      <c r="V465" s="132"/>
      <c r="W465" s="253"/>
      <c r="X465" s="132"/>
      <c r="Y465" s="132"/>
      <c r="Z465" s="132"/>
      <c r="AA465" s="132"/>
      <c r="AB465" s="132"/>
      <c r="AC465" s="132"/>
      <c r="AD465" s="132"/>
      <c r="AE465" s="132"/>
      <c r="AF465" s="132"/>
      <c r="AG465" s="132"/>
      <c r="AH465" s="132"/>
      <c r="AI465" s="132"/>
      <c r="AJ465" s="132"/>
    </row>
    <row r="466" spans="1:36" s="15" customFormat="1" ht="15.75">
      <c r="A466" s="16"/>
      <c r="B466" s="5"/>
      <c r="C466" s="38"/>
      <c r="J466" s="236"/>
      <c r="Q466" s="169"/>
      <c r="R466" s="132"/>
      <c r="S466" s="132"/>
      <c r="T466" s="132"/>
      <c r="U466" s="234"/>
      <c r="V466" s="132"/>
      <c r="W466" s="253"/>
      <c r="X466" s="132"/>
      <c r="Y466" s="132"/>
      <c r="Z466" s="132"/>
      <c r="AA466" s="132"/>
      <c r="AB466" s="132"/>
      <c r="AC466" s="132"/>
      <c r="AD466" s="132"/>
      <c r="AE466" s="132"/>
      <c r="AF466" s="132"/>
      <c r="AG466" s="132"/>
      <c r="AH466" s="132"/>
      <c r="AI466" s="132"/>
      <c r="AJ466" s="132"/>
    </row>
    <row r="467" spans="1:36" s="15" customFormat="1" ht="15.75">
      <c r="A467" s="16"/>
      <c r="B467" s="5"/>
      <c r="C467" s="38"/>
      <c r="J467" s="236"/>
      <c r="Q467" s="169"/>
      <c r="R467" s="132"/>
      <c r="S467" s="132"/>
      <c r="T467" s="132"/>
      <c r="U467" s="234"/>
      <c r="V467" s="132"/>
      <c r="W467" s="253"/>
      <c r="X467" s="132"/>
      <c r="Y467" s="132"/>
      <c r="Z467" s="132"/>
      <c r="AA467" s="132"/>
      <c r="AB467" s="132"/>
      <c r="AC467" s="132"/>
      <c r="AD467" s="132"/>
      <c r="AE467" s="132"/>
      <c r="AF467" s="132"/>
      <c r="AG467" s="132"/>
      <c r="AH467" s="132"/>
      <c r="AI467" s="132"/>
      <c r="AJ467" s="132"/>
    </row>
    <row r="468" spans="1:36" s="15" customFormat="1" ht="15.75">
      <c r="A468" s="16"/>
      <c r="B468" s="5"/>
      <c r="C468" s="38"/>
      <c r="J468" s="236"/>
      <c r="Q468" s="169"/>
      <c r="R468" s="132"/>
      <c r="S468" s="132"/>
      <c r="T468" s="132"/>
      <c r="U468" s="234"/>
      <c r="V468" s="132"/>
      <c r="W468" s="253"/>
      <c r="X468" s="132"/>
      <c r="Y468" s="132"/>
      <c r="Z468" s="132"/>
      <c r="AA468" s="132"/>
      <c r="AB468" s="132"/>
      <c r="AC468" s="132"/>
      <c r="AD468" s="132"/>
      <c r="AE468" s="132"/>
      <c r="AF468" s="132"/>
      <c r="AG468" s="132"/>
      <c r="AH468" s="132"/>
      <c r="AI468" s="132"/>
      <c r="AJ468" s="132"/>
    </row>
    <row r="469" spans="1:36" s="15" customFormat="1" ht="15.75">
      <c r="A469" s="16"/>
      <c r="B469" s="5"/>
      <c r="C469" s="38"/>
      <c r="J469" s="236"/>
      <c r="Q469" s="169"/>
      <c r="R469" s="132"/>
      <c r="S469" s="132"/>
      <c r="T469" s="132"/>
      <c r="U469" s="234"/>
      <c r="V469" s="132"/>
      <c r="W469" s="253"/>
      <c r="X469" s="132"/>
      <c r="Y469" s="132"/>
      <c r="Z469" s="132"/>
      <c r="AA469" s="132"/>
      <c r="AB469" s="132"/>
      <c r="AC469" s="132"/>
      <c r="AD469" s="132"/>
      <c r="AE469" s="132"/>
      <c r="AF469" s="132"/>
      <c r="AG469" s="132"/>
      <c r="AH469" s="132"/>
      <c r="AI469" s="132"/>
      <c r="AJ469" s="132"/>
    </row>
    <row r="470" spans="1:36" s="15" customFormat="1" ht="15.75">
      <c r="A470" s="16"/>
      <c r="B470" s="5"/>
      <c r="C470" s="38"/>
      <c r="J470" s="236"/>
      <c r="Q470" s="169"/>
      <c r="R470" s="132"/>
      <c r="S470" s="132"/>
      <c r="T470" s="132"/>
      <c r="U470" s="234"/>
      <c r="V470" s="132"/>
      <c r="W470" s="253"/>
      <c r="X470" s="132"/>
      <c r="Y470" s="132"/>
      <c r="Z470" s="132"/>
      <c r="AA470" s="132"/>
      <c r="AB470" s="132"/>
      <c r="AC470" s="132"/>
      <c r="AD470" s="132"/>
      <c r="AE470" s="132"/>
      <c r="AF470" s="132"/>
      <c r="AG470" s="132"/>
      <c r="AH470" s="132"/>
      <c r="AI470" s="132"/>
      <c r="AJ470" s="132"/>
    </row>
    <row r="471" spans="1:36" s="15" customFormat="1" ht="15.75">
      <c r="A471" s="16"/>
      <c r="B471" s="5"/>
      <c r="C471" s="38"/>
      <c r="J471" s="236"/>
      <c r="Q471" s="169"/>
      <c r="R471" s="132"/>
      <c r="S471" s="132"/>
      <c r="T471" s="132"/>
      <c r="U471" s="234"/>
      <c r="V471" s="132"/>
      <c r="W471" s="253"/>
      <c r="X471" s="132"/>
      <c r="Y471" s="132"/>
      <c r="Z471" s="132"/>
      <c r="AA471" s="132"/>
      <c r="AB471" s="132"/>
      <c r="AC471" s="132"/>
      <c r="AD471" s="132"/>
      <c r="AE471" s="132"/>
      <c r="AF471" s="132"/>
      <c r="AG471" s="132"/>
      <c r="AH471" s="132"/>
      <c r="AI471" s="132"/>
      <c r="AJ471" s="132"/>
    </row>
    <row r="472" spans="1:36" s="15" customFormat="1" ht="15.75">
      <c r="A472" s="16"/>
      <c r="B472" s="5"/>
      <c r="C472" s="38"/>
      <c r="J472" s="236"/>
      <c r="Q472" s="169"/>
      <c r="R472" s="132"/>
      <c r="S472" s="132"/>
      <c r="T472" s="132"/>
      <c r="U472" s="234"/>
      <c r="V472" s="132"/>
      <c r="W472" s="253"/>
      <c r="X472" s="132"/>
      <c r="Y472" s="132"/>
      <c r="Z472" s="132"/>
      <c r="AA472" s="132"/>
      <c r="AB472" s="132"/>
      <c r="AC472" s="132"/>
      <c r="AD472" s="132"/>
      <c r="AE472" s="132"/>
      <c r="AF472" s="132"/>
      <c r="AG472" s="132"/>
      <c r="AH472" s="132"/>
      <c r="AI472" s="132"/>
      <c r="AJ472" s="132"/>
    </row>
    <row r="473" spans="1:36" s="15" customFormat="1" ht="15.75">
      <c r="A473" s="16"/>
      <c r="B473" s="5"/>
      <c r="C473" s="38"/>
      <c r="J473" s="236"/>
      <c r="Q473" s="169"/>
      <c r="R473" s="132"/>
      <c r="S473" s="132"/>
      <c r="T473" s="132"/>
      <c r="U473" s="234"/>
      <c r="V473" s="132"/>
      <c r="W473" s="253"/>
      <c r="X473" s="132"/>
      <c r="Y473" s="132"/>
      <c r="Z473" s="132"/>
      <c r="AA473" s="132"/>
      <c r="AB473" s="132"/>
      <c r="AC473" s="132"/>
      <c r="AD473" s="132"/>
      <c r="AE473" s="132"/>
      <c r="AF473" s="132"/>
      <c r="AG473" s="132"/>
      <c r="AH473" s="132"/>
      <c r="AI473" s="132"/>
      <c r="AJ473" s="132"/>
    </row>
    <row r="474" spans="1:36" s="15" customFormat="1" ht="15.75">
      <c r="A474" s="16"/>
      <c r="B474" s="5"/>
      <c r="C474" s="38"/>
      <c r="J474" s="236"/>
      <c r="Q474" s="169"/>
      <c r="R474" s="132"/>
      <c r="S474" s="132"/>
      <c r="T474" s="132"/>
      <c r="U474" s="234"/>
      <c r="V474" s="132"/>
      <c r="W474" s="253"/>
      <c r="X474" s="132"/>
      <c r="Y474" s="132"/>
      <c r="Z474" s="132"/>
      <c r="AA474" s="132"/>
      <c r="AB474" s="132"/>
      <c r="AC474" s="132"/>
      <c r="AD474" s="132"/>
      <c r="AE474" s="132"/>
      <c r="AF474" s="132"/>
      <c r="AG474" s="132"/>
      <c r="AH474" s="132"/>
      <c r="AI474" s="132"/>
      <c r="AJ474" s="132"/>
    </row>
    <row r="475" spans="1:36" s="15" customFormat="1" ht="15.75">
      <c r="A475" s="16"/>
      <c r="B475" s="5"/>
      <c r="C475" s="38"/>
      <c r="J475" s="236"/>
      <c r="Q475" s="169"/>
      <c r="R475" s="132"/>
      <c r="S475" s="132"/>
      <c r="T475" s="132"/>
      <c r="U475" s="234"/>
      <c r="V475" s="132"/>
      <c r="W475" s="253"/>
      <c r="X475" s="132"/>
      <c r="Y475" s="132"/>
      <c r="Z475" s="132"/>
      <c r="AA475" s="132"/>
      <c r="AB475" s="132"/>
      <c r="AC475" s="132"/>
      <c r="AD475" s="132"/>
      <c r="AE475" s="132"/>
      <c r="AF475" s="132"/>
      <c r="AG475" s="132"/>
      <c r="AH475" s="132"/>
      <c r="AI475" s="132"/>
      <c r="AJ475" s="132"/>
    </row>
    <row r="476" spans="1:36" s="15" customFormat="1" ht="15.75">
      <c r="A476" s="16"/>
      <c r="B476" s="5"/>
      <c r="C476" s="38"/>
      <c r="J476" s="236"/>
      <c r="Q476" s="169"/>
      <c r="R476" s="132"/>
      <c r="S476" s="132"/>
      <c r="T476" s="132"/>
      <c r="U476" s="234"/>
      <c r="V476" s="132"/>
      <c r="W476" s="253"/>
      <c r="X476" s="132"/>
      <c r="Y476" s="132"/>
      <c r="Z476" s="132"/>
      <c r="AA476" s="132"/>
      <c r="AB476" s="132"/>
      <c r="AC476" s="132"/>
      <c r="AD476" s="132"/>
      <c r="AE476" s="132"/>
      <c r="AF476" s="132"/>
      <c r="AG476" s="132"/>
      <c r="AH476" s="132"/>
      <c r="AI476" s="132"/>
      <c r="AJ476" s="132"/>
    </row>
    <row r="477" spans="1:36" s="15" customFormat="1" ht="15.75">
      <c r="A477" s="16"/>
      <c r="B477" s="5"/>
      <c r="C477" s="38"/>
      <c r="J477" s="236"/>
      <c r="Q477" s="169"/>
      <c r="R477" s="132"/>
      <c r="S477" s="132"/>
      <c r="T477" s="132"/>
      <c r="U477" s="234"/>
      <c r="V477" s="132"/>
      <c r="W477" s="253"/>
      <c r="X477" s="132"/>
      <c r="Y477" s="132"/>
      <c r="Z477" s="132"/>
      <c r="AA477" s="132"/>
      <c r="AB477" s="132"/>
      <c r="AC477" s="132"/>
      <c r="AD477" s="132"/>
      <c r="AE477" s="132"/>
      <c r="AF477" s="132"/>
      <c r="AG477" s="132"/>
      <c r="AH477" s="132"/>
      <c r="AI477" s="132"/>
      <c r="AJ477" s="132"/>
    </row>
    <row r="478" spans="1:36" s="15" customFormat="1" ht="15.75">
      <c r="A478" s="16"/>
      <c r="B478" s="5"/>
      <c r="C478" s="38"/>
      <c r="J478" s="236"/>
      <c r="Q478" s="169"/>
      <c r="R478" s="132"/>
      <c r="S478" s="132"/>
      <c r="T478" s="132"/>
      <c r="U478" s="234"/>
      <c r="V478" s="132"/>
      <c r="W478" s="253"/>
      <c r="X478" s="132"/>
      <c r="Y478" s="132"/>
      <c r="Z478" s="132"/>
      <c r="AA478" s="132"/>
      <c r="AB478" s="132"/>
      <c r="AC478" s="132"/>
      <c r="AD478" s="132"/>
      <c r="AE478" s="132"/>
      <c r="AF478" s="132"/>
      <c r="AG478" s="132"/>
      <c r="AH478" s="132"/>
      <c r="AI478" s="132"/>
      <c r="AJ478" s="132"/>
    </row>
    <row r="479" spans="1:36" s="15" customFormat="1" ht="15.75">
      <c r="A479" s="16"/>
      <c r="B479" s="5"/>
      <c r="C479" s="38"/>
      <c r="J479" s="236"/>
      <c r="Q479" s="169"/>
      <c r="R479" s="132"/>
      <c r="S479" s="132"/>
      <c r="T479" s="132"/>
      <c r="U479" s="234"/>
      <c r="V479" s="132"/>
      <c r="W479" s="253"/>
      <c r="X479" s="132"/>
      <c r="Y479" s="132"/>
      <c r="Z479" s="132"/>
      <c r="AA479" s="132"/>
      <c r="AB479" s="132"/>
      <c r="AC479" s="132"/>
      <c r="AD479" s="132"/>
      <c r="AE479" s="132"/>
      <c r="AF479" s="132"/>
      <c r="AG479" s="132"/>
      <c r="AH479" s="132"/>
      <c r="AI479" s="132"/>
      <c r="AJ479" s="132"/>
    </row>
    <row r="480" spans="1:36" s="15" customFormat="1" ht="15.75">
      <c r="A480" s="16"/>
      <c r="B480" s="5"/>
      <c r="C480" s="38"/>
      <c r="J480" s="236"/>
      <c r="Q480" s="169"/>
      <c r="R480" s="132"/>
      <c r="S480" s="132"/>
      <c r="T480" s="132"/>
      <c r="U480" s="234"/>
      <c r="V480" s="132"/>
      <c r="W480" s="253"/>
      <c r="X480" s="132"/>
      <c r="Y480" s="132"/>
      <c r="Z480" s="132"/>
      <c r="AA480" s="132"/>
      <c r="AB480" s="132"/>
      <c r="AC480" s="132"/>
      <c r="AD480" s="132"/>
      <c r="AE480" s="132"/>
      <c r="AF480" s="132"/>
      <c r="AG480" s="132"/>
      <c r="AH480" s="132"/>
      <c r="AI480" s="132"/>
      <c r="AJ480" s="132"/>
    </row>
    <row r="481" spans="1:36" s="15" customFormat="1" ht="15.75">
      <c r="A481" s="16"/>
      <c r="B481" s="5"/>
      <c r="C481" s="38"/>
      <c r="J481" s="236"/>
      <c r="Q481" s="169"/>
      <c r="R481" s="132"/>
      <c r="S481" s="132"/>
      <c r="T481" s="132"/>
      <c r="U481" s="234"/>
      <c r="V481" s="132"/>
      <c r="W481" s="253"/>
      <c r="X481" s="132"/>
      <c r="Y481" s="132"/>
      <c r="Z481" s="132"/>
      <c r="AA481" s="132"/>
      <c r="AB481" s="132"/>
      <c r="AC481" s="132"/>
      <c r="AD481" s="132"/>
      <c r="AE481" s="132"/>
      <c r="AF481" s="132"/>
      <c r="AG481" s="132"/>
      <c r="AH481" s="132"/>
      <c r="AI481" s="132"/>
      <c r="AJ481" s="132"/>
    </row>
    <row r="482" spans="1:36" s="15" customFormat="1" ht="15.75">
      <c r="A482" s="16"/>
      <c r="B482" s="5"/>
      <c r="C482" s="38"/>
      <c r="J482" s="236"/>
      <c r="Q482" s="169"/>
      <c r="R482" s="132"/>
      <c r="S482" s="132"/>
      <c r="T482" s="132"/>
      <c r="U482" s="234"/>
      <c r="V482" s="132"/>
      <c r="W482" s="253"/>
      <c r="X482" s="132"/>
      <c r="Y482" s="132"/>
      <c r="Z482" s="132"/>
      <c r="AA482" s="132"/>
      <c r="AB482" s="132"/>
      <c r="AC482" s="132"/>
      <c r="AD482" s="132"/>
      <c r="AE482" s="132"/>
      <c r="AF482" s="132"/>
      <c r="AG482" s="132"/>
      <c r="AH482" s="132"/>
      <c r="AI482" s="132"/>
      <c r="AJ482" s="132"/>
    </row>
    <row r="483" spans="1:36" s="15" customFormat="1" ht="15.75">
      <c r="A483" s="16"/>
      <c r="B483" s="5"/>
      <c r="C483" s="38"/>
      <c r="J483" s="236"/>
      <c r="Q483" s="169"/>
      <c r="R483" s="132"/>
      <c r="S483" s="132"/>
      <c r="T483" s="132"/>
      <c r="U483" s="234"/>
      <c r="V483" s="132"/>
      <c r="W483" s="253"/>
      <c r="X483" s="132"/>
      <c r="Y483" s="132"/>
      <c r="Z483" s="132"/>
      <c r="AA483" s="132"/>
      <c r="AB483" s="132"/>
      <c r="AC483" s="132"/>
      <c r="AD483" s="132"/>
      <c r="AE483" s="132"/>
      <c r="AF483" s="132"/>
      <c r="AG483" s="132"/>
      <c r="AH483" s="132"/>
      <c r="AI483" s="132"/>
      <c r="AJ483" s="132"/>
    </row>
    <row r="484" spans="1:36" s="15" customFormat="1" ht="15.75">
      <c r="A484" s="16"/>
      <c r="B484" s="5"/>
      <c r="C484" s="38"/>
      <c r="J484" s="236"/>
      <c r="Q484" s="169"/>
      <c r="R484" s="132"/>
      <c r="S484" s="132"/>
      <c r="T484" s="132"/>
      <c r="U484" s="234"/>
      <c r="V484" s="132"/>
      <c r="W484" s="253"/>
      <c r="X484" s="132"/>
      <c r="Y484" s="132"/>
      <c r="Z484" s="132"/>
      <c r="AA484" s="132"/>
      <c r="AB484" s="132"/>
      <c r="AC484" s="132"/>
      <c r="AD484" s="132"/>
      <c r="AE484" s="132"/>
      <c r="AF484" s="132"/>
      <c r="AG484" s="132"/>
      <c r="AH484" s="132"/>
      <c r="AI484" s="132"/>
      <c r="AJ484" s="132"/>
    </row>
    <row r="485" spans="1:36" s="15" customFormat="1" ht="15.75">
      <c r="A485" s="16"/>
      <c r="B485" s="5"/>
      <c r="C485" s="38"/>
      <c r="J485" s="236"/>
      <c r="Q485" s="169"/>
      <c r="R485" s="132"/>
      <c r="S485" s="132"/>
      <c r="T485" s="132"/>
      <c r="U485" s="234"/>
      <c r="V485" s="132"/>
      <c r="W485" s="253"/>
      <c r="X485" s="132"/>
      <c r="Y485" s="132"/>
      <c r="Z485" s="132"/>
      <c r="AA485" s="132"/>
      <c r="AB485" s="132"/>
      <c r="AC485" s="132"/>
      <c r="AD485" s="132"/>
      <c r="AE485" s="132"/>
      <c r="AF485" s="132"/>
      <c r="AG485" s="132"/>
      <c r="AH485" s="132"/>
      <c r="AI485" s="132"/>
      <c r="AJ485" s="132"/>
    </row>
    <row r="486" spans="1:36" s="15" customFormat="1" ht="15.75">
      <c r="A486" s="16"/>
      <c r="B486" s="5"/>
      <c r="C486" s="38"/>
      <c r="J486" s="236"/>
      <c r="Q486" s="169"/>
      <c r="R486" s="132"/>
      <c r="S486" s="132"/>
      <c r="T486" s="132"/>
      <c r="U486" s="234"/>
      <c r="V486" s="132"/>
      <c r="W486" s="253"/>
      <c r="X486" s="132"/>
      <c r="Y486" s="132"/>
      <c r="Z486" s="132"/>
      <c r="AA486" s="132"/>
      <c r="AB486" s="132"/>
      <c r="AC486" s="132"/>
      <c r="AD486" s="132"/>
      <c r="AE486" s="132"/>
      <c r="AF486" s="132"/>
      <c r="AG486" s="132"/>
      <c r="AH486" s="132"/>
      <c r="AI486" s="132"/>
      <c r="AJ486" s="132"/>
    </row>
    <row r="487" spans="1:36" s="15" customFormat="1" ht="15.75">
      <c r="A487" s="16"/>
      <c r="B487" s="5"/>
      <c r="C487" s="38"/>
      <c r="J487" s="236"/>
      <c r="Q487" s="169"/>
      <c r="R487" s="132"/>
      <c r="S487" s="132"/>
      <c r="T487" s="132"/>
      <c r="U487" s="234"/>
      <c r="V487" s="132"/>
      <c r="W487" s="253"/>
      <c r="X487" s="132"/>
      <c r="Y487" s="132"/>
      <c r="Z487" s="132"/>
      <c r="AA487" s="132"/>
      <c r="AB487" s="132"/>
      <c r="AC487" s="132"/>
      <c r="AD487" s="132"/>
      <c r="AE487" s="132"/>
      <c r="AF487" s="132"/>
      <c r="AG487" s="132"/>
      <c r="AH487" s="132"/>
      <c r="AI487" s="132"/>
      <c r="AJ487" s="132"/>
    </row>
    <row r="488" spans="1:36" s="15" customFormat="1" ht="15.75">
      <c r="A488" s="16"/>
      <c r="B488" s="5"/>
      <c r="C488" s="38"/>
      <c r="J488" s="236"/>
      <c r="Q488" s="169"/>
      <c r="R488" s="132"/>
      <c r="S488" s="132"/>
      <c r="T488" s="132"/>
      <c r="U488" s="234"/>
      <c r="V488" s="132"/>
      <c r="W488" s="253"/>
      <c r="X488" s="132"/>
      <c r="Y488" s="132"/>
      <c r="Z488" s="132"/>
      <c r="AA488" s="132"/>
      <c r="AB488" s="132"/>
      <c r="AC488" s="132"/>
      <c r="AD488" s="132"/>
      <c r="AE488" s="132"/>
      <c r="AF488" s="132"/>
      <c r="AG488" s="132"/>
      <c r="AH488" s="132"/>
      <c r="AI488" s="132"/>
      <c r="AJ488" s="132"/>
    </row>
    <row r="489" spans="1:36" s="15" customFormat="1" ht="15.75">
      <c r="A489" s="16"/>
      <c r="B489" s="5"/>
      <c r="C489" s="38"/>
      <c r="J489" s="236"/>
      <c r="Q489" s="169"/>
      <c r="R489" s="132"/>
      <c r="S489" s="132"/>
      <c r="T489" s="132"/>
      <c r="U489" s="234"/>
      <c r="V489" s="132"/>
      <c r="W489" s="253"/>
      <c r="X489" s="132"/>
      <c r="Y489" s="132"/>
      <c r="Z489" s="132"/>
      <c r="AA489" s="132"/>
      <c r="AB489" s="132"/>
      <c r="AC489" s="132"/>
      <c r="AD489" s="132"/>
      <c r="AE489" s="132"/>
      <c r="AF489" s="132"/>
      <c r="AG489" s="132"/>
      <c r="AH489" s="132"/>
      <c r="AI489" s="132"/>
      <c r="AJ489" s="132"/>
    </row>
    <row r="490" spans="1:36" s="15" customFormat="1" ht="15.75">
      <c r="A490" s="16"/>
      <c r="B490" s="5"/>
      <c r="C490" s="38"/>
      <c r="J490" s="236"/>
      <c r="Q490" s="169"/>
      <c r="R490" s="132"/>
      <c r="S490" s="132"/>
      <c r="T490" s="132"/>
      <c r="U490" s="234"/>
      <c r="V490" s="132"/>
      <c r="W490" s="253"/>
      <c r="X490" s="132"/>
      <c r="Y490" s="132"/>
      <c r="Z490" s="132"/>
      <c r="AA490" s="132"/>
      <c r="AB490" s="132"/>
      <c r="AC490" s="132"/>
      <c r="AD490" s="132"/>
      <c r="AE490" s="132"/>
      <c r="AF490" s="132"/>
      <c r="AG490" s="132"/>
      <c r="AH490" s="132"/>
      <c r="AI490" s="132"/>
      <c r="AJ490" s="132"/>
    </row>
    <row r="491" spans="1:36" s="15" customFormat="1" ht="15.75">
      <c r="A491" s="16"/>
      <c r="B491" s="5"/>
      <c r="C491" s="38"/>
      <c r="J491" s="236"/>
      <c r="Q491" s="169"/>
      <c r="R491" s="132"/>
      <c r="S491" s="132"/>
      <c r="T491" s="132"/>
      <c r="U491" s="234"/>
      <c r="V491" s="132"/>
      <c r="W491" s="253"/>
      <c r="X491" s="132"/>
      <c r="Y491" s="132"/>
      <c r="Z491" s="132"/>
      <c r="AA491" s="132"/>
      <c r="AB491" s="132"/>
      <c r="AC491" s="132"/>
      <c r="AD491" s="132"/>
      <c r="AE491" s="132"/>
      <c r="AF491" s="132"/>
      <c r="AG491" s="132"/>
      <c r="AH491" s="132"/>
      <c r="AI491" s="132"/>
      <c r="AJ491" s="132"/>
    </row>
    <row r="492" spans="1:36" s="15" customFormat="1" ht="15.75">
      <c r="A492" s="16"/>
      <c r="B492" s="5"/>
      <c r="C492" s="38"/>
      <c r="J492" s="236"/>
      <c r="Q492" s="169"/>
      <c r="R492" s="132"/>
      <c r="S492" s="132"/>
      <c r="T492" s="132"/>
      <c r="U492" s="234"/>
      <c r="V492" s="132"/>
      <c r="W492" s="253"/>
      <c r="X492" s="132"/>
      <c r="Y492" s="132"/>
      <c r="Z492" s="132"/>
      <c r="AA492" s="132"/>
      <c r="AB492" s="132"/>
      <c r="AC492" s="132"/>
      <c r="AD492" s="132"/>
      <c r="AE492" s="132"/>
      <c r="AF492" s="132"/>
      <c r="AG492" s="132"/>
      <c r="AH492" s="132"/>
      <c r="AI492" s="132"/>
      <c r="AJ492" s="132"/>
    </row>
    <row r="493" spans="1:36" s="15" customFormat="1" ht="15.75">
      <c r="A493" s="16"/>
      <c r="B493" s="5"/>
      <c r="C493" s="38"/>
      <c r="J493" s="236"/>
      <c r="Q493" s="169"/>
      <c r="R493" s="132"/>
      <c r="S493" s="132"/>
      <c r="T493" s="132"/>
      <c r="U493" s="234"/>
      <c r="V493" s="132"/>
      <c r="W493" s="253"/>
      <c r="X493" s="132"/>
      <c r="Y493" s="132"/>
      <c r="Z493" s="132"/>
      <c r="AA493" s="132"/>
      <c r="AB493" s="132"/>
      <c r="AC493" s="132"/>
      <c r="AD493" s="132"/>
      <c r="AE493" s="132"/>
      <c r="AF493" s="132"/>
      <c r="AG493" s="132"/>
      <c r="AH493" s="132"/>
      <c r="AI493" s="132"/>
      <c r="AJ493" s="132"/>
    </row>
    <row r="494" spans="1:36" s="15" customFormat="1" ht="15.75">
      <c r="A494" s="16"/>
      <c r="B494" s="5"/>
      <c r="C494" s="38"/>
      <c r="J494" s="236"/>
      <c r="Q494" s="169"/>
      <c r="R494" s="132"/>
      <c r="S494" s="132"/>
      <c r="T494" s="132"/>
      <c r="U494" s="234"/>
      <c r="V494" s="132"/>
      <c r="W494" s="253"/>
      <c r="X494" s="132"/>
      <c r="Y494" s="132"/>
      <c r="Z494" s="132"/>
      <c r="AA494" s="132"/>
      <c r="AB494" s="132"/>
      <c r="AC494" s="132"/>
      <c r="AD494" s="132"/>
      <c r="AE494" s="132"/>
      <c r="AF494" s="132"/>
      <c r="AG494" s="132"/>
      <c r="AH494" s="132"/>
      <c r="AI494" s="132"/>
      <c r="AJ494" s="132"/>
    </row>
    <row r="495" spans="1:36" s="15" customFormat="1" ht="15.75">
      <c r="A495" s="16"/>
      <c r="B495" s="5"/>
      <c r="C495" s="38"/>
      <c r="J495" s="236"/>
      <c r="Q495" s="169"/>
      <c r="R495" s="132"/>
      <c r="S495" s="132"/>
      <c r="T495" s="132"/>
      <c r="U495" s="234"/>
      <c r="V495" s="132"/>
      <c r="W495" s="253"/>
      <c r="X495" s="132"/>
      <c r="Y495" s="132"/>
      <c r="Z495" s="132"/>
      <c r="AA495" s="132"/>
      <c r="AB495" s="132"/>
      <c r="AC495" s="132"/>
      <c r="AD495" s="132"/>
      <c r="AE495" s="132"/>
      <c r="AF495" s="132"/>
      <c r="AG495" s="132"/>
      <c r="AH495" s="132"/>
      <c r="AI495" s="132"/>
      <c r="AJ495" s="132"/>
    </row>
    <row r="496" spans="1:36" s="15" customFormat="1" ht="15.75">
      <c r="A496" s="16"/>
      <c r="B496" s="5"/>
      <c r="C496" s="38"/>
      <c r="J496" s="236"/>
      <c r="Q496" s="169"/>
      <c r="R496" s="132"/>
      <c r="S496" s="132"/>
      <c r="T496" s="132"/>
      <c r="U496" s="234"/>
      <c r="V496" s="132"/>
      <c r="W496" s="253"/>
      <c r="X496" s="132"/>
      <c r="Y496" s="132"/>
      <c r="Z496" s="132"/>
      <c r="AA496" s="132"/>
      <c r="AB496" s="132"/>
      <c r="AC496" s="132"/>
      <c r="AD496" s="132"/>
      <c r="AE496" s="132"/>
      <c r="AF496" s="132"/>
      <c r="AG496" s="132"/>
      <c r="AH496" s="132"/>
      <c r="AI496" s="132"/>
      <c r="AJ496" s="132"/>
    </row>
    <row r="497" spans="1:36" s="15" customFormat="1" ht="15.75">
      <c r="A497" s="16"/>
      <c r="B497" s="5"/>
      <c r="C497" s="38"/>
      <c r="J497" s="236"/>
      <c r="Q497" s="169"/>
      <c r="R497" s="132"/>
      <c r="S497" s="132"/>
      <c r="T497" s="132"/>
      <c r="U497" s="234"/>
      <c r="V497" s="132"/>
      <c r="W497" s="253"/>
      <c r="X497" s="132"/>
      <c r="Y497" s="132"/>
      <c r="Z497" s="132"/>
      <c r="AA497" s="132"/>
      <c r="AB497" s="132"/>
      <c r="AC497" s="132"/>
      <c r="AD497" s="132"/>
      <c r="AE497" s="132"/>
      <c r="AF497" s="132"/>
      <c r="AG497" s="132"/>
      <c r="AH497" s="132"/>
      <c r="AI497" s="132"/>
      <c r="AJ497" s="132"/>
    </row>
    <row r="498" spans="1:36" s="15" customFormat="1" ht="15.75">
      <c r="A498" s="16"/>
      <c r="B498" s="5"/>
      <c r="C498" s="38"/>
      <c r="J498" s="236"/>
      <c r="Q498" s="169"/>
      <c r="R498" s="132"/>
      <c r="S498" s="132"/>
      <c r="T498" s="132"/>
      <c r="U498" s="234"/>
      <c r="V498" s="132"/>
      <c r="W498" s="253"/>
      <c r="X498" s="132"/>
      <c r="Y498" s="132"/>
      <c r="Z498" s="132"/>
      <c r="AA498" s="132"/>
      <c r="AB498" s="132"/>
      <c r="AC498" s="132"/>
      <c r="AD498" s="132"/>
      <c r="AE498" s="132"/>
      <c r="AF498" s="132"/>
      <c r="AG498" s="132"/>
      <c r="AH498" s="132"/>
      <c r="AI498" s="132"/>
      <c r="AJ498" s="132"/>
    </row>
    <row r="499" spans="1:36" s="15" customFormat="1" ht="15.75">
      <c r="A499" s="16"/>
      <c r="B499" s="5"/>
      <c r="C499" s="38"/>
      <c r="J499" s="236"/>
      <c r="Q499" s="169"/>
      <c r="R499" s="132"/>
      <c r="S499" s="132"/>
      <c r="T499" s="132"/>
      <c r="U499" s="234"/>
      <c r="V499" s="132"/>
      <c r="W499" s="253"/>
      <c r="X499" s="132"/>
      <c r="Y499" s="132"/>
      <c r="Z499" s="132"/>
      <c r="AA499" s="132"/>
      <c r="AB499" s="132"/>
      <c r="AC499" s="132"/>
      <c r="AD499" s="132"/>
      <c r="AE499" s="132"/>
      <c r="AF499" s="132"/>
      <c r="AG499" s="132"/>
      <c r="AH499" s="132"/>
      <c r="AI499" s="132"/>
      <c r="AJ499" s="132"/>
    </row>
    <row r="500" spans="1:36" s="15" customFormat="1" ht="15.75">
      <c r="A500" s="16"/>
      <c r="B500" s="5"/>
      <c r="C500" s="38"/>
      <c r="J500" s="236"/>
      <c r="Q500" s="169"/>
      <c r="R500" s="132"/>
      <c r="S500" s="132"/>
      <c r="T500" s="132"/>
      <c r="U500" s="234"/>
      <c r="V500" s="132"/>
      <c r="W500" s="253"/>
      <c r="X500" s="132"/>
      <c r="Y500" s="132"/>
      <c r="Z500" s="132"/>
      <c r="AA500" s="132"/>
      <c r="AB500" s="132"/>
      <c r="AC500" s="132"/>
      <c r="AD500" s="132"/>
      <c r="AE500" s="132"/>
      <c r="AF500" s="132"/>
      <c r="AG500" s="132"/>
      <c r="AH500" s="132"/>
      <c r="AI500" s="132"/>
      <c r="AJ500" s="132"/>
    </row>
    <row r="501" spans="1:36" s="15" customFormat="1" ht="15.75">
      <c r="A501" s="16"/>
      <c r="B501" s="5"/>
      <c r="C501" s="38"/>
      <c r="J501" s="236"/>
      <c r="Q501" s="169"/>
      <c r="R501" s="132"/>
      <c r="S501" s="132"/>
      <c r="T501" s="132"/>
      <c r="U501" s="234"/>
      <c r="V501" s="132"/>
      <c r="W501" s="253"/>
      <c r="X501" s="132"/>
      <c r="Y501" s="132"/>
      <c r="Z501" s="132"/>
      <c r="AA501" s="132"/>
      <c r="AB501" s="132"/>
      <c r="AC501" s="132"/>
      <c r="AD501" s="132"/>
      <c r="AE501" s="132"/>
      <c r="AF501" s="132"/>
      <c r="AG501" s="132"/>
      <c r="AH501" s="132"/>
      <c r="AI501" s="132"/>
      <c r="AJ501" s="132"/>
    </row>
    <row r="502" spans="1:36" s="15" customFormat="1" ht="15.75">
      <c r="A502" s="16"/>
      <c r="B502" s="5"/>
      <c r="C502" s="38"/>
      <c r="J502" s="236"/>
      <c r="Q502" s="169"/>
      <c r="R502" s="132"/>
      <c r="S502" s="132"/>
      <c r="T502" s="132"/>
      <c r="U502" s="234"/>
      <c r="V502" s="132"/>
      <c r="W502" s="253"/>
      <c r="X502" s="132"/>
      <c r="Y502" s="132"/>
      <c r="Z502" s="132"/>
      <c r="AA502" s="132"/>
      <c r="AB502" s="132"/>
      <c r="AC502" s="132"/>
      <c r="AD502" s="132"/>
      <c r="AE502" s="132"/>
      <c r="AF502" s="132"/>
      <c r="AG502" s="132"/>
      <c r="AH502" s="132"/>
      <c r="AI502" s="132"/>
      <c r="AJ502" s="132"/>
    </row>
    <row r="503" spans="1:36" s="15" customFormat="1" ht="15.75">
      <c r="A503" s="16"/>
      <c r="B503" s="5"/>
      <c r="C503" s="38"/>
      <c r="J503" s="236"/>
      <c r="Q503" s="169"/>
      <c r="R503" s="132"/>
      <c r="S503" s="132"/>
      <c r="T503" s="132"/>
      <c r="U503" s="234"/>
      <c r="V503" s="132"/>
      <c r="W503" s="253"/>
      <c r="X503" s="132"/>
      <c r="Y503" s="132"/>
      <c r="Z503" s="132"/>
      <c r="AA503" s="132"/>
      <c r="AB503" s="132"/>
      <c r="AC503" s="132"/>
      <c r="AD503" s="132"/>
      <c r="AE503" s="132"/>
      <c r="AF503" s="132"/>
      <c r="AG503" s="132"/>
      <c r="AH503" s="132"/>
      <c r="AI503" s="132"/>
      <c r="AJ503" s="132"/>
    </row>
    <row r="504" spans="1:36" s="15" customFormat="1" ht="15.75">
      <c r="A504" s="16"/>
      <c r="B504" s="5"/>
      <c r="C504" s="38"/>
      <c r="J504" s="236"/>
      <c r="Q504" s="169"/>
      <c r="R504" s="132"/>
      <c r="S504" s="132"/>
      <c r="T504" s="132"/>
      <c r="U504" s="234"/>
      <c r="V504" s="132"/>
      <c r="W504" s="253"/>
      <c r="X504" s="132"/>
      <c r="Y504" s="132"/>
      <c r="Z504" s="132"/>
      <c r="AA504" s="132"/>
      <c r="AB504" s="132"/>
      <c r="AC504" s="132"/>
      <c r="AD504" s="132"/>
      <c r="AE504" s="132"/>
      <c r="AF504" s="132"/>
      <c r="AG504" s="132"/>
      <c r="AH504" s="132"/>
      <c r="AI504" s="132"/>
      <c r="AJ504" s="132"/>
    </row>
    <row r="505" spans="1:36" s="15" customFormat="1" ht="15.75">
      <c r="A505" s="16"/>
      <c r="B505" s="5"/>
      <c r="C505" s="38"/>
      <c r="J505" s="236"/>
      <c r="Q505" s="169"/>
      <c r="R505" s="132"/>
      <c r="S505" s="132"/>
      <c r="T505" s="132"/>
      <c r="U505" s="234"/>
      <c r="V505" s="132"/>
      <c r="W505" s="253"/>
      <c r="X505" s="132"/>
      <c r="Y505" s="132"/>
      <c r="Z505" s="132"/>
      <c r="AA505" s="132"/>
      <c r="AB505" s="132"/>
      <c r="AC505" s="132"/>
      <c r="AD505" s="132"/>
      <c r="AE505" s="132"/>
      <c r="AF505" s="132"/>
      <c r="AG505" s="132"/>
      <c r="AH505" s="132"/>
      <c r="AI505" s="132"/>
      <c r="AJ505" s="132"/>
    </row>
    <row r="506" spans="1:36" s="15" customFormat="1" ht="15.75">
      <c r="A506" s="16"/>
      <c r="B506" s="5"/>
      <c r="C506" s="38"/>
      <c r="J506" s="236"/>
      <c r="Q506" s="169"/>
      <c r="R506" s="132"/>
      <c r="S506" s="132"/>
      <c r="T506" s="132"/>
      <c r="U506" s="234"/>
      <c r="V506" s="132"/>
      <c r="W506" s="253"/>
      <c r="X506" s="132"/>
      <c r="Y506" s="132"/>
      <c r="Z506" s="132"/>
      <c r="AA506" s="132"/>
      <c r="AB506" s="132"/>
      <c r="AC506" s="132"/>
      <c r="AD506" s="132"/>
      <c r="AE506" s="132"/>
      <c r="AF506" s="132"/>
      <c r="AG506" s="132"/>
      <c r="AH506" s="132"/>
      <c r="AI506" s="132"/>
      <c r="AJ506" s="132"/>
    </row>
    <row r="507" spans="1:36" s="15" customFormat="1" ht="15.75">
      <c r="A507" s="16"/>
      <c r="B507" s="5"/>
      <c r="C507" s="38"/>
      <c r="J507" s="236"/>
      <c r="Q507" s="169"/>
      <c r="R507" s="132"/>
      <c r="S507" s="132"/>
      <c r="T507" s="132"/>
      <c r="U507" s="234"/>
      <c r="V507" s="132"/>
      <c r="W507" s="253"/>
      <c r="X507" s="132"/>
      <c r="Y507" s="132"/>
      <c r="Z507" s="132"/>
      <c r="AA507" s="132"/>
      <c r="AB507" s="132"/>
      <c r="AC507" s="132"/>
      <c r="AD507" s="132"/>
      <c r="AE507" s="132"/>
      <c r="AF507" s="132"/>
      <c r="AG507" s="132"/>
      <c r="AH507" s="132"/>
      <c r="AI507" s="132"/>
      <c r="AJ507" s="132"/>
    </row>
    <row r="508" spans="1:36" s="15" customFormat="1" ht="15.75">
      <c r="A508" s="16"/>
      <c r="B508" s="5"/>
      <c r="C508" s="38"/>
      <c r="J508" s="236"/>
      <c r="Q508" s="169"/>
      <c r="R508" s="132"/>
      <c r="S508" s="132"/>
      <c r="T508" s="132"/>
      <c r="U508" s="234"/>
      <c r="V508" s="132"/>
      <c r="W508" s="253"/>
      <c r="X508" s="132"/>
      <c r="Y508" s="132"/>
      <c r="Z508" s="132"/>
      <c r="AA508" s="132"/>
      <c r="AB508" s="132"/>
      <c r="AC508" s="132"/>
      <c r="AD508" s="132"/>
      <c r="AE508" s="132"/>
      <c r="AF508" s="132"/>
      <c r="AG508" s="132"/>
      <c r="AH508" s="132"/>
      <c r="AI508" s="132"/>
      <c r="AJ508" s="132"/>
    </row>
    <row r="509" spans="1:36" s="15" customFormat="1" ht="15.75">
      <c r="A509" s="16"/>
      <c r="B509" s="5"/>
      <c r="C509" s="38"/>
      <c r="J509" s="236"/>
      <c r="Q509" s="169"/>
      <c r="R509" s="132"/>
      <c r="S509" s="132"/>
      <c r="T509" s="132"/>
      <c r="U509" s="234"/>
      <c r="V509" s="132"/>
      <c r="W509" s="253"/>
      <c r="X509" s="132"/>
      <c r="Y509" s="132"/>
      <c r="Z509" s="132"/>
      <c r="AA509" s="132"/>
      <c r="AB509" s="132"/>
      <c r="AC509" s="132"/>
      <c r="AD509" s="132"/>
      <c r="AE509" s="132"/>
      <c r="AF509" s="132"/>
      <c r="AG509" s="132"/>
      <c r="AH509" s="132"/>
      <c r="AI509" s="132"/>
      <c r="AJ509" s="132"/>
    </row>
    <row r="510" spans="1:36" s="15" customFormat="1" ht="15.75">
      <c r="A510" s="16"/>
      <c r="B510" s="5"/>
      <c r="C510" s="38"/>
      <c r="J510" s="236"/>
      <c r="Q510" s="169"/>
      <c r="R510" s="132"/>
      <c r="S510" s="132"/>
      <c r="T510" s="132"/>
      <c r="U510" s="234"/>
      <c r="V510" s="132"/>
      <c r="W510" s="253"/>
      <c r="X510" s="132"/>
      <c r="Y510" s="132"/>
      <c r="Z510" s="132"/>
      <c r="AA510" s="132"/>
      <c r="AB510" s="132"/>
      <c r="AC510" s="132"/>
      <c r="AD510" s="132"/>
      <c r="AE510" s="132"/>
      <c r="AF510" s="132"/>
      <c r="AG510" s="132"/>
      <c r="AH510" s="132"/>
      <c r="AI510" s="132"/>
      <c r="AJ510" s="132"/>
    </row>
    <row r="511" spans="1:36" s="15" customFormat="1" ht="15.75">
      <c r="A511" s="16"/>
      <c r="B511" s="5"/>
      <c r="C511" s="38"/>
      <c r="J511" s="236"/>
      <c r="Q511" s="169"/>
      <c r="R511" s="132"/>
      <c r="S511" s="132"/>
      <c r="T511" s="132"/>
      <c r="U511" s="234"/>
      <c r="V511" s="132"/>
      <c r="W511" s="253"/>
      <c r="X511" s="132"/>
      <c r="Y511" s="132"/>
      <c r="Z511" s="132"/>
      <c r="AA511" s="132"/>
      <c r="AB511" s="132"/>
      <c r="AC511" s="132"/>
      <c r="AD511" s="132"/>
      <c r="AE511" s="132"/>
      <c r="AF511" s="132"/>
      <c r="AG511" s="132"/>
      <c r="AH511" s="132"/>
      <c r="AI511" s="132"/>
      <c r="AJ511" s="132"/>
    </row>
    <row r="512" spans="1:36" s="15" customFormat="1" ht="15.75">
      <c r="A512" s="16"/>
      <c r="B512" s="5"/>
      <c r="C512" s="38"/>
      <c r="J512" s="236"/>
      <c r="Q512" s="169"/>
      <c r="R512" s="132"/>
      <c r="S512" s="132"/>
      <c r="T512" s="132"/>
      <c r="U512" s="234"/>
      <c r="V512" s="132"/>
      <c r="W512" s="253"/>
      <c r="X512" s="132"/>
      <c r="Y512" s="132"/>
      <c r="Z512" s="132"/>
      <c r="AA512" s="132"/>
      <c r="AB512" s="132"/>
      <c r="AC512" s="132"/>
      <c r="AD512" s="132"/>
      <c r="AE512" s="132"/>
      <c r="AF512" s="132"/>
      <c r="AG512" s="132"/>
      <c r="AH512" s="132"/>
      <c r="AI512" s="132"/>
      <c r="AJ512" s="132"/>
    </row>
    <row r="513" spans="1:36" s="15" customFormat="1" ht="15.75">
      <c r="A513" s="16"/>
      <c r="B513" s="5"/>
      <c r="C513" s="38"/>
      <c r="J513" s="236"/>
      <c r="Q513" s="169"/>
      <c r="R513" s="132"/>
      <c r="S513" s="132"/>
      <c r="T513" s="132"/>
      <c r="U513" s="234"/>
      <c r="V513" s="132"/>
      <c r="W513" s="253"/>
      <c r="X513" s="132"/>
      <c r="Y513" s="132"/>
      <c r="Z513" s="132"/>
      <c r="AA513" s="132"/>
      <c r="AB513" s="132"/>
      <c r="AC513" s="132"/>
      <c r="AD513" s="132"/>
      <c r="AE513" s="132"/>
      <c r="AF513" s="132"/>
      <c r="AG513" s="132"/>
      <c r="AH513" s="132"/>
      <c r="AI513" s="132"/>
      <c r="AJ513" s="132"/>
    </row>
    <row r="514" spans="1:36" s="15" customFormat="1" ht="15.75">
      <c r="A514" s="16"/>
      <c r="B514" s="5"/>
      <c r="C514" s="38"/>
      <c r="J514" s="236"/>
      <c r="Q514" s="169"/>
      <c r="R514" s="132"/>
      <c r="S514" s="132"/>
      <c r="T514" s="132"/>
      <c r="U514" s="234"/>
      <c r="V514" s="132"/>
      <c r="W514" s="253"/>
      <c r="X514" s="132"/>
      <c r="Y514" s="132"/>
      <c r="Z514" s="132"/>
      <c r="AA514" s="132"/>
      <c r="AB514" s="132"/>
      <c r="AC514" s="132"/>
      <c r="AD514" s="132"/>
      <c r="AE514" s="132"/>
      <c r="AF514" s="132"/>
      <c r="AG514" s="132"/>
      <c r="AH514" s="132"/>
      <c r="AI514" s="132"/>
      <c r="AJ514" s="132"/>
    </row>
    <row r="515" spans="1:36" s="15" customFormat="1" ht="15.75">
      <c r="A515" s="16"/>
      <c r="B515" s="5"/>
      <c r="C515" s="38"/>
      <c r="J515" s="236"/>
      <c r="Q515" s="169"/>
      <c r="R515" s="132"/>
      <c r="S515" s="132"/>
      <c r="T515" s="132"/>
      <c r="U515" s="234"/>
      <c r="V515" s="132"/>
      <c r="W515" s="253"/>
      <c r="X515" s="132"/>
      <c r="Y515" s="132"/>
      <c r="Z515" s="132"/>
      <c r="AA515" s="132"/>
      <c r="AB515" s="132"/>
      <c r="AC515" s="132"/>
      <c r="AD515" s="132"/>
      <c r="AE515" s="132"/>
      <c r="AF515" s="132"/>
      <c r="AG515" s="132"/>
      <c r="AH515" s="132"/>
      <c r="AI515" s="132"/>
      <c r="AJ515" s="132"/>
    </row>
    <row r="516" spans="1:36" s="15" customFormat="1" ht="15.75">
      <c r="A516" s="16"/>
      <c r="B516" s="5"/>
      <c r="C516" s="38"/>
      <c r="J516" s="236"/>
      <c r="Q516" s="169"/>
      <c r="R516" s="132"/>
      <c r="S516" s="132"/>
      <c r="T516" s="132"/>
      <c r="U516" s="234"/>
      <c r="V516" s="132"/>
      <c r="W516" s="253"/>
      <c r="X516" s="132"/>
      <c r="Y516" s="132"/>
      <c r="Z516" s="132"/>
      <c r="AA516" s="132"/>
      <c r="AB516" s="132"/>
      <c r="AC516" s="132"/>
      <c r="AD516" s="132"/>
      <c r="AE516" s="132"/>
      <c r="AF516" s="132"/>
      <c r="AG516" s="132"/>
      <c r="AH516" s="132"/>
      <c r="AI516" s="132"/>
      <c r="AJ516" s="132"/>
    </row>
  </sheetData>
  <sheetProtection/>
  <mergeCells count="43">
    <mergeCell ref="AA8:AJ8"/>
    <mergeCell ref="AA9:AD10"/>
    <mergeCell ref="U9:U12"/>
    <mergeCell ref="B9:B12"/>
    <mergeCell ref="AG10:AG12"/>
    <mergeCell ref="V9:V12"/>
    <mergeCell ref="H11:I11"/>
    <mergeCell ref="K11:K12"/>
    <mergeCell ref="T11:T12"/>
    <mergeCell ref="AE9:AE12"/>
    <mergeCell ref="AF9:AF12"/>
    <mergeCell ref="AG9:AJ9"/>
    <mergeCell ref="D10:F10"/>
    <mergeCell ref="G10:I10"/>
    <mergeCell ref="K10:O10"/>
    <mergeCell ref="P10:T10"/>
    <mergeCell ref="D11:D12"/>
    <mergeCell ref="E11:F11"/>
    <mergeCell ref="L11:L12"/>
    <mergeCell ref="P11:P12"/>
    <mergeCell ref="P173:S173"/>
    <mergeCell ref="M11:N11"/>
    <mergeCell ref="G11:G12"/>
    <mergeCell ref="D9:I9"/>
    <mergeCell ref="J9:J12"/>
    <mergeCell ref="K9:T9"/>
    <mergeCell ref="A173:D173"/>
    <mergeCell ref="O11:O12"/>
    <mergeCell ref="A9:A12"/>
    <mergeCell ref="C9:C12"/>
    <mergeCell ref="Q11:Q12"/>
    <mergeCell ref="R11:S11"/>
    <mergeCell ref="A7:U7"/>
    <mergeCell ref="Q1:T1"/>
    <mergeCell ref="Q2:T2"/>
    <mergeCell ref="Q3:T3"/>
    <mergeCell ref="N4:P4"/>
    <mergeCell ref="N5:P5"/>
    <mergeCell ref="A6:U6"/>
    <mergeCell ref="W2:W47"/>
    <mergeCell ref="W48:W79"/>
    <mergeCell ref="W80:W118"/>
    <mergeCell ref="W119:W166"/>
  </mergeCells>
  <printOptions horizontalCentered="1"/>
  <pageMargins left="0.1968503937007874" right="0.1968503937007874" top="0.46" bottom="0.41" header="0.26" footer="0.2362204724409449"/>
  <pageSetup fitToHeight="7" fitToWidth="1" horizontalDpi="600" verticalDpi="600" orientation="landscape" paperSize="9" scale="30" r:id="rId1"/>
  <headerFooter alignWithMargins="0">
    <oddHeader>&amp;R&amp;20Продовження додатку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2018-05-15T08:06:29Z</cp:lastPrinted>
  <dcterms:created xsi:type="dcterms:W3CDTF">2014-01-17T10:52:16Z</dcterms:created>
  <dcterms:modified xsi:type="dcterms:W3CDTF">2018-05-22T15:41:22Z</dcterms:modified>
  <cp:category/>
  <cp:version/>
  <cp:contentType/>
  <cp:contentStatus/>
</cp:coreProperties>
</file>