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642" activeTab="0"/>
  </bookViews>
  <sheets>
    <sheet name="рішення перезатверджено" sheetId="1" r:id="rId1"/>
  </sheets>
  <definedNames/>
  <calcPr fullCalcOnLoad="1"/>
</workbook>
</file>

<file path=xl/sharedStrings.xml><?xml version="1.0" encoding="utf-8"?>
<sst xmlns="http://schemas.openxmlformats.org/spreadsheetml/2006/main" count="289" uniqueCount="144">
  <si>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</si>
  <si>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</si>
  <si>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</si>
  <si>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</si>
  <si>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</si>
  <si>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</si>
  <si>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</si>
  <si>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</si>
  <si>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</si>
  <si>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</si>
  <si>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</si>
  <si>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</si>
  <si>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</si>
  <si>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</si>
  <si>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</si>
  <si>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19</t>
  </si>
  <si>
    <t>ЗОШ № 20</t>
  </si>
  <si>
    <t>ЗОШ № 21</t>
  </si>
  <si>
    <t>ЗОШ № 22</t>
  </si>
  <si>
    <t>ЗОШ № 23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</si>
  <si>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</si>
  <si>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</si>
  <si>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</si>
  <si>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</si>
  <si>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</si>
  <si>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</si>
  <si>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</si>
  <si>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</si>
  <si>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</si>
  <si>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</si>
  <si>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</si>
  <si>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37</t>
  </si>
  <si>
    <t>НВК ДДЗ № 41</t>
  </si>
  <si>
    <t>Міжшкільний навчально - виробничий комбінат</t>
  </si>
  <si>
    <t>до рішення виконавчого</t>
  </si>
  <si>
    <t>комітету міської ради</t>
  </si>
  <si>
    <t>Додаток  1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</si>
  <si>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</si>
  <si>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</si>
  <si>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</si>
  <si>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</si>
  <si>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</si>
  <si>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</si>
  <si>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</si>
  <si>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</si>
  <si>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</si>
  <si>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</si>
  <si>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</si>
  <si>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</si>
  <si>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</si>
  <si>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Дитячі-юнацькі  клуби</t>
  </si>
  <si>
    <t>Інформаційно методичний центр</t>
  </si>
  <si>
    <t>ДНЗ</t>
  </si>
  <si>
    <t>РАЗОМ по дитячих навчальних закладах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</si>
  <si>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</si>
  <si>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</si>
  <si>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</si>
  <si>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</si>
  <si>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</si>
  <si>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</si>
  <si>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</si>
  <si>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</si>
  <si>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</si>
  <si>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</si>
  <si>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</si>
  <si>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</si>
  <si>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</si>
  <si>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</si>
  <si>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</si>
  <si>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</si>
  <si>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</si>
  <si>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</si>
  <si>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</si>
  <si>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</si>
  <si>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</si>
  <si>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</si>
  <si>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</si>
  <si>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</si>
  <si>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</si>
  <si>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</si>
  <si>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</si>
  <si>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</si>
  <si>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</si>
  <si>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</si>
  <si>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</si>
  <si>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</si>
  <si>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ВСЬОГО ДНЗ</t>
  </si>
  <si>
    <t>Разом "Фізична культура і спорт"</t>
  </si>
  <si>
    <t>ССШ № 25 в.т.ч.</t>
  </si>
  <si>
    <t>НВК ДДЗ № 9 в.т.ч.</t>
  </si>
  <si>
    <t>НВК ДДЗ № 42 в.т.ч.</t>
  </si>
  <si>
    <t>ВСЬОГО в.т.ч.</t>
  </si>
  <si>
    <t>РАЗОМ по  галузі "Освіта"в.т.ч.</t>
  </si>
  <si>
    <t>Всього по закладах позашкільної освіти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</si>
  <si>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</si>
  <si>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</si>
  <si>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</si>
  <si>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>Дитячі  юнацькі клуби</t>
  </si>
  <si>
    <t>разом  ТОВ"Сумитеплоенерго"</t>
  </si>
  <si>
    <t>Разом   (Постачальник -ВАТ "Сумське НВО ім.Фрунзе")</t>
  </si>
  <si>
    <t>Разом ("Постачальник -ТОВ "Сумитеплоенерго")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</si>
  <si>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</si>
  <si>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</si>
  <si>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</si>
  <si>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</si>
  <si>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</si>
  <si>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</si>
  <si>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Мрія</t>
  </si>
  <si>
    <t>Ромашка</t>
  </si>
  <si>
    <t>Горизонт</t>
  </si>
  <si>
    <t>Ритм</t>
  </si>
  <si>
    <t>школа</t>
  </si>
  <si>
    <t>дошкілля</t>
  </si>
  <si>
    <t>№ 38</t>
  </si>
  <si>
    <t>спеціальний фонд</t>
  </si>
  <si>
    <t xml:space="preserve"> спеціальний фонд</t>
  </si>
  <si>
    <t>Міський центр військового-патріотичного виховання</t>
  </si>
  <si>
    <t>(Постачальник  Дирекція " Котельня Північного промвузла" ПАТ "Сумське НВО "</t>
  </si>
  <si>
    <t>орендарі</t>
  </si>
  <si>
    <t>Всього без.спец.фонду і орендарів</t>
  </si>
  <si>
    <t>РАЗОМ по  галузі "Освіта" без спеціального фонду і орендарів</t>
  </si>
  <si>
    <t xml:space="preserve">ЗОШ № 13 </t>
  </si>
  <si>
    <t xml:space="preserve">ЗОШ № 15 </t>
  </si>
  <si>
    <r>
      <t>ВСЬОГО</t>
    </r>
    <r>
      <rPr>
        <sz val="9"/>
        <rFont val="Times New Roman"/>
        <family val="1"/>
      </rPr>
      <t xml:space="preserve">  без спец. фонду</t>
    </r>
  </si>
  <si>
    <t xml:space="preserve">                   ЛІМІТИ</t>
  </si>
  <si>
    <t xml:space="preserve">ССШ № 9 </t>
  </si>
  <si>
    <t xml:space="preserve">ССШ № 10 </t>
  </si>
  <si>
    <t xml:space="preserve">ССШ № 17 </t>
  </si>
  <si>
    <t xml:space="preserve">ЗОШ № 24 </t>
  </si>
  <si>
    <t>Всього без орендарів</t>
  </si>
  <si>
    <t xml:space="preserve">ССШ № 29 </t>
  </si>
  <si>
    <t xml:space="preserve"> споживання теплової енергії   по дитячих навчальних  закладах на 2018 рік (Гкал)</t>
  </si>
  <si>
    <t xml:space="preserve"> споживання теплової енергії   по дитячих навчальних закладах на 2018рік (Гкал)</t>
  </si>
  <si>
    <t xml:space="preserve"> споживання теплової енергії  по загальноосвітніх  навчальних закладах на 2018 рік (Гкал)</t>
  </si>
  <si>
    <t xml:space="preserve"> споживання теплової енергії   по загальноосвітніх  навчальних закладах на 2018 рік (Гкал)</t>
  </si>
  <si>
    <t xml:space="preserve"> споживання теплової енергії  по інших  установах та закладах  на 2018 рік (Гкал)</t>
  </si>
  <si>
    <t>споживання теплової енергії   по  галузі " Освіта"  "Фізична культура і спорт " на 2018 рік (Гкал)</t>
  </si>
  <si>
    <t>Класична гімназія</t>
  </si>
  <si>
    <t>НВК ДДЗ №16</t>
  </si>
  <si>
    <t xml:space="preserve"> споживання теплової енергії  по галузі "Освіта"  " Фізична  культура і спорт "на 2018 рік (Гкал)</t>
  </si>
  <si>
    <t>арендарі</t>
  </si>
  <si>
    <t>Разом ("Постачальник -ТОВ "Сумитеплоенерго") за - арендарів</t>
  </si>
  <si>
    <t>Всього по закладах позашкільної освіти за - арендарів</t>
  </si>
  <si>
    <t>від 10.07.2018 № 363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</si>
</sst>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0.0%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9">
    <xf numFmtId="0" fontId="0" fillId="0" borderId="0" xfId="0" applyAlignment="1">
      <alignment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/>
    </xf>
    <xf numFmtId="196" fontId="6" fillId="0" borderId="10" xfId="0" applyNumberFormat="1" applyFont="1" applyBorder="1" applyAlignment="1">
      <alignment horizontal="center" vertical="center" wrapText="1"/>
    </xf>
    <xf numFmtId="196" fontId="5" fillId="24" borderId="0" xfId="0" applyNumberFormat="1" applyFont="1" applyFill="1" applyAlignment="1">
      <alignment horizontal="center"/>
    </xf>
    <xf numFmtId="196" fontId="6" fillId="0" borderId="0" xfId="0" applyNumberFormat="1" applyFont="1" applyBorder="1" applyAlignment="1">
      <alignment horizontal="center" vertical="center" wrapText="1"/>
    </xf>
    <xf numFmtId="196" fontId="4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 vertical="center" wrapText="1"/>
    </xf>
    <xf numFmtId="196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96" fontId="8" fillId="0" borderId="0" xfId="0" applyNumberFormat="1" applyFont="1" applyAlignment="1">
      <alignment horizontal="center" vertical="center" wrapText="1"/>
    </xf>
    <xf numFmtId="196" fontId="7" fillId="0" borderId="0" xfId="0" applyNumberFormat="1" applyFont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 wrapText="1"/>
    </xf>
    <xf numFmtId="196" fontId="11" fillId="0" borderId="0" xfId="0" applyNumberFormat="1" applyFont="1" applyAlignment="1">
      <alignment/>
    </xf>
    <xf numFmtId="196" fontId="11" fillId="0" borderId="0" xfId="0" applyNumberFormat="1" applyFont="1" applyAlignment="1">
      <alignment horizontal="center"/>
    </xf>
    <xf numFmtId="196" fontId="4" fillId="0" borderId="11" xfId="0" applyNumberFormat="1" applyFont="1" applyBorder="1" applyAlignment="1">
      <alignment horizontal="center" vertical="center" wrapText="1"/>
    </xf>
    <xf numFmtId="196" fontId="6" fillId="24" borderId="10" xfId="0" applyNumberFormat="1" applyFont="1" applyFill="1" applyBorder="1" applyAlignment="1">
      <alignment horizontal="center" vertical="center" wrapText="1"/>
    </xf>
    <xf numFmtId="1" fontId="7" fillId="25" borderId="0" xfId="0" applyNumberFormat="1" applyFont="1" applyFill="1" applyAlignment="1">
      <alignment horizontal="center" vertical="center" wrapText="1"/>
    </xf>
    <xf numFmtId="1" fontId="4" fillId="25" borderId="0" xfId="0" applyNumberFormat="1" applyFont="1" applyFill="1" applyAlignment="1">
      <alignment horizontal="center" vertical="center" wrapText="1"/>
    </xf>
    <xf numFmtId="196" fontId="4" fillId="0" borderId="0" xfId="0" applyNumberFormat="1" applyFont="1" applyBorder="1" applyAlignment="1">
      <alignment horizontal="center"/>
    </xf>
    <xf numFmtId="196" fontId="32" fillId="0" borderId="0" xfId="0" applyNumberFormat="1" applyFont="1" applyAlignment="1">
      <alignment horizontal="center"/>
    </xf>
    <xf numFmtId="196" fontId="32" fillId="24" borderId="0" xfId="0" applyNumberFormat="1" applyFont="1" applyFill="1" applyAlignment="1">
      <alignment horizontal="center"/>
    </xf>
    <xf numFmtId="196" fontId="32" fillId="0" borderId="0" xfId="0" applyNumberFormat="1" applyFont="1" applyBorder="1" applyAlignment="1">
      <alignment horizontal="center" vertical="center" wrapText="1"/>
    </xf>
    <xf numFmtId="196" fontId="13" fillId="0" borderId="0" xfId="0" applyNumberFormat="1" applyFont="1" applyBorder="1" applyAlignment="1">
      <alignment horizontal="center" vertical="center" wrapText="1"/>
    </xf>
    <xf numFmtId="196" fontId="13" fillId="0" borderId="0" xfId="0" applyNumberFormat="1" applyFont="1" applyAlignment="1">
      <alignment/>
    </xf>
    <xf numFmtId="196" fontId="13" fillId="0" borderId="0" xfId="0" applyNumberFormat="1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" fontId="33" fillId="0" borderId="0" xfId="0" applyNumberFormat="1" applyFont="1" applyAlignment="1">
      <alignment horizontal="center" vertical="center" wrapText="1"/>
    </xf>
    <xf numFmtId="196" fontId="32" fillId="0" borderId="0" xfId="0" applyNumberFormat="1" applyFont="1" applyFill="1" applyBorder="1" applyAlignment="1">
      <alignment horizontal="center" vertical="center" wrapText="1"/>
    </xf>
    <xf numFmtId="196" fontId="33" fillId="0" borderId="0" xfId="0" applyNumberFormat="1" applyFont="1" applyAlignment="1">
      <alignment horizontal="center"/>
    </xf>
    <xf numFmtId="197" fontId="6" fillId="0" borderId="10" xfId="0" applyNumberFormat="1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197" fontId="7" fillId="0" borderId="10" xfId="0" applyNumberFormat="1" applyFont="1" applyFill="1" applyBorder="1" applyAlignment="1">
      <alignment horizontal="center" vertical="center" wrapText="1"/>
    </xf>
    <xf numFmtId="197" fontId="6" fillId="24" borderId="10" xfId="0" applyNumberFormat="1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horizontal="center" vertical="center" wrapText="1"/>
    </xf>
    <xf numFmtId="197" fontId="6" fillId="0" borderId="10" xfId="0" applyNumberFormat="1" applyFont="1" applyFill="1" applyBorder="1" applyAlignment="1">
      <alignment horizontal="center" vertical="center" wrapText="1"/>
    </xf>
    <xf numFmtId="197" fontId="7" fillId="0" borderId="0" xfId="0" applyNumberFormat="1" applyFont="1" applyAlignment="1">
      <alignment horizontal="center" vertical="center" wrapText="1"/>
    </xf>
    <xf numFmtId="197" fontId="7" fillId="0" borderId="0" xfId="0" applyNumberFormat="1" applyFont="1" applyFill="1" applyAlignment="1">
      <alignment horizontal="center" vertical="center" wrapText="1"/>
    </xf>
    <xf numFmtId="197" fontId="7" fillId="24" borderId="0" xfId="0" applyNumberFormat="1" applyFont="1" applyFill="1" applyAlignment="1">
      <alignment horizontal="center" vertical="center" wrapText="1"/>
    </xf>
    <xf numFmtId="197" fontId="7" fillId="25" borderId="0" xfId="0" applyNumberFormat="1" applyFont="1" applyFill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horizontal="left" vertical="center" wrapText="1"/>
    </xf>
    <xf numFmtId="197" fontId="11" fillId="0" borderId="0" xfId="0" applyNumberFormat="1" applyFont="1" applyAlignment="1">
      <alignment horizontal="center" vertical="center" wrapText="1"/>
    </xf>
    <xf numFmtId="197" fontId="4" fillId="0" borderId="0" xfId="0" applyNumberFormat="1" applyFont="1" applyAlignment="1">
      <alignment horizontal="center"/>
    </xf>
    <xf numFmtId="197" fontId="4" fillId="0" borderId="0" xfId="0" applyNumberFormat="1" applyFont="1" applyFill="1" applyAlignment="1">
      <alignment horizontal="center"/>
    </xf>
    <xf numFmtId="197" fontId="4" fillId="24" borderId="0" xfId="0" applyNumberFormat="1" applyFont="1" applyFill="1" applyAlignment="1">
      <alignment horizontal="center"/>
    </xf>
    <xf numFmtId="197" fontId="4" fillId="0" borderId="10" xfId="0" applyNumberFormat="1" applyFont="1" applyFill="1" applyBorder="1" applyAlignment="1">
      <alignment horizontal="center" vertical="center" wrapText="1"/>
    </xf>
    <xf numFmtId="197" fontId="7" fillId="0" borderId="12" xfId="0" applyNumberFormat="1" applyFont="1" applyBorder="1" applyAlignment="1">
      <alignment horizontal="center" vertical="center" wrapText="1"/>
    </xf>
    <xf numFmtId="197" fontId="31" fillId="0" borderId="10" xfId="0" applyNumberFormat="1" applyFont="1" applyBorder="1" applyAlignment="1">
      <alignment horizontal="center" vertical="center" wrapText="1"/>
    </xf>
    <xf numFmtId="197" fontId="4" fillId="0" borderId="0" xfId="0" applyNumberFormat="1" applyFont="1" applyFill="1" applyBorder="1" applyAlignment="1">
      <alignment horizontal="center" vertical="center" wrapText="1"/>
    </xf>
    <xf numFmtId="197" fontId="31" fillId="0" borderId="10" xfId="0" applyNumberFormat="1" applyFont="1" applyFill="1" applyBorder="1" applyAlignment="1">
      <alignment horizontal="center" vertical="center" wrapText="1"/>
    </xf>
    <xf numFmtId="197" fontId="4" fillId="24" borderId="0" xfId="0" applyNumberFormat="1" applyFont="1" applyFill="1" applyBorder="1" applyAlignment="1">
      <alignment horizontal="center"/>
    </xf>
    <xf numFmtId="197" fontId="4" fillId="0" borderId="0" xfId="0" applyNumberFormat="1" applyFont="1" applyBorder="1" applyAlignment="1">
      <alignment horizontal="center"/>
    </xf>
    <xf numFmtId="197" fontId="6" fillId="0" borderId="0" xfId="0" applyNumberFormat="1" applyFont="1" applyBorder="1" applyAlignment="1">
      <alignment horizontal="center" vertical="center" wrapText="1"/>
    </xf>
    <xf numFmtId="197" fontId="6" fillId="24" borderId="0" xfId="0" applyNumberFormat="1" applyFont="1" applyFill="1" applyBorder="1" applyAlignment="1">
      <alignment horizontal="center" vertical="center" wrapText="1"/>
    </xf>
    <xf numFmtId="197" fontId="4" fillId="0" borderId="0" xfId="0" applyNumberFormat="1" applyFont="1" applyFill="1" applyAlignment="1">
      <alignment horizontal="center" vertical="center" wrapText="1"/>
    </xf>
    <xf numFmtId="197" fontId="4" fillId="0" borderId="0" xfId="0" applyNumberFormat="1" applyFont="1" applyAlignment="1">
      <alignment horizontal="center" vertical="center" wrapText="1"/>
    </xf>
    <xf numFmtId="197" fontId="4" fillId="25" borderId="0" xfId="0" applyNumberFormat="1" applyFont="1" applyFill="1" applyAlignment="1">
      <alignment horizontal="center" vertical="center" wrapText="1"/>
    </xf>
    <xf numFmtId="197" fontId="7" fillId="0" borderId="0" xfId="0" applyNumberFormat="1" applyFont="1" applyBorder="1" applyAlignment="1">
      <alignment horizontal="center" vertical="center" wrapText="1"/>
    </xf>
    <xf numFmtId="197" fontId="4" fillId="0" borderId="11" xfId="0" applyNumberFormat="1" applyFont="1" applyBorder="1" applyAlignment="1">
      <alignment horizontal="center" vertical="center" wrapText="1"/>
    </xf>
    <xf numFmtId="197" fontId="11" fillId="0" borderId="0" xfId="0" applyNumberFormat="1" applyFont="1" applyAlignment="1">
      <alignment vertical="center" wrapText="1"/>
    </xf>
    <xf numFmtId="197" fontId="33" fillId="0" borderId="0" xfId="0" applyNumberFormat="1" applyFont="1" applyAlignment="1">
      <alignment horizontal="center" vertical="center" wrapText="1"/>
    </xf>
    <xf numFmtId="197" fontId="5" fillId="24" borderId="10" xfId="0" applyNumberFormat="1" applyFont="1" applyFill="1" applyBorder="1" applyAlignment="1">
      <alignment horizontal="center" vertical="center" wrapText="1"/>
    </xf>
    <xf numFmtId="197" fontId="8" fillId="0" borderId="0" xfId="0" applyNumberFormat="1" applyFont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197" fontId="9" fillId="0" borderId="10" xfId="0" applyNumberFormat="1" applyFont="1" applyFill="1" applyBorder="1" applyAlignment="1">
      <alignment horizontal="center" vertical="center" wrapText="1"/>
    </xf>
    <xf numFmtId="197" fontId="7" fillId="0" borderId="11" xfId="0" applyNumberFormat="1" applyFont="1" applyBorder="1" applyAlignment="1">
      <alignment horizontal="center" vertical="center" wrapText="1"/>
    </xf>
    <xf numFmtId="197" fontId="7" fillId="0" borderId="0" xfId="0" applyNumberFormat="1" applyFont="1" applyAlignment="1">
      <alignment horizontal="center"/>
    </xf>
    <xf numFmtId="197" fontId="12" fillId="0" borderId="11" xfId="0" applyNumberFormat="1" applyFont="1" applyBorder="1" applyAlignment="1">
      <alignment horizontal="center" vertical="center" wrapText="1"/>
    </xf>
    <xf numFmtId="197" fontId="7" fillId="0" borderId="0" xfId="0" applyNumberFormat="1" applyFont="1" applyFill="1" applyAlignment="1">
      <alignment horizontal="center"/>
    </xf>
    <xf numFmtId="197" fontId="7" fillId="24" borderId="10" xfId="0" applyNumberFormat="1" applyFont="1" applyFill="1" applyBorder="1" applyAlignment="1">
      <alignment horizontal="center" vertical="top" wrapText="1"/>
    </xf>
    <xf numFmtId="197" fontId="7" fillId="0" borderId="10" xfId="0" applyNumberFormat="1" applyFont="1" applyFill="1" applyBorder="1" applyAlignment="1">
      <alignment horizontal="center" vertical="top" wrapText="1"/>
    </xf>
    <xf numFmtId="197" fontId="6" fillId="0" borderId="0" xfId="0" applyNumberFormat="1" applyFont="1" applyBorder="1" applyAlignment="1">
      <alignment horizontal="center" vertical="top" wrapText="1"/>
    </xf>
    <xf numFmtId="197" fontId="6" fillId="24" borderId="0" xfId="0" applyNumberFormat="1" applyFont="1" applyFill="1" applyBorder="1" applyAlignment="1">
      <alignment horizontal="center" vertical="top" wrapText="1"/>
    </xf>
    <xf numFmtId="197" fontId="7" fillId="0" borderId="11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 applyBorder="1" applyAlignment="1">
      <alignment horizontal="center" vertical="center" wrapText="1"/>
    </xf>
    <xf numFmtId="197" fontId="10" fillId="0" borderId="0" xfId="0" applyNumberFormat="1" applyFont="1" applyBorder="1" applyAlignment="1">
      <alignment horizontal="center" vertical="top" wrapText="1"/>
    </xf>
    <xf numFmtId="197" fontId="10" fillId="24" borderId="0" xfId="0" applyNumberFormat="1" applyFont="1" applyFill="1" applyBorder="1" applyAlignment="1">
      <alignment horizontal="center" vertical="top" wrapText="1"/>
    </xf>
    <xf numFmtId="197" fontId="12" fillId="0" borderId="0" xfId="0" applyNumberFormat="1" applyFont="1" applyAlignment="1">
      <alignment horizontal="center"/>
    </xf>
    <xf numFmtId="197" fontId="7" fillId="0" borderId="10" xfId="0" applyNumberFormat="1" applyFont="1" applyFill="1" applyBorder="1" applyAlignment="1">
      <alignment horizontal="center"/>
    </xf>
    <xf numFmtId="197" fontId="7" fillId="24" borderId="10" xfId="0" applyNumberFormat="1" applyFont="1" applyFill="1" applyBorder="1" applyAlignment="1">
      <alignment horizontal="center" vertical="center" wrapText="1"/>
    </xf>
    <xf numFmtId="197" fontId="7" fillId="24" borderId="11" xfId="0" applyNumberFormat="1" applyFont="1" applyFill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/>
    </xf>
    <xf numFmtId="197" fontId="33" fillId="0" borderId="0" xfId="0" applyNumberFormat="1" applyFont="1" applyFill="1" applyBorder="1" applyAlignment="1">
      <alignment horizontal="center" vertical="center" wrapText="1"/>
    </xf>
    <xf numFmtId="197" fontId="11" fillId="0" borderId="0" xfId="0" applyNumberFormat="1" applyFont="1" applyBorder="1" applyAlignment="1">
      <alignment horizontal="center" vertical="center" wrapText="1"/>
    </xf>
    <xf numFmtId="197" fontId="34" fillId="0" borderId="0" xfId="0" applyNumberFormat="1" applyFont="1" applyBorder="1" applyAlignment="1">
      <alignment horizontal="center" vertical="center" wrapText="1"/>
    </xf>
    <xf numFmtId="197" fontId="8" fillId="0" borderId="0" xfId="0" applyNumberFormat="1" applyFont="1" applyBorder="1" applyAlignment="1">
      <alignment horizontal="center" vertical="center" wrapText="1"/>
    </xf>
    <xf numFmtId="197" fontId="13" fillId="0" borderId="10" xfId="0" applyNumberFormat="1" applyFont="1" applyBorder="1" applyAlignment="1">
      <alignment horizontal="center" vertical="center" wrapText="1"/>
    </xf>
    <xf numFmtId="197" fontId="32" fillId="0" borderId="11" xfId="0" applyNumberFormat="1" applyFont="1" applyFill="1" applyBorder="1" applyAlignment="1">
      <alignment horizontal="center" vertical="center" wrapText="1"/>
    </xf>
    <xf numFmtId="197" fontId="8" fillId="0" borderId="10" xfId="0" applyNumberFormat="1" applyFont="1" applyBorder="1" applyAlignment="1">
      <alignment horizontal="center" vertical="center" wrapText="1"/>
    </xf>
    <xf numFmtId="197" fontId="32" fillId="0" borderId="10" xfId="0" applyNumberFormat="1" applyFont="1" applyBorder="1" applyAlignment="1">
      <alignment horizontal="center" vertical="center" wrapText="1"/>
    </xf>
    <xf numFmtId="197" fontId="32" fillId="0" borderId="10" xfId="0" applyNumberFormat="1" applyFont="1" applyFill="1" applyBorder="1" applyAlignment="1">
      <alignment horizontal="center" vertical="center" wrapText="1"/>
    </xf>
    <xf numFmtId="196" fontId="4" fillId="26" borderId="0" xfId="0" applyNumberFormat="1" applyFont="1" applyFill="1" applyAlignment="1">
      <alignment horizontal="center"/>
    </xf>
    <xf numFmtId="197" fontId="4" fillId="27" borderId="0" xfId="0" applyNumberFormat="1" applyFont="1" applyFill="1" applyAlignment="1">
      <alignment horizontal="center"/>
    </xf>
    <xf numFmtId="196" fontId="4" fillId="27" borderId="0" xfId="0" applyNumberFormat="1" applyFont="1" applyFill="1" applyAlignment="1">
      <alignment horizontal="center"/>
    </xf>
    <xf numFmtId="197" fontId="7" fillId="0" borderId="10" xfId="0" applyNumberFormat="1" applyFont="1" applyFill="1" applyBorder="1" applyAlignment="1">
      <alignment horizontal="center" vertical="center"/>
    </xf>
    <xf numFmtId="197" fontId="7" fillId="0" borderId="0" xfId="0" applyNumberFormat="1" applyFont="1" applyFill="1" applyBorder="1" applyAlignment="1">
      <alignment horizontal="center" vertical="center" wrapText="1"/>
    </xf>
    <xf numFmtId="197" fontId="11" fillId="0" borderId="0" xfId="0" applyNumberFormat="1" applyFont="1" applyAlignment="1">
      <alignment horizontal="center" vertical="center" wrapText="1"/>
    </xf>
    <xf numFmtId="197" fontId="11" fillId="0" borderId="13" xfId="0" applyNumberFormat="1" applyFont="1" applyBorder="1" applyAlignment="1">
      <alignment horizontal="center" vertical="center" wrapText="1"/>
    </xf>
    <xf numFmtId="197" fontId="7" fillId="0" borderId="0" xfId="0" applyNumberFormat="1" applyFont="1" applyBorder="1" applyAlignment="1">
      <alignment horizontal="center" vertical="center" wrapText="1"/>
    </xf>
    <xf numFmtId="197" fontId="11" fillId="0" borderId="14" xfId="0" applyNumberFormat="1" applyFont="1" applyBorder="1" applyAlignment="1">
      <alignment horizontal="center" vertical="center" wrapText="1"/>
    </xf>
    <xf numFmtId="197" fontId="11" fillId="0" borderId="0" xfId="0" applyNumberFormat="1" applyFont="1" applyFill="1" applyBorder="1" applyAlignment="1">
      <alignment vertical="center" wrapText="1"/>
    </xf>
    <xf numFmtId="197" fontId="11" fillId="0" borderId="0" xfId="0" applyNumberFormat="1" applyFont="1" applyFill="1" applyAlignment="1">
      <alignment vertical="center" wrapText="1"/>
    </xf>
    <xf numFmtId="197" fontId="11" fillId="0" borderId="13" xfId="0" applyNumberFormat="1" applyFont="1" applyFill="1" applyBorder="1" applyAlignment="1">
      <alignment horizontal="center" vertical="center" wrapText="1"/>
    </xf>
    <xf numFmtId="197" fontId="11" fillId="0" borderId="0" xfId="0" applyNumberFormat="1" applyFont="1" applyAlignment="1">
      <alignment horizontal="left" vertical="center" wrapText="1"/>
    </xf>
    <xf numFmtId="196" fontId="11" fillId="0" borderId="0" xfId="0" applyNumberFormat="1" applyFont="1" applyAlignment="1">
      <alignment horizontal="center" vertical="center" wrapText="1"/>
    </xf>
    <xf numFmtId="196" fontId="32" fillId="0" borderId="0" xfId="0" applyNumberFormat="1" applyFont="1" applyBorder="1" applyAlignment="1">
      <alignment horizontal="center" vertical="center" wrapText="1"/>
    </xf>
    <xf numFmtId="196" fontId="32" fillId="0" borderId="0" xfId="0" applyNumberFormat="1" applyFont="1" applyAlignment="1">
      <alignment horizontal="center"/>
    </xf>
    <xf numFmtId="196" fontId="32" fillId="0" borderId="0" xfId="0" applyNumberFormat="1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4"/>
  <sheetViews>
    <sheetView tabSelected="1" zoomScalePageLayoutView="0" workbookViewId="0" topLeftCell="C1">
      <selection activeCell="A8" sqref="A8:N8"/>
    </sheetView>
  </sheetViews>
  <sheetFormatPr defaultColWidth="9.00390625" defaultRowHeight="12.75"/>
  <cols>
    <col min="1" max="1" width="17.25390625" style="2" customWidth="1"/>
    <col min="2" max="2" width="10.125" style="2" customWidth="1"/>
    <col min="3" max="3" width="11.00390625" style="2" customWidth="1"/>
    <col min="4" max="4" width="11.625" style="2" customWidth="1"/>
    <col min="5" max="5" width="11.125" style="2" customWidth="1"/>
    <col min="6" max="6" width="10.875" style="2" customWidth="1"/>
    <col min="7" max="7" width="8.625" style="2" customWidth="1"/>
    <col min="8" max="8" width="8.875" style="2" customWidth="1"/>
    <col min="9" max="9" width="8.25390625" style="2" customWidth="1"/>
    <col min="10" max="10" width="9.00390625" style="2" customWidth="1"/>
    <col min="11" max="11" width="10.25390625" style="2" customWidth="1"/>
    <col min="12" max="12" width="11.625" style="2" customWidth="1"/>
    <col min="13" max="13" width="12.00390625" style="2" customWidth="1"/>
    <col min="14" max="14" width="13.125" style="4" customWidth="1"/>
    <col min="15" max="35" width="0" style="2" hidden="1" customWidth="1"/>
    <col min="36" max="16384" width="9.125" style="2" customWidth="1"/>
  </cols>
  <sheetData>
    <row r="1" spans="1:14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s="6" customFormat="1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117" t="s">
        <v>36</v>
      </c>
      <c r="M3" s="117"/>
      <c r="N3" s="117"/>
    </row>
    <row r="4" spans="1:14" s="6" customFormat="1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118" t="s">
        <v>34</v>
      </c>
      <c r="M4" s="118"/>
      <c r="N4" s="118"/>
    </row>
    <row r="5" spans="1:14" s="6" customFormat="1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118" t="s">
        <v>35</v>
      </c>
      <c r="M5" s="118"/>
      <c r="N5" s="118"/>
    </row>
    <row r="6" spans="1:14" s="6" customFormat="1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118" t="s">
        <v>143</v>
      </c>
      <c r="M6" s="118"/>
      <c r="N6" s="118"/>
    </row>
    <row r="7" spans="1:14" s="6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s="6" customFormat="1" ht="15.75" customHeight="1">
      <c r="A8" s="115" t="s">
        <v>27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6" customFormat="1" ht="16.5" customHeight="1">
      <c r="A9" s="115" t="s">
        <v>131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s="6" customFormat="1" ht="21" customHeight="1">
      <c r="A10" s="7"/>
      <c r="B10" s="115" t="s">
        <v>39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7"/>
      <c r="N10" s="7"/>
    </row>
    <row r="11" spans="1:14" s="6" customFormat="1" ht="9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16"/>
      <c r="N11" s="116"/>
    </row>
    <row r="12" spans="1:14" s="6" customFormat="1" ht="47.25" customHeight="1">
      <c r="A12" s="3" t="s">
        <v>52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26</v>
      </c>
      <c r="H12" s="3" t="s">
        <v>5</v>
      </c>
      <c r="I12" s="3" t="s">
        <v>6</v>
      </c>
      <c r="J12" s="3" t="s">
        <v>7</v>
      </c>
      <c r="K12" s="3" t="s">
        <v>8</v>
      </c>
      <c r="L12" s="3" t="s">
        <v>9</v>
      </c>
      <c r="M12" s="3" t="s">
        <v>10</v>
      </c>
      <c r="N12" s="22" t="s">
        <v>24</v>
      </c>
    </row>
    <row r="13" spans="1:18" s="8" customFormat="1" ht="12.75">
      <c r="A13" s="39" t="s">
        <v>54</v>
      </c>
      <c r="B13" s="76">
        <v>57</v>
      </c>
      <c r="C13" s="76">
        <v>53</v>
      </c>
      <c r="D13" s="76">
        <v>38</v>
      </c>
      <c r="E13" s="76">
        <v>20</v>
      </c>
      <c r="F13" s="76"/>
      <c r="G13" s="76"/>
      <c r="H13" s="76"/>
      <c r="I13" s="76"/>
      <c r="J13" s="76"/>
      <c r="K13" s="76">
        <v>18.6</v>
      </c>
      <c r="L13" s="76">
        <v>38.1</v>
      </c>
      <c r="M13" s="76">
        <v>58</v>
      </c>
      <c r="N13" s="76">
        <f>B13+C13+D13+E13+F13+G13+H13+I13+J13+K13+L13+M13</f>
        <v>282.7</v>
      </c>
      <c r="O13" s="77"/>
      <c r="P13" s="77"/>
      <c r="Q13" s="77"/>
      <c r="R13" s="77"/>
    </row>
    <row r="14" spans="1:18" s="8" customFormat="1" ht="12.75">
      <c r="A14" s="39" t="s">
        <v>55</v>
      </c>
      <c r="B14" s="76">
        <v>55</v>
      </c>
      <c r="C14" s="76">
        <v>61</v>
      </c>
      <c r="D14" s="76">
        <v>48</v>
      </c>
      <c r="E14" s="76">
        <v>32</v>
      </c>
      <c r="F14" s="76"/>
      <c r="G14" s="76"/>
      <c r="H14" s="76"/>
      <c r="I14" s="76"/>
      <c r="J14" s="76"/>
      <c r="K14" s="76">
        <v>18.2</v>
      </c>
      <c r="L14" s="76">
        <v>39.1</v>
      </c>
      <c r="M14" s="76">
        <v>59.8</v>
      </c>
      <c r="N14" s="76">
        <f aca="true" t="shared" si="0" ref="N14:N37">B14+C14+D14+E14+F14+G14+H14+I14+J14+K14+L14+M14</f>
        <v>313.09999999999997</v>
      </c>
      <c r="O14" s="77"/>
      <c r="P14" s="77"/>
      <c r="Q14" s="77"/>
      <c r="R14" s="77"/>
    </row>
    <row r="15" spans="1:18" s="8" customFormat="1" ht="12.75">
      <c r="A15" s="39" t="s">
        <v>56</v>
      </c>
      <c r="B15" s="76">
        <v>58</v>
      </c>
      <c r="C15" s="76">
        <v>61</v>
      </c>
      <c r="D15" s="76">
        <v>40</v>
      </c>
      <c r="E15" s="76">
        <v>20</v>
      </c>
      <c r="F15" s="76">
        <v>2.3</v>
      </c>
      <c r="G15" s="76">
        <v>2.6</v>
      </c>
      <c r="H15" s="76">
        <v>2</v>
      </c>
      <c r="I15" s="76">
        <v>3.2</v>
      </c>
      <c r="J15" s="76">
        <v>4.2</v>
      </c>
      <c r="K15" s="76">
        <v>17.9</v>
      </c>
      <c r="L15" s="76">
        <v>29.5</v>
      </c>
      <c r="M15" s="76">
        <v>45.2</v>
      </c>
      <c r="N15" s="76">
        <f t="shared" si="0"/>
        <v>285.9</v>
      </c>
      <c r="O15" s="77"/>
      <c r="P15" s="77"/>
      <c r="Q15" s="77"/>
      <c r="R15" s="77"/>
    </row>
    <row r="16" spans="1:18" s="8" customFormat="1" ht="12.75">
      <c r="A16" s="39" t="s">
        <v>57</v>
      </c>
      <c r="B16" s="76">
        <v>68</v>
      </c>
      <c r="C16" s="76">
        <v>71</v>
      </c>
      <c r="D16" s="76">
        <v>50</v>
      </c>
      <c r="E16" s="76">
        <v>32</v>
      </c>
      <c r="F16" s="76">
        <v>1.8</v>
      </c>
      <c r="G16" s="76">
        <v>1.2</v>
      </c>
      <c r="H16" s="76">
        <v>2</v>
      </c>
      <c r="I16" s="76">
        <v>1.5</v>
      </c>
      <c r="J16" s="76">
        <v>3.2</v>
      </c>
      <c r="K16" s="76">
        <v>29</v>
      </c>
      <c r="L16" s="76">
        <v>56</v>
      </c>
      <c r="M16" s="76">
        <v>59</v>
      </c>
      <c r="N16" s="76">
        <f t="shared" si="0"/>
        <v>374.7</v>
      </c>
      <c r="O16" s="77"/>
      <c r="P16" s="77"/>
      <c r="Q16" s="77"/>
      <c r="R16" s="77"/>
    </row>
    <row r="17" spans="1:18" s="8" customFormat="1" ht="12.75">
      <c r="A17" s="39" t="s">
        <v>58</v>
      </c>
      <c r="B17" s="76">
        <v>58</v>
      </c>
      <c r="C17" s="76">
        <v>54</v>
      </c>
      <c r="D17" s="76">
        <v>37</v>
      </c>
      <c r="E17" s="76">
        <v>25</v>
      </c>
      <c r="F17" s="76"/>
      <c r="G17" s="76"/>
      <c r="H17" s="76"/>
      <c r="I17" s="76"/>
      <c r="J17" s="76"/>
      <c r="K17" s="76">
        <v>18.7</v>
      </c>
      <c r="L17" s="76">
        <v>37.3</v>
      </c>
      <c r="M17" s="76">
        <v>42.8</v>
      </c>
      <c r="N17" s="76">
        <f t="shared" si="0"/>
        <v>272.8</v>
      </c>
      <c r="O17" s="77"/>
      <c r="P17" s="77"/>
      <c r="Q17" s="77"/>
      <c r="R17" s="77"/>
    </row>
    <row r="18" spans="1:18" s="8" customFormat="1" ht="12.75">
      <c r="A18" s="39" t="s">
        <v>59</v>
      </c>
      <c r="B18" s="76">
        <v>38</v>
      </c>
      <c r="C18" s="76">
        <v>40</v>
      </c>
      <c r="D18" s="76">
        <v>27.4</v>
      </c>
      <c r="E18" s="76">
        <v>20</v>
      </c>
      <c r="F18" s="76">
        <v>7.3</v>
      </c>
      <c r="G18" s="76">
        <v>4.8</v>
      </c>
      <c r="H18" s="76">
        <v>1.7</v>
      </c>
      <c r="I18" s="76">
        <v>2.1</v>
      </c>
      <c r="J18" s="76">
        <v>7</v>
      </c>
      <c r="K18" s="76">
        <v>13.2</v>
      </c>
      <c r="L18" s="76">
        <v>24.4</v>
      </c>
      <c r="M18" s="76">
        <v>34.9</v>
      </c>
      <c r="N18" s="76">
        <f t="shared" si="0"/>
        <v>220.8</v>
      </c>
      <c r="O18" s="77"/>
      <c r="P18" s="77"/>
      <c r="Q18" s="77"/>
      <c r="R18" s="77"/>
    </row>
    <row r="19" spans="1:18" s="8" customFormat="1" ht="12.75">
      <c r="A19" s="39" t="s">
        <v>60</v>
      </c>
      <c r="B19" s="76">
        <v>98</v>
      </c>
      <c r="C19" s="76">
        <v>74</v>
      </c>
      <c r="D19" s="76">
        <v>53</v>
      </c>
      <c r="E19" s="76">
        <v>38</v>
      </c>
      <c r="F19" s="76"/>
      <c r="G19" s="76"/>
      <c r="H19" s="76"/>
      <c r="I19" s="76"/>
      <c r="J19" s="76"/>
      <c r="K19" s="76">
        <v>33.4</v>
      </c>
      <c r="L19" s="76">
        <v>27.71</v>
      </c>
      <c r="M19" s="76">
        <v>31.19</v>
      </c>
      <c r="N19" s="76">
        <f t="shared" si="0"/>
        <v>355.29999999999995</v>
      </c>
      <c r="O19" s="77"/>
      <c r="P19" s="77"/>
      <c r="Q19" s="77"/>
      <c r="R19" s="77"/>
    </row>
    <row r="20" spans="1:18" s="8" customFormat="1" ht="12.75">
      <c r="A20" s="39" t="s">
        <v>61</v>
      </c>
      <c r="B20" s="76">
        <v>80</v>
      </c>
      <c r="C20" s="76">
        <v>68</v>
      </c>
      <c r="D20" s="76">
        <v>43</v>
      </c>
      <c r="E20" s="76">
        <v>27.3</v>
      </c>
      <c r="F20" s="76"/>
      <c r="G20" s="76"/>
      <c r="H20" s="76"/>
      <c r="I20" s="76"/>
      <c r="J20" s="76"/>
      <c r="K20" s="76">
        <v>23.6</v>
      </c>
      <c r="L20" s="76">
        <v>37.14</v>
      </c>
      <c r="M20" s="76">
        <v>26.06</v>
      </c>
      <c r="N20" s="76">
        <f t="shared" si="0"/>
        <v>305.1</v>
      </c>
      <c r="O20" s="77"/>
      <c r="P20" s="77"/>
      <c r="Q20" s="77"/>
      <c r="R20" s="77"/>
    </row>
    <row r="21" spans="1:18" s="8" customFormat="1" ht="12.75">
      <c r="A21" s="40" t="s">
        <v>62</v>
      </c>
      <c r="B21" s="78">
        <v>73</v>
      </c>
      <c r="C21" s="78">
        <v>73.9</v>
      </c>
      <c r="D21" s="78">
        <v>44.1</v>
      </c>
      <c r="E21" s="78">
        <v>34.4</v>
      </c>
      <c r="F21" s="78">
        <v>5.1</v>
      </c>
      <c r="G21" s="78">
        <v>4.7</v>
      </c>
      <c r="H21" s="78">
        <v>4.4</v>
      </c>
      <c r="I21" s="78">
        <v>4.2</v>
      </c>
      <c r="J21" s="78">
        <v>6.6</v>
      </c>
      <c r="K21" s="78">
        <v>16.7</v>
      </c>
      <c r="L21" s="78">
        <v>47.6</v>
      </c>
      <c r="M21" s="78">
        <v>62.3</v>
      </c>
      <c r="N21" s="76">
        <f t="shared" si="0"/>
        <v>377</v>
      </c>
      <c r="O21" s="77"/>
      <c r="P21" s="77"/>
      <c r="Q21" s="77"/>
      <c r="R21" s="77"/>
    </row>
    <row r="22" spans="1:18" s="8" customFormat="1" ht="12.75">
      <c r="A22" s="39" t="s">
        <v>63</v>
      </c>
      <c r="B22" s="76">
        <v>53.800000000000004</v>
      </c>
      <c r="C22" s="76">
        <v>48.1</v>
      </c>
      <c r="D22" s="76">
        <v>33.8</v>
      </c>
      <c r="E22" s="76">
        <v>17.6</v>
      </c>
      <c r="F22" s="76"/>
      <c r="G22" s="76"/>
      <c r="H22" s="76"/>
      <c r="I22" s="76"/>
      <c r="J22" s="76"/>
      <c r="K22" s="76">
        <v>12.6</v>
      </c>
      <c r="L22" s="76">
        <v>32.4</v>
      </c>
      <c r="M22" s="76">
        <v>44.3</v>
      </c>
      <c r="N22" s="76">
        <f t="shared" si="0"/>
        <v>242.59999999999997</v>
      </c>
      <c r="O22" s="77"/>
      <c r="P22" s="77"/>
      <c r="Q22" s="77"/>
      <c r="R22" s="77"/>
    </row>
    <row r="23" spans="1:18" s="8" customFormat="1" ht="12.75">
      <c r="A23" s="39" t="s">
        <v>64</v>
      </c>
      <c r="B23" s="76">
        <v>54</v>
      </c>
      <c r="C23" s="76">
        <v>64</v>
      </c>
      <c r="D23" s="76">
        <v>33</v>
      </c>
      <c r="E23" s="76">
        <v>20</v>
      </c>
      <c r="F23" s="76"/>
      <c r="G23" s="76"/>
      <c r="H23" s="76"/>
      <c r="I23" s="76"/>
      <c r="J23" s="76"/>
      <c r="K23" s="76">
        <v>18.7</v>
      </c>
      <c r="L23" s="76">
        <v>39.8</v>
      </c>
      <c r="M23" s="76">
        <v>49.4</v>
      </c>
      <c r="N23" s="76">
        <f t="shared" si="0"/>
        <v>278.9</v>
      </c>
      <c r="O23" s="77"/>
      <c r="P23" s="77"/>
      <c r="Q23" s="77"/>
      <c r="R23" s="77"/>
    </row>
    <row r="24" spans="1:18" s="8" customFormat="1" ht="12.75">
      <c r="A24" s="39" t="s">
        <v>65</v>
      </c>
      <c r="B24" s="76">
        <v>89.2</v>
      </c>
      <c r="C24" s="76">
        <v>77.39999999999999</v>
      </c>
      <c r="D24" s="76">
        <v>54.1</v>
      </c>
      <c r="E24" s="76">
        <v>30.7</v>
      </c>
      <c r="F24" s="76"/>
      <c r="G24" s="76"/>
      <c r="H24" s="76"/>
      <c r="I24" s="76"/>
      <c r="J24" s="76"/>
      <c r="K24" s="76">
        <v>21</v>
      </c>
      <c r="L24" s="76">
        <v>55.1</v>
      </c>
      <c r="M24" s="76">
        <v>74.6</v>
      </c>
      <c r="N24" s="76">
        <f t="shared" si="0"/>
        <v>402.1</v>
      </c>
      <c r="O24" s="77"/>
      <c r="P24" s="77"/>
      <c r="Q24" s="77"/>
      <c r="R24" s="77"/>
    </row>
    <row r="25" spans="1:18" s="8" customFormat="1" ht="12.75">
      <c r="A25" s="39" t="s">
        <v>66</v>
      </c>
      <c r="B25" s="76">
        <v>89.5</v>
      </c>
      <c r="C25" s="76">
        <v>78.7</v>
      </c>
      <c r="D25" s="76">
        <v>54.9</v>
      </c>
      <c r="E25" s="76">
        <v>34.4</v>
      </c>
      <c r="F25" s="76"/>
      <c r="G25" s="76"/>
      <c r="H25" s="76"/>
      <c r="I25" s="76"/>
      <c r="J25" s="76"/>
      <c r="K25" s="76">
        <v>27.2</v>
      </c>
      <c r="L25" s="76">
        <v>52.8</v>
      </c>
      <c r="M25" s="76">
        <v>65.3</v>
      </c>
      <c r="N25" s="76">
        <f t="shared" si="0"/>
        <v>402.8</v>
      </c>
      <c r="O25" s="77"/>
      <c r="P25" s="77"/>
      <c r="Q25" s="77"/>
      <c r="R25" s="77"/>
    </row>
    <row r="26" spans="1:18" s="9" customFormat="1" ht="12.75">
      <c r="A26" s="40" t="s">
        <v>67</v>
      </c>
      <c r="B26" s="76">
        <v>77.89999999999999</v>
      </c>
      <c r="C26" s="76">
        <v>80.30000000000001</v>
      </c>
      <c r="D26" s="76">
        <v>51.6</v>
      </c>
      <c r="E26" s="76">
        <v>32.099999999999994</v>
      </c>
      <c r="F26" s="76"/>
      <c r="G26" s="76"/>
      <c r="H26" s="76"/>
      <c r="I26" s="76"/>
      <c r="J26" s="76"/>
      <c r="K26" s="76">
        <v>20.3</v>
      </c>
      <c r="L26" s="76">
        <v>16.58</v>
      </c>
      <c r="M26" s="76">
        <v>4.84</v>
      </c>
      <c r="N26" s="76">
        <f t="shared" si="0"/>
        <v>283.61999999999995</v>
      </c>
      <c r="O26" s="79"/>
      <c r="P26" s="79"/>
      <c r="Q26" s="79"/>
      <c r="R26" s="79"/>
    </row>
    <row r="27" spans="1:18" s="8" customFormat="1" ht="12.75">
      <c r="A27" s="39" t="s">
        <v>68</v>
      </c>
      <c r="B27" s="76">
        <v>74</v>
      </c>
      <c r="C27" s="76">
        <v>69</v>
      </c>
      <c r="D27" s="76">
        <v>54</v>
      </c>
      <c r="E27" s="76">
        <v>25</v>
      </c>
      <c r="F27" s="76"/>
      <c r="G27" s="76"/>
      <c r="H27" s="76"/>
      <c r="I27" s="76"/>
      <c r="J27" s="76"/>
      <c r="K27" s="76">
        <v>23.1</v>
      </c>
      <c r="L27" s="76">
        <v>49.2</v>
      </c>
      <c r="M27" s="76">
        <v>64.7</v>
      </c>
      <c r="N27" s="76">
        <f t="shared" si="0"/>
        <v>359</v>
      </c>
      <c r="O27" s="77"/>
      <c r="P27" s="77"/>
      <c r="Q27" s="77"/>
      <c r="R27" s="77"/>
    </row>
    <row r="28" spans="1:18" s="8" customFormat="1" ht="12.75">
      <c r="A28" s="39" t="s">
        <v>69</v>
      </c>
      <c r="B28" s="76">
        <v>92</v>
      </c>
      <c r="C28" s="76">
        <v>93</v>
      </c>
      <c r="D28" s="76">
        <v>59</v>
      </c>
      <c r="E28" s="76">
        <v>51</v>
      </c>
      <c r="F28" s="76">
        <v>4.9</v>
      </c>
      <c r="G28" s="76">
        <v>4.7</v>
      </c>
      <c r="H28" s="76">
        <v>4</v>
      </c>
      <c r="I28" s="76">
        <v>3.1</v>
      </c>
      <c r="J28" s="76">
        <v>5.3</v>
      </c>
      <c r="K28" s="76">
        <v>30.4</v>
      </c>
      <c r="L28" s="76">
        <v>51.1</v>
      </c>
      <c r="M28" s="76">
        <v>72.5</v>
      </c>
      <c r="N28" s="76">
        <f t="shared" si="0"/>
        <v>471</v>
      </c>
      <c r="O28" s="77"/>
      <c r="P28" s="77"/>
      <c r="Q28" s="77"/>
      <c r="R28" s="77"/>
    </row>
    <row r="29" spans="1:18" s="8" customFormat="1" ht="12.75">
      <c r="A29" s="39" t="s">
        <v>70</v>
      </c>
      <c r="B29" s="76">
        <v>91</v>
      </c>
      <c r="C29" s="76">
        <v>82</v>
      </c>
      <c r="D29" s="76">
        <v>54</v>
      </c>
      <c r="E29" s="76">
        <v>37</v>
      </c>
      <c r="F29" s="76">
        <v>5.7</v>
      </c>
      <c r="G29" s="76">
        <v>5.5</v>
      </c>
      <c r="H29" s="76">
        <v>3.7</v>
      </c>
      <c r="I29" s="76">
        <v>3.2</v>
      </c>
      <c r="J29" s="76">
        <v>4.9</v>
      </c>
      <c r="K29" s="76">
        <v>29.1</v>
      </c>
      <c r="L29" s="76">
        <v>44.4</v>
      </c>
      <c r="M29" s="76">
        <v>65</v>
      </c>
      <c r="N29" s="76">
        <f t="shared" si="0"/>
        <v>425.49999999999994</v>
      </c>
      <c r="O29" s="77"/>
      <c r="P29" s="77"/>
      <c r="Q29" s="77"/>
      <c r="R29" s="77"/>
    </row>
    <row r="30" spans="1:18" s="8" customFormat="1" ht="12.75">
      <c r="A30" s="39" t="s">
        <v>71</v>
      </c>
      <c r="B30" s="76">
        <v>40</v>
      </c>
      <c r="C30" s="76">
        <v>42.4</v>
      </c>
      <c r="D30" s="76">
        <v>30</v>
      </c>
      <c r="E30" s="76">
        <v>11.6</v>
      </c>
      <c r="F30" s="76">
        <v>4.3</v>
      </c>
      <c r="G30" s="76">
        <v>1.6</v>
      </c>
      <c r="H30" s="76">
        <v>1.1</v>
      </c>
      <c r="I30" s="76">
        <v>1</v>
      </c>
      <c r="J30" s="76">
        <v>1.8</v>
      </c>
      <c r="K30" s="76">
        <v>15.7</v>
      </c>
      <c r="L30" s="76">
        <v>27.1</v>
      </c>
      <c r="M30" s="76">
        <v>36.9</v>
      </c>
      <c r="N30" s="76">
        <f t="shared" si="0"/>
        <v>213.5</v>
      </c>
      <c r="O30" s="77"/>
      <c r="P30" s="77"/>
      <c r="Q30" s="77"/>
      <c r="R30" s="77"/>
    </row>
    <row r="31" spans="1:18" s="8" customFormat="1" ht="12.75">
      <c r="A31" s="39" t="s">
        <v>72</v>
      </c>
      <c r="B31" s="76">
        <v>39</v>
      </c>
      <c r="C31" s="76">
        <v>36</v>
      </c>
      <c r="D31" s="76">
        <v>22</v>
      </c>
      <c r="E31" s="76">
        <v>14</v>
      </c>
      <c r="F31" s="76">
        <v>2.1</v>
      </c>
      <c r="G31" s="76">
        <v>2.1</v>
      </c>
      <c r="H31" s="76">
        <v>1</v>
      </c>
      <c r="I31" s="76">
        <v>1.3</v>
      </c>
      <c r="J31" s="76">
        <v>1.9</v>
      </c>
      <c r="K31" s="76">
        <v>15.2</v>
      </c>
      <c r="L31" s="76">
        <v>20.3</v>
      </c>
      <c r="M31" s="76">
        <v>25.6</v>
      </c>
      <c r="N31" s="76">
        <f t="shared" si="0"/>
        <v>180.5</v>
      </c>
      <c r="O31" s="77"/>
      <c r="P31" s="77"/>
      <c r="Q31" s="77"/>
      <c r="R31" s="77"/>
    </row>
    <row r="32" spans="1:18" s="8" customFormat="1" ht="12.75">
      <c r="A32" s="39" t="s">
        <v>73</v>
      </c>
      <c r="B32" s="76">
        <v>36</v>
      </c>
      <c r="C32" s="76">
        <v>27</v>
      </c>
      <c r="D32" s="76">
        <v>20</v>
      </c>
      <c r="E32" s="76">
        <v>14</v>
      </c>
      <c r="F32" s="76">
        <v>1.5</v>
      </c>
      <c r="G32" s="76">
        <v>1.4</v>
      </c>
      <c r="H32" s="76">
        <v>1.5</v>
      </c>
      <c r="I32" s="76">
        <v>2.6</v>
      </c>
      <c r="J32" s="76">
        <v>2.2</v>
      </c>
      <c r="K32" s="76">
        <v>8</v>
      </c>
      <c r="L32" s="76">
        <v>24.4</v>
      </c>
      <c r="M32" s="76">
        <v>31.2</v>
      </c>
      <c r="N32" s="76">
        <f t="shared" si="0"/>
        <v>169.79999999999998</v>
      </c>
      <c r="O32" s="77"/>
      <c r="P32" s="77"/>
      <c r="Q32" s="77"/>
      <c r="R32" s="77"/>
    </row>
    <row r="33" spans="1:18" s="8" customFormat="1" ht="12.75">
      <c r="A33" s="39" t="s">
        <v>74</v>
      </c>
      <c r="B33" s="76">
        <v>116</v>
      </c>
      <c r="C33" s="76">
        <v>123</v>
      </c>
      <c r="D33" s="76">
        <v>83</v>
      </c>
      <c r="E33" s="76">
        <v>38</v>
      </c>
      <c r="F33" s="76">
        <v>4.7</v>
      </c>
      <c r="G33" s="76">
        <v>1.5</v>
      </c>
      <c r="H33" s="76">
        <v>0.2</v>
      </c>
      <c r="I33" s="76">
        <v>0.2</v>
      </c>
      <c r="J33" s="76">
        <v>6.6</v>
      </c>
      <c r="K33" s="76">
        <v>37.1</v>
      </c>
      <c r="L33" s="76">
        <v>80.1</v>
      </c>
      <c r="M33" s="76">
        <v>95.7</v>
      </c>
      <c r="N33" s="76">
        <f t="shared" si="0"/>
        <v>586.1</v>
      </c>
      <c r="O33" s="77"/>
      <c r="P33" s="77"/>
      <c r="Q33" s="77"/>
      <c r="R33" s="77"/>
    </row>
    <row r="34" spans="1:18" s="9" customFormat="1" ht="12.75">
      <c r="A34" s="40" t="s">
        <v>75</v>
      </c>
      <c r="B34" s="80">
        <v>40</v>
      </c>
      <c r="C34" s="81">
        <v>31</v>
      </c>
      <c r="D34" s="81">
        <v>28</v>
      </c>
      <c r="E34" s="81">
        <v>15</v>
      </c>
      <c r="F34" s="81">
        <v>1</v>
      </c>
      <c r="G34" s="81">
        <v>0.8</v>
      </c>
      <c r="H34" s="81">
        <v>0.8</v>
      </c>
      <c r="I34" s="81">
        <v>0.4</v>
      </c>
      <c r="J34" s="81">
        <v>0.8</v>
      </c>
      <c r="K34" s="81">
        <v>11.1</v>
      </c>
      <c r="L34" s="81">
        <v>23</v>
      </c>
      <c r="M34" s="81">
        <v>29.4</v>
      </c>
      <c r="N34" s="76">
        <f t="shared" si="0"/>
        <v>181.3</v>
      </c>
      <c r="O34" s="79"/>
      <c r="P34" s="79"/>
      <c r="Q34" s="79"/>
      <c r="R34" s="79"/>
    </row>
    <row r="35" spans="1:18" s="9" customFormat="1" ht="12.75">
      <c r="A35" s="40" t="s">
        <v>94</v>
      </c>
      <c r="B35" s="76">
        <v>95</v>
      </c>
      <c r="C35" s="76">
        <v>86</v>
      </c>
      <c r="D35" s="76">
        <v>54</v>
      </c>
      <c r="E35" s="76">
        <v>45</v>
      </c>
      <c r="F35" s="76">
        <v>15.6</v>
      </c>
      <c r="G35" s="76">
        <v>4.9</v>
      </c>
      <c r="H35" s="76">
        <v>7.4</v>
      </c>
      <c r="I35" s="76">
        <v>4</v>
      </c>
      <c r="J35" s="76">
        <v>8</v>
      </c>
      <c r="K35" s="76">
        <v>24.6</v>
      </c>
      <c r="L35" s="76">
        <v>79</v>
      </c>
      <c r="M35" s="76">
        <v>85.6</v>
      </c>
      <c r="N35" s="76">
        <f t="shared" si="0"/>
        <v>509.1</v>
      </c>
      <c r="O35" s="79"/>
      <c r="P35" s="79"/>
      <c r="Q35" s="79"/>
      <c r="R35" s="79"/>
    </row>
    <row r="36" spans="1:18" s="9" customFormat="1" ht="12.75">
      <c r="A36" s="40" t="s">
        <v>113</v>
      </c>
      <c r="B36" s="39">
        <v>40.4</v>
      </c>
      <c r="C36" s="39">
        <v>40.3</v>
      </c>
      <c r="D36" s="39">
        <v>30.5</v>
      </c>
      <c r="E36" s="39">
        <v>15.6</v>
      </c>
      <c r="F36" s="39"/>
      <c r="G36" s="39"/>
      <c r="H36" s="39"/>
      <c r="I36" s="76"/>
      <c r="J36" s="76"/>
      <c r="K36" s="76">
        <v>15.6</v>
      </c>
      <c r="L36" s="76">
        <v>20.4</v>
      </c>
      <c r="M36" s="76">
        <v>20.6</v>
      </c>
      <c r="N36" s="76">
        <f t="shared" si="0"/>
        <v>183.39999999999998</v>
      </c>
      <c r="O36" s="79"/>
      <c r="P36" s="79"/>
      <c r="Q36" s="79"/>
      <c r="R36" s="79"/>
    </row>
    <row r="37" spans="1:18" s="8" customFormat="1" ht="12.75">
      <c r="A37" s="37" t="s">
        <v>86</v>
      </c>
      <c r="B37" s="81">
        <f>B13+B14+B15+B16+B17+B18+B19+B20+B21+B22+B23+B24+B25+B26+B27+B28+B29+B30+B31+B32+B33+B34+B35+B36</f>
        <v>1612.8000000000002</v>
      </c>
      <c r="C37" s="81">
        <f aca="true" t="shared" si="1" ref="C37:M37">C13+C14+C15+C16+C17+C18+C19+C20+C21+C22+C23+C24+C25+C26+C27+C28+C29+C30+C31+C32+C33+C34+C35+C36</f>
        <v>1534.1000000000001</v>
      </c>
      <c r="D37" s="81">
        <f t="shared" si="1"/>
        <v>1042.4</v>
      </c>
      <c r="E37" s="81">
        <f t="shared" si="1"/>
        <v>649.7</v>
      </c>
      <c r="F37" s="81">
        <f t="shared" si="1"/>
        <v>56.300000000000004</v>
      </c>
      <c r="G37" s="81">
        <f t="shared" si="1"/>
        <v>35.800000000000004</v>
      </c>
      <c r="H37" s="81">
        <f t="shared" si="1"/>
        <v>29.800000000000004</v>
      </c>
      <c r="I37" s="81">
        <f t="shared" si="1"/>
        <v>26.8</v>
      </c>
      <c r="J37" s="81">
        <f t="shared" si="1"/>
        <v>52.5</v>
      </c>
      <c r="K37" s="81">
        <f t="shared" si="1"/>
        <v>499.00000000000006</v>
      </c>
      <c r="L37" s="81">
        <f t="shared" si="1"/>
        <v>952.5300000000001</v>
      </c>
      <c r="M37" s="81">
        <f t="shared" si="1"/>
        <v>1184.89</v>
      </c>
      <c r="N37" s="84">
        <f t="shared" si="0"/>
        <v>7676.620000000002</v>
      </c>
      <c r="O37" s="77"/>
      <c r="P37" s="77"/>
      <c r="Q37" s="77"/>
      <c r="R37" s="77"/>
    </row>
    <row r="38" spans="1:18" s="8" customFormat="1" ht="12.75">
      <c r="A38" s="6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77"/>
      <c r="P38" s="77"/>
      <c r="Q38" s="77"/>
      <c r="R38" s="77"/>
    </row>
    <row r="39" spans="1:18" s="8" customFormat="1" ht="12.75">
      <c r="A39" s="6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77"/>
      <c r="P39" s="77"/>
      <c r="Q39" s="77"/>
      <c r="R39" s="77"/>
    </row>
    <row r="40" spans="1:18" s="8" customFormat="1" ht="78" customHeight="1" hidden="1">
      <c r="A40" s="6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77"/>
      <c r="P40" s="77"/>
      <c r="Q40" s="77"/>
      <c r="R40" s="77"/>
    </row>
    <row r="41" spans="1:18" s="8" customFormat="1" ht="78" customHeight="1">
      <c r="A41" s="6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77"/>
      <c r="P41" s="77"/>
      <c r="Q41" s="77"/>
      <c r="R41" s="77"/>
    </row>
    <row r="42" spans="1:18" s="8" customFormat="1" ht="18" customHeight="1">
      <c r="A42" s="6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77"/>
      <c r="P42" s="77"/>
      <c r="Q42" s="77"/>
      <c r="R42" s="77"/>
    </row>
    <row r="43" spans="1:18" s="6" customFormat="1" ht="15.75" customHeight="1">
      <c r="A43" s="107" t="s">
        <v>27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51"/>
      <c r="P43" s="51"/>
      <c r="Q43" s="51"/>
      <c r="R43" s="51"/>
    </row>
    <row r="44" spans="1:18" s="6" customFormat="1" ht="16.5" customHeight="1">
      <c r="A44" s="107" t="s">
        <v>132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51"/>
      <c r="P44" s="51"/>
      <c r="Q44" s="51"/>
      <c r="R44" s="51"/>
    </row>
    <row r="45" spans="1:18" s="6" customFormat="1" ht="16.5" customHeight="1">
      <c r="A45" s="50"/>
      <c r="B45" s="107" t="s">
        <v>117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51"/>
      <c r="P45" s="51"/>
      <c r="Q45" s="51"/>
      <c r="R45" s="51"/>
    </row>
    <row r="46" spans="1:18" s="8" customFormat="1" ht="12.75">
      <c r="A46" s="61"/>
      <c r="B46" s="82"/>
      <c r="C46" s="82"/>
      <c r="D46" s="82"/>
      <c r="E46" s="61"/>
      <c r="F46" s="61"/>
      <c r="G46" s="61"/>
      <c r="H46" s="61"/>
      <c r="I46" s="61"/>
      <c r="J46" s="61"/>
      <c r="K46" s="61"/>
      <c r="L46" s="61"/>
      <c r="M46" s="61"/>
      <c r="N46" s="83"/>
      <c r="O46" s="77"/>
      <c r="P46" s="77"/>
      <c r="Q46" s="77"/>
      <c r="R46" s="77"/>
    </row>
    <row r="47" spans="1:18" s="6" customFormat="1" ht="47.25" customHeight="1">
      <c r="A47" s="37" t="s">
        <v>52</v>
      </c>
      <c r="B47" s="37" t="s">
        <v>0</v>
      </c>
      <c r="C47" s="37" t="s">
        <v>1</v>
      </c>
      <c r="D47" s="37" t="s">
        <v>2</v>
      </c>
      <c r="E47" s="37" t="s">
        <v>3</v>
      </c>
      <c r="F47" s="37" t="s">
        <v>4</v>
      </c>
      <c r="G47" s="37" t="s">
        <v>26</v>
      </c>
      <c r="H47" s="37" t="s">
        <v>5</v>
      </c>
      <c r="I47" s="37" t="s">
        <v>6</v>
      </c>
      <c r="J47" s="37" t="s">
        <v>7</v>
      </c>
      <c r="K47" s="37" t="s">
        <v>8</v>
      </c>
      <c r="L47" s="37" t="s">
        <v>9</v>
      </c>
      <c r="M47" s="37" t="s">
        <v>10</v>
      </c>
      <c r="N47" s="41" t="s">
        <v>24</v>
      </c>
      <c r="O47" s="51"/>
      <c r="P47" s="51"/>
      <c r="Q47" s="51"/>
      <c r="R47" s="51"/>
    </row>
    <row r="48" spans="1:18" s="8" customFormat="1" ht="12.75">
      <c r="A48" s="39" t="s">
        <v>76</v>
      </c>
      <c r="B48" s="76">
        <v>100.4</v>
      </c>
      <c r="C48" s="76">
        <v>79.4</v>
      </c>
      <c r="D48" s="76">
        <v>75.6</v>
      </c>
      <c r="E48" s="76">
        <v>27.6</v>
      </c>
      <c r="F48" s="76">
        <v>3.8</v>
      </c>
      <c r="G48" s="76">
        <v>3</v>
      </c>
      <c r="H48" s="76">
        <v>2.2</v>
      </c>
      <c r="I48" s="76">
        <v>2</v>
      </c>
      <c r="J48" s="76">
        <v>6.3</v>
      </c>
      <c r="K48" s="76">
        <v>39.8</v>
      </c>
      <c r="L48" s="76">
        <v>86.5</v>
      </c>
      <c r="M48" s="76">
        <v>94.1</v>
      </c>
      <c r="N48" s="76">
        <f>B48+C48+D48+E48+F48+G48+H48+I48+J48+K48+L48+M48</f>
        <v>520.7</v>
      </c>
      <c r="O48" s="77"/>
      <c r="P48" s="77"/>
      <c r="Q48" s="77"/>
      <c r="R48" s="77"/>
    </row>
    <row r="49" spans="1:18" s="8" customFormat="1" ht="12.75">
      <c r="A49" s="39" t="s">
        <v>77</v>
      </c>
      <c r="B49" s="76">
        <v>51.8</v>
      </c>
      <c r="C49" s="76">
        <v>59</v>
      </c>
      <c r="D49" s="76">
        <v>41.2</v>
      </c>
      <c r="E49" s="76">
        <v>18.7</v>
      </c>
      <c r="F49" s="76">
        <v>2.9</v>
      </c>
      <c r="G49" s="76">
        <v>1.4</v>
      </c>
      <c r="H49" s="76">
        <v>0.9</v>
      </c>
      <c r="I49" s="76">
        <v>1.7</v>
      </c>
      <c r="J49" s="76">
        <v>1.2</v>
      </c>
      <c r="K49" s="76">
        <v>18.2</v>
      </c>
      <c r="L49" s="76">
        <v>38.9</v>
      </c>
      <c r="M49" s="76">
        <v>53.4</v>
      </c>
      <c r="N49" s="76">
        <f aca="true" t="shared" si="2" ref="N49:N57">B49+C49+D49+E49+F49+G49+H49+I49+J49+K49+L49+M49</f>
        <v>289.29999999999995</v>
      </c>
      <c r="O49" s="77"/>
      <c r="P49" s="77"/>
      <c r="Q49" s="77"/>
      <c r="R49" s="77"/>
    </row>
    <row r="50" spans="1:18" s="8" customFormat="1" ht="12.75">
      <c r="A50" s="39" t="s">
        <v>78</v>
      </c>
      <c r="B50" s="40">
        <v>92.6</v>
      </c>
      <c r="C50" s="84">
        <v>90.4</v>
      </c>
      <c r="D50" s="84">
        <v>54.7</v>
      </c>
      <c r="E50" s="84">
        <v>38.3</v>
      </c>
      <c r="F50" s="84">
        <v>2.4</v>
      </c>
      <c r="G50" s="84">
        <v>1.4</v>
      </c>
      <c r="H50" s="84">
        <v>1.5</v>
      </c>
      <c r="I50" s="84">
        <v>1.9</v>
      </c>
      <c r="J50" s="84">
        <v>2.2</v>
      </c>
      <c r="K50" s="84">
        <v>36</v>
      </c>
      <c r="L50" s="84">
        <v>54</v>
      </c>
      <c r="M50" s="84">
        <v>70</v>
      </c>
      <c r="N50" s="76">
        <f t="shared" si="2"/>
        <v>445.3999999999999</v>
      </c>
      <c r="O50" s="77"/>
      <c r="P50" s="77"/>
      <c r="Q50" s="77"/>
      <c r="R50" s="77"/>
    </row>
    <row r="51" spans="1:18" s="8" customFormat="1" ht="12.75">
      <c r="A51" s="39" t="s">
        <v>79</v>
      </c>
      <c r="B51" s="76">
        <v>143.5</v>
      </c>
      <c r="C51" s="76">
        <v>85</v>
      </c>
      <c r="D51" s="76">
        <v>65.9</v>
      </c>
      <c r="E51" s="76">
        <v>49.1</v>
      </c>
      <c r="F51" s="76">
        <v>5.2</v>
      </c>
      <c r="G51" s="76">
        <v>3.7</v>
      </c>
      <c r="H51" s="76">
        <v>2</v>
      </c>
      <c r="I51" s="76">
        <v>2.3</v>
      </c>
      <c r="J51" s="76">
        <v>5.3</v>
      </c>
      <c r="K51" s="76">
        <v>64.8</v>
      </c>
      <c r="L51" s="76">
        <v>79.7</v>
      </c>
      <c r="M51" s="76">
        <v>107.1</v>
      </c>
      <c r="N51" s="76">
        <f t="shared" si="2"/>
        <v>613.6</v>
      </c>
      <c r="O51" s="77"/>
      <c r="P51" s="77"/>
      <c r="Q51" s="77"/>
      <c r="R51" s="77"/>
    </row>
    <row r="52" spans="1:18" s="8" customFormat="1" ht="12.75">
      <c r="A52" s="39" t="s">
        <v>80</v>
      </c>
      <c r="B52" s="76">
        <v>19.9</v>
      </c>
      <c r="C52" s="76">
        <v>18.2</v>
      </c>
      <c r="D52" s="76">
        <v>14.6</v>
      </c>
      <c r="E52" s="76">
        <v>5.1</v>
      </c>
      <c r="F52" s="76"/>
      <c r="G52" s="76"/>
      <c r="H52" s="76"/>
      <c r="I52" s="76"/>
      <c r="J52" s="76"/>
      <c r="K52" s="76">
        <v>8.8</v>
      </c>
      <c r="L52" s="76">
        <v>13.3</v>
      </c>
      <c r="M52" s="76">
        <v>19.3</v>
      </c>
      <c r="N52" s="76">
        <f t="shared" si="2"/>
        <v>99.19999999999999</v>
      </c>
      <c r="O52" s="77"/>
      <c r="P52" s="77"/>
      <c r="Q52" s="77"/>
      <c r="R52" s="77"/>
    </row>
    <row r="53" spans="1:18" s="8" customFormat="1" ht="12.75">
      <c r="A53" s="39" t="s">
        <v>81</v>
      </c>
      <c r="B53" s="76">
        <v>79</v>
      </c>
      <c r="C53" s="76">
        <v>74.9</v>
      </c>
      <c r="D53" s="76">
        <v>57.3</v>
      </c>
      <c r="E53" s="76">
        <v>26.9</v>
      </c>
      <c r="F53" s="76">
        <v>3</v>
      </c>
      <c r="G53" s="76">
        <v>3</v>
      </c>
      <c r="H53" s="76">
        <v>2.9</v>
      </c>
      <c r="I53" s="76">
        <v>1</v>
      </c>
      <c r="J53" s="76">
        <v>2.2</v>
      </c>
      <c r="K53" s="76">
        <v>27.4</v>
      </c>
      <c r="L53" s="76">
        <v>60</v>
      </c>
      <c r="M53" s="76">
        <v>75</v>
      </c>
      <c r="N53" s="76">
        <f t="shared" si="2"/>
        <v>412.59999999999997</v>
      </c>
      <c r="O53" s="77"/>
      <c r="P53" s="77"/>
      <c r="Q53" s="77"/>
      <c r="R53" s="77"/>
    </row>
    <row r="54" spans="1:18" s="8" customFormat="1" ht="12.75">
      <c r="A54" s="39" t="s">
        <v>82</v>
      </c>
      <c r="B54" s="76">
        <v>72.6</v>
      </c>
      <c r="C54" s="76">
        <v>65.1</v>
      </c>
      <c r="D54" s="76">
        <v>51.2</v>
      </c>
      <c r="E54" s="76">
        <v>25</v>
      </c>
      <c r="F54" s="76">
        <v>3.8</v>
      </c>
      <c r="G54" s="76">
        <v>2.9</v>
      </c>
      <c r="H54" s="76">
        <v>1.6</v>
      </c>
      <c r="I54" s="76">
        <v>1.4</v>
      </c>
      <c r="J54" s="76">
        <v>4</v>
      </c>
      <c r="K54" s="76">
        <v>30</v>
      </c>
      <c r="L54" s="76">
        <v>50.1</v>
      </c>
      <c r="M54" s="76">
        <v>65.1</v>
      </c>
      <c r="N54" s="76">
        <f t="shared" si="2"/>
        <v>372.80000000000007</v>
      </c>
      <c r="O54" s="77"/>
      <c r="P54" s="77"/>
      <c r="Q54" s="77"/>
      <c r="R54" s="77"/>
    </row>
    <row r="55" spans="1:18" s="8" customFormat="1" ht="12.75">
      <c r="A55" s="39" t="s">
        <v>83</v>
      </c>
      <c r="B55" s="76">
        <v>82.7</v>
      </c>
      <c r="C55" s="76">
        <v>76</v>
      </c>
      <c r="D55" s="76">
        <v>52.7</v>
      </c>
      <c r="E55" s="76">
        <v>27.1</v>
      </c>
      <c r="F55" s="76">
        <v>1.4</v>
      </c>
      <c r="G55" s="76">
        <v>2.1</v>
      </c>
      <c r="H55" s="76">
        <v>1.5</v>
      </c>
      <c r="I55" s="76">
        <v>1.5</v>
      </c>
      <c r="J55" s="76">
        <v>3.2</v>
      </c>
      <c r="K55" s="76">
        <v>34.4</v>
      </c>
      <c r="L55" s="76">
        <v>54.2</v>
      </c>
      <c r="M55" s="76">
        <v>91.6</v>
      </c>
      <c r="N55" s="76">
        <f t="shared" si="2"/>
        <v>428.4</v>
      </c>
      <c r="O55" s="77"/>
      <c r="P55" s="77"/>
      <c r="Q55" s="77"/>
      <c r="R55" s="77"/>
    </row>
    <row r="56" spans="1:18" s="8" customFormat="1" ht="12.75">
      <c r="A56" s="39" t="s">
        <v>84</v>
      </c>
      <c r="B56" s="76">
        <v>70</v>
      </c>
      <c r="C56" s="76">
        <v>68.7</v>
      </c>
      <c r="D56" s="76">
        <v>53.4</v>
      </c>
      <c r="E56" s="76">
        <v>24.3</v>
      </c>
      <c r="F56" s="76">
        <v>2.8</v>
      </c>
      <c r="G56" s="76">
        <v>2.2</v>
      </c>
      <c r="H56" s="76">
        <v>2.5</v>
      </c>
      <c r="I56" s="76">
        <v>1.6</v>
      </c>
      <c r="J56" s="76">
        <v>3</v>
      </c>
      <c r="K56" s="76">
        <v>27.1</v>
      </c>
      <c r="L56" s="76">
        <v>50.7</v>
      </c>
      <c r="M56" s="76">
        <v>67.1</v>
      </c>
      <c r="N56" s="76">
        <f t="shared" si="2"/>
        <v>373.4</v>
      </c>
      <c r="O56" s="77"/>
      <c r="P56" s="77"/>
      <c r="Q56" s="77"/>
      <c r="R56" s="77"/>
    </row>
    <row r="57" spans="1:18" s="8" customFormat="1" ht="12.75">
      <c r="A57" s="39" t="s">
        <v>85</v>
      </c>
      <c r="B57" s="76">
        <v>91.7</v>
      </c>
      <c r="C57" s="76">
        <v>80.3</v>
      </c>
      <c r="D57" s="76">
        <v>65.5</v>
      </c>
      <c r="E57" s="76">
        <v>35.6</v>
      </c>
      <c r="F57" s="76">
        <v>0.5</v>
      </c>
      <c r="G57" s="76">
        <v>0.6</v>
      </c>
      <c r="H57" s="76">
        <v>0.1</v>
      </c>
      <c r="I57" s="76">
        <v>0.9</v>
      </c>
      <c r="J57" s="76">
        <v>0.7</v>
      </c>
      <c r="K57" s="76">
        <v>35.9</v>
      </c>
      <c r="L57" s="76">
        <v>62.5</v>
      </c>
      <c r="M57" s="76">
        <v>69.4</v>
      </c>
      <c r="N57" s="76">
        <f t="shared" si="2"/>
        <v>443.70000000000005</v>
      </c>
      <c r="O57" s="77"/>
      <c r="P57" s="77"/>
      <c r="Q57" s="77"/>
      <c r="R57" s="77"/>
    </row>
    <row r="58" spans="1:18" s="8" customFormat="1" ht="12.75">
      <c r="A58" s="37" t="s">
        <v>86</v>
      </c>
      <c r="B58" s="40">
        <f>B48+B49+B50+B51+B52+B53+B54+B55+B56+B57</f>
        <v>804.2</v>
      </c>
      <c r="C58" s="40">
        <f aca="true" t="shared" si="3" ref="C58:M58">C48+C49+C50+C51+C52+C53+C54+C55+C56+C57</f>
        <v>697</v>
      </c>
      <c r="D58" s="40">
        <f t="shared" si="3"/>
        <v>532.0999999999999</v>
      </c>
      <c r="E58" s="40">
        <f t="shared" si="3"/>
        <v>277.7</v>
      </c>
      <c r="F58" s="40">
        <f t="shared" si="3"/>
        <v>25.8</v>
      </c>
      <c r="G58" s="40">
        <f t="shared" si="3"/>
        <v>20.3</v>
      </c>
      <c r="H58" s="40">
        <f t="shared" si="3"/>
        <v>15.2</v>
      </c>
      <c r="I58" s="40">
        <f t="shared" si="3"/>
        <v>14.299999999999999</v>
      </c>
      <c r="J58" s="40">
        <f t="shared" si="3"/>
        <v>28.099999999999998</v>
      </c>
      <c r="K58" s="40">
        <f t="shared" si="3"/>
        <v>322.40000000000003</v>
      </c>
      <c r="L58" s="40">
        <f t="shared" si="3"/>
        <v>549.9000000000001</v>
      </c>
      <c r="M58" s="40">
        <f t="shared" si="3"/>
        <v>712.1</v>
      </c>
      <c r="N58" s="84">
        <f>B58+C58+D58+E58+F58+G58+H58+I58+J58+K58+L58+M58</f>
        <v>3999.1000000000004</v>
      </c>
      <c r="O58" s="77"/>
      <c r="P58" s="77"/>
      <c r="Q58" s="77"/>
      <c r="R58" s="77"/>
    </row>
    <row r="59" spans="1:35" s="10" customFormat="1" ht="53.25" customHeight="1">
      <c r="A59" s="37" t="s">
        <v>53</v>
      </c>
      <c r="B59" s="37">
        <f>B37+B58</f>
        <v>2417</v>
      </c>
      <c r="C59" s="37">
        <f aca="true" t="shared" si="4" ref="C59:AI59">C37+C58</f>
        <v>2231.1000000000004</v>
      </c>
      <c r="D59" s="37">
        <f t="shared" si="4"/>
        <v>1574.5</v>
      </c>
      <c r="E59" s="37">
        <f t="shared" si="4"/>
        <v>927.4000000000001</v>
      </c>
      <c r="F59" s="37">
        <f t="shared" si="4"/>
        <v>82.10000000000001</v>
      </c>
      <c r="G59" s="37">
        <f t="shared" si="4"/>
        <v>56.10000000000001</v>
      </c>
      <c r="H59" s="37">
        <f t="shared" si="4"/>
        <v>45</v>
      </c>
      <c r="I59" s="37">
        <f t="shared" si="4"/>
        <v>41.1</v>
      </c>
      <c r="J59" s="37">
        <f t="shared" si="4"/>
        <v>80.6</v>
      </c>
      <c r="K59" s="37">
        <f t="shared" si="4"/>
        <v>821.4000000000001</v>
      </c>
      <c r="L59" s="37">
        <f t="shared" si="4"/>
        <v>1502.4300000000003</v>
      </c>
      <c r="M59" s="37">
        <f t="shared" si="4"/>
        <v>1896.9900000000002</v>
      </c>
      <c r="N59" s="37">
        <f t="shared" si="4"/>
        <v>11675.720000000001</v>
      </c>
      <c r="O59" s="37">
        <f t="shared" si="4"/>
        <v>0</v>
      </c>
      <c r="P59" s="37">
        <f t="shared" si="4"/>
        <v>0</v>
      </c>
      <c r="Q59" s="37">
        <f t="shared" si="4"/>
        <v>0</v>
      </c>
      <c r="R59" s="37">
        <f t="shared" si="4"/>
        <v>0</v>
      </c>
      <c r="S59" s="3">
        <f t="shared" si="4"/>
        <v>0</v>
      </c>
      <c r="T59" s="3">
        <f t="shared" si="4"/>
        <v>0</v>
      </c>
      <c r="U59" s="3">
        <f t="shared" si="4"/>
        <v>0</v>
      </c>
      <c r="V59" s="3">
        <f t="shared" si="4"/>
        <v>0</v>
      </c>
      <c r="W59" s="3">
        <f t="shared" si="4"/>
        <v>0</v>
      </c>
      <c r="X59" s="3">
        <f t="shared" si="4"/>
        <v>0</v>
      </c>
      <c r="Y59" s="3">
        <f t="shared" si="4"/>
        <v>0</v>
      </c>
      <c r="Z59" s="3">
        <f t="shared" si="4"/>
        <v>0</v>
      </c>
      <c r="AA59" s="3">
        <f t="shared" si="4"/>
        <v>0</v>
      </c>
      <c r="AB59" s="3">
        <f t="shared" si="4"/>
        <v>0</v>
      </c>
      <c r="AC59" s="3">
        <f t="shared" si="4"/>
        <v>0</v>
      </c>
      <c r="AD59" s="3">
        <f t="shared" si="4"/>
        <v>0</v>
      </c>
      <c r="AE59" s="3">
        <f t="shared" si="4"/>
        <v>0</v>
      </c>
      <c r="AF59" s="3">
        <f t="shared" si="4"/>
        <v>0</v>
      </c>
      <c r="AG59" s="3">
        <f t="shared" si="4"/>
        <v>0</v>
      </c>
      <c r="AH59" s="3">
        <f t="shared" si="4"/>
        <v>0</v>
      </c>
      <c r="AI59" s="3">
        <f t="shared" si="4"/>
        <v>0</v>
      </c>
    </row>
    <row r="60" spans="1:35" s="10" customFormat="1" ht="33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s="10" customFormat="1" ht="126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s="10" customFormat="1" ht="0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s="10" customFormat="1" ht="2.2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18" s="8" customFormat="1" ht="12.75" customHeight="1" hidden="1">
      <c r="A64" s="61"/>
      <c r="B64" s="82"/>
      <c r="C64" s="82"/>
      <c r="D64" s="82"/>
      <c r="E64" s="61"/>
      <c r="F64" s="61"/>
      <c r="G64" s="61"/>
      <c r="H64" s="61"/>
      <c r="I64" s="61"/>
      <c r="J64" s="61"/>
      <c r="K64" s="61"/>
      <c r="L64" s="61"/>
      <c r="M64" s="61"/>
      <c r="N64" s="83"/>
      <c r="O64" s="77"/>
      <c r="P64" s="77"/>
      <c r="Q64" s="77"/>
      <c r="R64" s="77"/>
    </row>
    <row r="65" spans="1:18" s="8" customFormat="1" ht="12.75" customHeight="1" hidden="1">
      <c r="A65" s="61"/>
      <c r="B65" s="82"/>
      <c r="C65" s="82"/>
      <c r="D65" s="82"/>
      <c r="E65" s="61"/>
      <c r="F65" s="61"/>
      <c r="G65" s="61"/>
      <c r="H65" s="61"/>
      <c r="I65" s="61"/>
      <c r="J65" s="61"/>
      <c r="K65" s="61"/>
      <c r="L65" s="61"/>
      <c r="M65" s="61"/>
      <c r="N65" s="83"/>
      <c r="O65" s="77"/>
      <c r="P65" s="77"/>
      <c r="Q65" s="77"/>
      <c r="R65" s="77"/>
    </row>
    <row r="66" spans="1:18" s="8" customFormat="1" ht="12.75" customHeight="1" hidden="1">
      <c r="A66" s="61"/>
      <c r="B66" s="82"/>
      <c r="C66" s="82"/>
      <c r="D66" s="82"/>
      <c r="E66" s="61"/>
      <c r="F66" s="61"/>
      <c r="G66" s="61"/>
      <c r="H66" s="61"/>
      <c r="I66" s="61"/>
      <c r="J66" s="61"/>
      <c r="K66" s="61"/>
      <c r="L66" s="61"/>
      <c r="M66" s="61"/>
      <c r="N66" s="83"/>
      <c r="O66" s="77"/>
      <c r="P66" s="77"/>
      <c r="Q66" s="77"/>
      <c r="R66" s="77"/>
    </row>
    <row r="67" spans="1:18" s="8" customFormat="1" ht="12.75" customHeight="1" hidden="1">
      <c r="A67" s="61"/>
      <c r="B67" s="82"/>
      <c r="C67" s="82"/>
      <c r="D67" s="82"/>
      <c r="E67" s="61"/>
      <c r="F67" s="61"/>
      <c r="G67" s="61"/>
      <c r="H67" s="61"/>
      <c r="I67" s="61"/>
      <c r="J67" s="61"/>
      <c r="K67" s="61"/>
      <c r="L67" s="61"/>
      <c r="M67" s="61"/>
      <c r="N67" s="83"/>
      <c r="O67" s="77"/>
      <c r="P67" s="77"/>
      <c r="Q67" s="77"/>
      <c r="R67" s="77"/>
    </row>
    <row r="68" spans="1:18" s="8" customFormat="1" ht="12.75" customHeight="1" hidden="1">
      <c r="A68" s="61"/>
      <c r="B68" s="82"/>
      <c r="C68" s="82"/>
      <c r="D68" s="82"/>
      <c r="E68" s="61"/>
      <c r="F68" s="61"/>
      <c r="G68" s="61"/>
      <c r="H68" s="61"/>
      <c r="I68" s="61"/>
      <c r="J68" s="61"/>
      <c r="K68" s="61"/>
      <c r="L68" s="61"/>
      <c r="M68" s="61"/>
      <c r="N68" s="83"/>
      <c r="O68" s="77"/>
      <c r="P68" s="77"/>
      <c r="Q68" s="77"/>
      <c r="R68" s="77"/>
    </row>
    <row r="69" spans="1:18" s="8" customFormat="1" ht="12.75" customHeight="1" hidden="1">
      <c r="A69" s="61"/>
      <c r="B69" s="82"/>
      <c r="C69" s="82"/>
      <c r="D69" s="82"/>
      <c r="E69" s="61"/>
      <c r="F69" s="61"/>
      <c r="G69" s="61"/>
      <c r="H69" s="61"/>
      <c r="I69" s="61"/>
      <c r="J69" s="61"/>
      <c r="K69" s="61"/>
      <c r="L69" s="61"/>
      <c r="M69" s="61"/>
      <c r="N69" s="83"/>
      <c r="O69" s="77"/>
      <c r="P69" s="77"/>
      <c r="Q69" s="77"/>
      <c r="R69" s="77"/>
    </row>
    <row r="70" spans="1:18" s="8" customFormat="1" ht="12.75" customHeight="1" hidden="1">
      <c r="A70" s="61"/>
      <c r="B70" s="82"/>
      <c r="C70" s="82"/>
      <c r="D70" s="82"/>
      <c r="E70" s="61"/>
      <c r="F70" s="61"/>
      <c r="G70" s="61"/>
      <c r="H70" s="61"/>
      <c r="I70" s="61"/>
      <c r="J70" s="61"/>
      <c r="K70" s="61"/>
      <c r="L70" s="61"/>
      <c r="M70" s="61"/>
      <c r="N70" s="83"/>
      <c r="O70" s="77"/>
      <c r="P70" s="77"/>
      <c r="Q70" s="77"/>
      <c r="R70" s="77"/>
    </row>
    <row r="71" spans="1:18" s="8" customFormat="1" ht="12.75" customHeight="1" hidden="1">
      <c r="A71" s="61"/>
      <c r="B71" s="82"/>
      <c r="C71" s="82"/>
      <c r="D71" s="82"/>
      <c r="E71" s="61"/>
      <c r="F71" s="61"/>
      <c r="G71" s="61"/>
      <c r="H71" s="61"/>
      <c r="I71" s="61"/>
      <c r="J71" s="61"/>
      <c r="K71" s="61"/>
      <c r="L71" s="61"/>
      <c r="M71" s="61"/>
      <c r="N71" s="83"/>
      <c r="O71" s="77"/>
      <c r="P71" s="77"/>
      <c r="Q71" s="77"/>
      <c r="R71" s="77"/>
    </row>
    <row r="72" spans="1:18" s="8" customFormat="1" ht="3.75" customHeight="1" hidden="1">
      <c r="A72" s="61"/>
      <c r="B72" s="82"/>
      <c r="C72" s="82"/>
      <c r="D72" s="82"/>
      <c r="E72" s="61"/>
      <c r="F72" s="61"/>
      <c r="G72" s="61"/>
      <c r="H72" s="61"/>
      <c r="I72" s="61"/>
      <c r="J72" s="61"/>
      <c r="K72" s="61"/>
      <c r="L72" s="61"/>
      <c r="M72" s="61"/>
      <c r="N72" s="83"/>
      <c r="O72" s="77"/>
      <c r="P72" s="77"/>
      <c r="Q72" s="77"/>
      <c r="R72" s="77"/>
    </row>
    <row r="73" spans="1:18" s="8" customFormat="1" ht="12.75" customHeight="1" hidden="1">
      <c r="A73" s="61"/>
      <c r="B73" s="82"/>
      <c r="C73" s="82"/>
      <c r="D73" s="82"/>
      <c r="E73" s="61"/>
      <c r="F73" s="61"/>
      <c r="G73" s="61"/>
      <c r="H73" s="61"/>
      <c r="I73" s="61"/>
      <c r="J73" s="61"/>
      <c r="K73" s="61"/>
      <c r="L73" s="61"/>
      <c r="M73" s="61"/>
      <c r="N73" s="83"/>
      <c r="O73" s="77"/>
      <c r="P73" s="77"/>
      <c r="Q73" s="77"/>
      <c r="R73" s="77"/>
    </row>
    <row r="74" spans="1:18" s="8" customFormat="1" ht="12.75" customHeight="1" hidden="1">
      <c r="A74" s="61"/>
      <c r="B74" s="82"/>
      <c r="C74" s="82"/>
      <c r="D74" s="82"/>
      <c r="E74" s="61"/>
      <c r="F74" s="61"/>
      <c r="G74" s="61"/>
      <c r="H74" s="61"/>
      <c r="I74" s="61"/>
      <c r="J74" s="61"/>
      <c r="K74" s="61"/>
      <c r="L74" s="61"/>
      <c r="M74" s="61"/>
      <c r="N74" s="83"/>
      <c r="O74" s="77"/>
      <c r="P74" s="77"/>
      <c r="Q74" s="77"/>
      <c r="R74" s="77"/>
    </row>
    <row r="75" spans="1:18" s="8" customFormat="1" ht="12.75" customHeight="1" hidden="1">
      <c r="A75" s="61"/>
      <c r="B75" s="82"/>
      <c r="C75" s="82"/>
      <c r="D75" s="82"/>
      <c r="E75" s="61"/>
      <c r="F75" s="61"/>
      <c r="G75" s="61"/>
      <c r="H75" s="61"/>
      <c r="I75" s="61"/>
      <c r="J75" s="61"/>
      <c r="K75" s="61"/>
      <c r="L75" s="61"/>
      <c r="M75" s="61"/>
      <c r="N75" s="83"/>
      <c r="O75" s="77"/>
      <c r="P75" s="77"/>
      <c r="Q75" s="77"/>
      <c r="R75" s="77"/>
    </row>
    <row r="76" spans="1:18" s="8" customFormat="1" ht="12.75" customHeight="1" hidden="1">
      <c r="A76" s="61"/>
      <c r="B76" s="82"/>
      <c r="C76" s="82"/>
      <c r="D76" s="82"/>
      <c r="E76" s="61"/>
      <c r="F76" s="61"/>
      <c r="G76" s="61"/>
      <c r="H76" s="61"/>
      <c r="I76" s="61"/>
      <c r="J76" s="61"/>
      <c r="K76" s="61"/>
      <c r="L76" s="61"/>
      <c r="M76" s="61"/>
      <c r="N76" s="83"/>
      <c r="O76" s="77"/>
      <c r="P76" s="77"/>
      <c r="Q76" s="77"/>
      <c r="R76" s="77"/>
    </row>
    <row r="77" spans="1:18" s="8" customFormat="1" ht="12.75" customHeight="1" hidden="1">
      <c r="A77" s="61"/>
      <c r="B77" s="82"/>
      <c r="C77" s="82"/>
      <c r="D77" s="82"/>
      <c r="E77" s="61"/>
      <c r="F77" s="61"/>
      <c r="G77" s="61"/>
      <c r="H77" s="61"/>
      <c r="I77" s="61"/>
      <c r="J77" s="61"/>
      <c r="K77" s="61"/>
      <c r="L77" s="61"/>
      <c r="M77" s="61"/>
      <c r="N77" s="83"/>
      <c r="O77" s="77"/>
      <c r="P77" s="77"/>
      <c r="Q77" s="77"/>
      <c r="R77" s="77"/>
    </row>
    <row r="78" spans="1:18" s="8" customFormat="1" ht="12.75" customHeight="1" hidden="1">
      <c r="A78" s="61"/>
      <c r="B78" s="82"/>
      <c r="C78" s="82"/>
      <c r="D78" s="82"/>
      <c r="E78" s="61"/>
      <c r="F78" s="61"/>
      <c r="G78" s="61"/>
      <c r="H78" s="61"/>
      <c r="I78" s="61"/>
      <c r="J78" s="61"/>
      <c r="K78" s="61"/>
      <c r="L78" s="61"/>
      <c r="M78" s="61"/>
      <c r="N78" s="83"/>
      <c r="O78" s="77"/>
      <c r="P78" s="77"/>
      <c r="Q78" s="77"/>
      <c r="R78" s="77"/>
    </row>
    <row r="79" spans="1:18" s="8" customFormat="1" ht="12.75" customHeight="1" hidden="1">
      <c r="A79" s="61"/>
      <c r="B79" s="82"/>
      <c r="C79" s="82"/>
      <c r="D79" s="82"/>
      <c r="E79" s="61"/>
      <c r="F79" s="61"/>
      <c r="G79" s="61"/>
      <c r="H79" s="61"/>
      <c r="I79" s="61"/>
      <c r="J79" s="61"/>
      <c r="K79" s="61"/>
      <c r="L79" s="61"/>
      <c r="M79" s="61"/>
      <c r="N79" s="83"/>
      <c r="O79" s="77"/>
      <c r="P79" s="77"/>
      <c r="Q79" s="77"/>
      <c r="R79" s="77"/>
    </row>
    <row r="80" spans="1:18" s="8" customFormat="1" ht="12.75" customHeight="1" hidden="1">
      <c r="A80" s="61"/>
      <c r="B80" s="82"/>
      <c r="C80" s="82"/>
      <c r="D80" s="82"/>
      <c r="E80" s="61"/>
      <c r="F80" s="61"/>
      <c r="G80" s="61"/>
      <c r="H80" s="61"/>
      <c r="I80" s="61"/>
      <c r="J80" s="61"/>
      <c r="K80" s="61"/>
      <c r="L80" s="61"/>
      <c r="M80" s="61"/>
      <c r="N80" s="83"/>
      <c r="O80" s="77"/>
      <c r="P80" s="77"/>
      <c r="Q80" s="77"/>
      <c r="R80" s="77"/>
    </row>
    <row r="81" spans="1:18" s="11" customFormat="1" ht="12.75" customHeight="1" hidden="1">
      <c r="A81" s="85"/>
      <c r="B81" s="86"/>
      <c r="C81" s="86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88"/>
      <c r="P81" s="88"/>
      <c r="Q81" s="88"/>
      <c r="R81" s="88"/>
    </row>
    <row r="82" spans="1:18" s="11" customFormat="1" ht="12.75" customHeight="1" hidden="1">
      <c r="A82" s="85"/>
      <c r="B82" s="86"/>
      <c r="C82" s="86"/>
      <c r="D82" s="86"/>
      <c r="E82" s="85"/>
      <c r="F82" s="85"/>
      <c r="G82" s="85"/>
      <c r="H82" s="85"/>
      <c r="I82" s="85"/>
      <c r="J82" s="85"/>
      <c r="K82" s="85"/>
      <c r="L82" s="85"/>
      <c r="M82" s="85"/>
      <c r="N82" s="87"/>
      <c r="O82" s="88"/>
      <c r="P82" s="88"/>
      <c r="Q82" s="88"/>
      <c r="R82" s="88"/>
    </row>
    <row r="83" spans="1:18" s="11" customFormat="1" ht="12.75" customHeight="1" hidden="1">
      <c r="A83" s="85"/>
      <c r="B83" s="86"/>
      <c r="C83" s="86"/>
      <c r="D83" s="86"/>
      <c r="E83" s="85"/>
      <c r="F83" s="85"/>
      <c r="G83" s="85"/>
      <c r="H83" s="85"/>
      <c r="I83" s="85"/>
      <c r="J83" s="85"/>
      <c r="K83" s="85"/>
      <c r="L83" s="85"/>
      <c r="M83" s="85"/>
      <c r="N83" s="87"/>
      <c r="O83" s="88"/>
      <c r="P83" s="88"/>
      <c r="Q83" s="88"/>
      <c r="R83" s="88"/>
    </row>
    <row r="84" spans="1:18" s="8" customFormat="1" ht="27.75" customHeight="1" hidden="1">
      <c r="A84" s="61"/>
      <c r="B84" s="82"/>
      <c r="C84" s="82"/>
      <c r="D84" s="82"/>
      <c r="E84" s="61"/>
      <c r="F84" s="61"/>
      <c r="G84" s="61"/>
      <c r="H84" s="61"/>
      <c r="I84" s="61"/>
      <c r="J84" s="61"/>
      <c r="K84" s="61"/>
      <c r="L84" s="61"/>
      <c r="M84" s="61"/>
      <c r="N84" s="83"/>
      <c r="O84" s="77"/>
      <c r="P84" s="77"/>
      <c r="Q84" s="77"/>
      <c r="R84" s="77"/>
    </row>
    <row r="85" spans="1:18" s="8" customFormat="1" ht="0.75" customHeight="1" hidden="1">
      <c r="A85" s="61"/>
      <c r="B85" s="82"/>
      <c r="C85" s="82"/>
      <c r="D85" s="82"/>
      <c r="E85" s="61"/>
      <c r="F85" s="61"/>
      <c r="G85" s="61"/>
      <c r="H85" s="61"/>
      <c r="I85" s="61"/>
      <c r="J85" s="61"/>
      <c r="K85" s="61"/>
      <c r="L85" s="61"/>
      <c r="M85" s="61"/>
      <c r="N85" s="83"/>
      <c r="O85" s="77"/>
      <c r="P85" s="77"/>
      <c r="Q85" s="77"/>
      <c r="R85" s="77"/>
    </row>
    <row r="86" spans="1:18" s="8" customFormat="1" ht="2.25" customHeight="1" hidden="1">
      <c r="A86" s="61"/>
      <c r="B86" s="82"/>
      <c r="C86" s="82"/>
      <c r="D86" s="82"/>
      <c r="E86" s="61"/>
      <c r="F86" s="61"/>
      <c r="G86" s="61"/>
      <c r="H86" s="61"/>
      <c r="I86" s="61"/>
      <c r="J86" s="61"/>
      <c r="K86" s="61"/>
      <c r="L86" s="61"/>
      <c r="M86" s="61"/>
      <c r="N86" s="83"/>
      <c r="O86" s="77"/>
      <c r="P86" s="77"/>
      <c r="Q86" s="77"/>
      <c r="R86" s="77"/>
    </row>
    <row r="87" spans="1:18" s="8" customFormat="1" ht="54.75" customHeight="1" hidden="1">
      <c r="A87" s="61"/>
      <c r="B87" s="82"/>
      <c r="C87" s="82"/>
      <c r="D87" s="82"/>
      <c r="E87" s="61"/>
      <c r="F87" s="61"/>
      <c r="G87" s="61"/>
      <c r="H87" s="61"/>
      <c r="I87" s="61"/>
      <c r="J87" s="61"/>
      <c r="K87" s="61"/>
      <c r="L87" s="61"/>
      <c r="M87" s="61"/>
      <c r="N87" s="83"/>
      <c r="O87" s="77"/>
      <c r="P87" s="77"/>
      <c r="Q87" s="77"/>
      <c r="R87" s="77"/>
    </row>
    <row r="88" spans="1:18" s="8" customFormat="1" ht="27.75" customHeight="1" hidden="1">
      <c r="A88" s="61"/>
      <c r="B88" s="82"/>
      <c r="C88" s="82"/>
      <c r="D88" s="82"/>
      <c r="E88" s="61"/>
      <c r="F88" s="61"/>
      <c r="G88" s="61"/>
      <c r="H88" s="61"/>
      <c r="I88" s="61"/>
      <c r="J88" s="61"/>
      <c r="K88" s="61"/>
      <c r="L88" s="61"/>
      <c r="M88" s="61"/>
      <c r="N88" s="83"/>
      <c r="O88" s="77"/>
      <c r="P88" s="77"/>
      <c r="Q88" s="77"/>
      <c r="R88" s="77"/>
    </row>
    <row r="89" spans="1:18" s="8" customFormat="1" ht="27.75" customHeight="1" hidden="1">
      <c r="A89" s="61"/>
      <c r="B89" s="82"/>
      <c r="C89" s="82"/>
      <c r="D89" s="82"/>
      <c r="E89" s="61"/>
      <c r="F89" s="61"/>
      <c r="G89" s="61"/>
      <c r="H89" s="61"/>
      <c r="I89" s="61"/>
      <c r="J89" s="61"/>
      <c r="K89" s="61"/>
      <c r="L89" s="61"/>
      <c r="M89" s="61"/>
      <c r="N89" s="83"/>
      <c r="O89" s="77"/>
      <c r="P89" s="77"/>
      <c r="Q89" s="77"/>
      <c r="R89" s="77"/>
    </row>
    <row r="90" spans="1:18" s="8" customFormat="1" ht="36.75" customHeight="1" hidden="1">
      <c r="A90" s="61"/>
      <c r="B90" s="82"/>
      <c r="C90" s="82"/>
      <c r="D90" s="82"/>
      <c r="E90" s="61"/>
      <c r="F90" s="61"/>
      <c r="G90" s="61"/>
      <c r="H90" s="61"/>
      <c r="I90" s="61"/>
      <c r="J90" s="61"/>
      <c r="K90" s="61"/>
      <c r="L90" s="61"/>
      <c r="M90" s="61"/>
      <c r="N90" s="83"/>
      <c r="O90" s="77"/>
      <c r="P90" s="77"/>
      <c r="Q90" s="77"/>
      <c r="R90" s="77"/>
    </row>
    <row r="91" spans="1:18" s="8" customFormat="1" ht="22.5" customHeight="1">
      <c r="A91" s="107" t="s">
        <v>27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77"/>
      <c r="P91" s="77"/>
      <c r="Q91" s="77"/>
      <c r="R91" s="77"/>
    </row>
    <row r="92" spans="1:18" s="8" customFormat="1" ht="17.25" customHeight="1">
      <c r="A92" s="107" t="s">
        <v>133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77"/>
      <c r="P92" s="77"/>
      <c r="Q92" s="77"/>
      <c r="R92" s="77"/>
    </row>
    <row r="93" spans="1:18" s="8" customFormat="1" ht="15.75" customHeight="1">
      <c r="A93" s="50"/>
      <c r="B93" s="108" t="s">
        <v>39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50"/>
      <c r="N93" s="50"/>
      <c r="O93" s="77"/>
      <c r="P93" s="77"/>
      <c r="Q93" s="77"/>
      <c r="R93" s="77"/>
    </row>
    <row r="94" spans="1:18" s="6" customFormat="1" ht="14.25" customHeight="1">
      <c r="A94" s="37" t="s">
        <v>25</v>
      </c>
      <c r="B94" s="37" t="s">
        <v>0</v>
      </c>
      <c r="C94" s="37" t="s">
        <v>1</v>
      </c>
      <c r="D94" s="37" t="s">
        <v>2</v>
      </c>
      <c r="E94" s="37" t="s">
        <v>3</v>
      </c>
      <c r="F94" s="37" t="s">
        <v>4</v>
      </c>
      <c r="G94" s="37" t="s">
        <v>26</v>
      </c>
      <c r="H94" s="37" t="s">
        <v>5</v>
      </c>
      <c r="I94" s="37" t="s">
        <v>6</v>
      </c>
      <c r="J94" s="37" t="s">
        <v>7</v>
      </c>
      <c r="K94" s="37" t="s">
        <v>8</v>
      </c>
      <c r="L94" s="37" t="s">
        <v>9</v>
      </c>
      <c r="M94" s="37" t="s">
        <v>10</v>
      </c>
      <c r="N94" s="41" t="s">
        <v>24</v>
      </c>
      <c r="O94" s="51"/>
      <c r="P94" s="51"/>
      <c r="Q94" s="51"/>
      <c r="R94" s="51"/>
    </row>
    <row r="95" spans="1:18" s="10" customFormat="1" ht="16.5" customHeight="1">
      <c r="A95" s="39" t="s">
        <v>40</v>
      </c>
      <c r="B95" s="39">
        <v>178.6</v>
      </c>
      <c r="C95" s="39">
        <v>187.20000000000002</v>
      </c>
      <c r="D95" s="39">
        <v>115.8</v>
      </c>
      <c r="E95" s="39">
        <v>73.3</v>
      </c>
      <c r="F95" s="39">
        <v>13</v>
      </c>
      <c r="G95" s="39">
        <v>2.3</v>
      </c>
      <c r="H95" s="39">
        <v>1.2</v>
      </c>
      <c r="I95" s="39">
        <v>0</v>
      </c>
      <c r="J95" s="39">
        <v>1.8</v>
      </c>
      <c r="K95" s="39">
        <v>39.3</v>
      </c>
      <c r="L95" s="39">
        <v>85.9</v>
      </c>
      <c r="M95" s="39">
        <v>126.7</v>
      </c>
      <c r="N95" s="40">
        <f>B95+C95+D95+E95+F95+G95+H95+I95+J95+K95+L95+M95</f>
        <v>825.0999999999999</v>
      </c>
      <c r="O95" s="44"/>
      <c r="P95" s="44"/>
      <c r="Q95" s="44"/>
      <c r="R95" s="44"/>
    </row>
    <row r="96" spans="1:18" s="10" customFormat="1" ht="15" customHeight="1">
      <c r="A96" s="39" t="s">
        <v>41</v>
      </c>
      <c r="B96" s="40">
        <v>178.7</v>
      </c>
      <c r="C96" s="40">
        <v>153.2</v>
      </c>
      <c r="D96" s="40">
        <v>99.7</v>
      </c>
      <c r="E96" s="40">
        <v>61.6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55.1</v>
      </c>
      <c r="L96" s="40">
        <v>92.2</v>
      </c>
      <c r="M96" s="89">
        <v>152.8</v>
      </c>
      <c r="N96" s="40">
        <f aca="true" t="shared" si="5" ref="N96:N120">B96+C96+D96+E96+F96+G96+H96+I96+J96+K96+L96+M96</f>
        <v>793.3</v>
      </c>
      <c r="O96" s="44"/>
      <c r="P96" s="44"/>
      <c r="Q96" s="44"/>
      <c r="R96" s="44"/>
    </row>
    <row r="97" spans="1:18" s="10" customFormat="1" ht="18" customHeight="1">
      <c r="A97" s="39" t="s">
        <v>42</v>
      </c>
      <c r="B97" s="39">
        <v>75.3</v>
      </c>
      <c r="C97" s="39">
        <v>72.7</v>
      </c>
      <c r="D97" s="39">
        <v>56.9</v>
      </c>
      <c r="E97" s="39">
        <v>26.1</v>
      </c>
      <c r="F97" s="39">
        <v>3.9</v>
      </c>
      <c r="G97" s="39">
        <v>0</v>
      </c>
      <c r="H97" s="39">
        <v>0</v>
      </c>
      <c r="I97" s="39">
        <v>0</v>
      </c>
      <c r="J97" s="39">
        <v>0</v>
      </c>
      <c r="K97" s="39">
        <v>23.7</v>
      </c>
      <c r="L97" s="39">
        <v>11.08</v>
      </c>
      <c r="M97" s="39">
        <v>25.18</v>
      </c>
      <c r="N97" s="40">
        <f t="shared" si="5"/>
        <v>294.86</v>
      </c>
      <c r="O97" s="45"/>
      <c r="P97" s="44"/>
      <c r="Q97" s="44"/>
      <c r="R97" s="44"/>
    </row>
    <row r="98" spans="1:18" s="12" customFormat="1" ht="18" customHeight="1">
      <c r="A98" s="40" t="s">
        <v>11</v>
      </c>
      <c r="B98" s="39">
        <v>88.6</v>
      </c>
      <c r="C98" s="39">
        <v>80.6</v>
      </c>
      <c r="D98" s="39">
        <v>77.9</v>
      </c>
      <c r="E98" s="39">
        <v>74.5</v>
      </c>
      <c r="F98" s="39">
        <v>9.6</v>
      </c>
      <c r="G98" s="39">
        <v>0</v>
      </c>
      <c r="H98" s="39">
        <v>0</v>
      </c>
      <c r="I98" s="39">
        <v>0</v>
      </c>
      <c r="J98" s="39">
        <v>0</v>
      </c>
      <c r="K98" s="39">
        <v>60</v>
      </c>
      <c r="L98" s="39">
        <v>73.6</v>
      </c>
      <c r="M98" s="39">
        <v>100.1</v>
      </c>
      <c r="N98" s="40">
        <f t="shared" si="5"/>
        <v>564.9000000000001</v>
      </c>
      <c r="O98" s="45"/>
      <c r="P98" s="44"/>
      <c r="Q98" s="45"/>
      <c r="R98" s="45"/>
    </row>
    <row r="99" spans="1:18" s="12" customFormat="1" ht="17.25" customHeight="1">
      <c r="A99" s="40" t="s">
        <v>12</v>
      </c>
      <c r="B99" s="39">
        <v>56</v>
      </c>
      <c r="C99" s="39">
        <v>55.300000000000004</v>
      </c>
      <c r="D99" s="39">
        <v>31.8</v>
      </c>
      <c r="E99" s="39">
        <v>14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20</v>
      </c>
      <c r="L99" s="39">
        <v>28.9</v>
      </c>
      <c r="M99" s="39">
        <v>34</v>
      </c>
      <c r="N99" s="40">
        <f t="shared" si="5"/>
        <v>240.00000000000003</v>
      </c>
      <c r="O99" s="45"/>
      <c r="P99" s="44"/>
      <c r="Q99" s="45"/>
      <c r="R99" s="45"/>
    </row>
    <row r="100" spans="1:18" s="12" customFormat="1" ht="15" customHeight="1">
      <c r="A100" s="40" t="s">
        <v>13</v>
      </c>
      <c r="B100" s="39">
        <v>194.8</v>
      </c>
      <c r="C100" s="39">
        <v>148.7</v>
      </c>
      <c r="D100" s="39">
        <v>58.9</v>
      </c>
      <c r="E100" s="39">
        <v>21.3</v>
      </c>
      <c r="F100" s="39">
        <v>6.5</v>
      </c>
      <c r="G100" s="39">
        <v>0</v>
      </c>
      <c r="H100" s="39">
        <v>0</v>
      </c>
      <c r="I100" s="39">
        <v>0</v>
      </c>
      <c r="J100" s="39">
        <v>0</v>
      </c>
      <c r="K100" s="39">
        <v>38.6</v>
      </c>
      <c r="L100" s="39">
        <v>105.3</v>
      </c>
      <c r="M100" s="39">
        <v>131</v>
      </c>
      <c r="N100" s="40">
        <f t="shared" si="5"/>
        <v>705.1</v>
      </c>
      <c r="O100" s="45"/>
      <c r="P100" s="44"/>
      <c r="Q100" s="45"/>
      <c r="R100" s="45"/>
    </row>
    <row r="101" spans="1:18" s="12" customFormat="1" ht="15.75" customHeight="1">
      <c r="A101" s="40" t="s">
        <v>14</v>
      </c>
      <c r="B101" s="39">
        <v>32</v>
      </c>
      <c r="C101" s="39">
        <v>34</v>
      </c>
      <c r="D101" s="39">
        <v>22</v>
      </c>
      <c r="E101" s="39">
        <v>14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13</v>
      </c>
      <c r="L101" s="39">
        <v>24</v>
      </c>
      <c r="M101" s="39">
        <v>27</v>
      </c>
      <c r="N101" s="40">
        <f t="shared" si="5"/>
        <v>166</v>
      </c>
      <c r="O101" s="45"/>
      <c r="P101" s="44"/>
      <c r="Q101" s="45"/>
      <c r="R101" s="45"/>
    </row>
    <row r="102" spans="1:18" s="12" customFormat="1" ht="14.25" customHeight="1">
      <c r="A102" s="40" t="s">
        <v>125</v>
      </c>
      <c r="B102" s="39">
        <v>130</v>
      </c>
      <c r="C102" s="39">
        <v>139.2</v>
      </c>
      <c r="D102" s="39">
        <v>89</v>
      </c>
      <c r="E102" s="39">
        <v>44</v>
      </c>
      <c r="F102" s="39">
        <v>27.2</v>
      </c>
      <c r="G102" s="39">
        <v>0</v>
      </c>
      <c r="H102" s="39">
        <v>0</v>
      </c>
      <c r="I102" s="39">
        <v>0</v>
      </c>
      <c r="J102" s="39">
        <v>0</v>
      </c>
      <c r="K102" s="39">
        <v>56.5</v>
      </c>
      <c r="L102" s="39">
        <v>43.47</v>
      </c>
      <c r="M102" s="39">
        <v>68.46</v>
      </c>
      <c r="N102" s="40">
        <f t="shared" si="5"/>
        <v>597.83</v>
      </c>
      <c r="O102" s="45"/>
      <c r="P102" s="44"/>
      <c r="Q102" s="45"/>
      <c r="R102" s="45"/>
    </row>
    <row r="103" spans="1:18" s="12" customFormat="1" ht="12.75" customHeight="1">
      <c r="A103" s="40" t="s">
        <v>126</v>
      </c>
      <c r="B103" s="39">
        <v>113.10000000000001</v>
      </c>
      <c r="C103" s="39">
        <v>104.2</v>
      </c>
      <c r="D103" s="39">
        <v>75.4</v>
      </c>
      <c r="E103" s="39">
        <v>34.1</v>
      </c>
      <c r="F103" s="39">
        <v>5.1</v>
      </c>
      <c r="G103" s="39">
        <v>2.2</v>
      </c>
      <c r="H103" s="39">
        <v>0</v>
      </c>
      <c r="I103" s="39">
        <v>0.5</v>
      </c>
      <c r="J103" s="39">
        <v>1.6</v>
      </c>
      <c r="K103" s="39">
        <v>36.3</v>
      </c>
      <c r="L103" s="39">
        <v>73.8</v>
      </c>
      <c r="M103" s="39">
        <v>102.6</v>
      </c>
      <c r="N103" s="40">
        <f t="shared" si="5"/>
        <v>548.9000000000001</v>
      </c>
      <c r="O103" s="46"/>
      <c r="P103" s="44"/>
      <c r="Q103" s="45"/>
      <c r="R103" s="45"/>
    </row>
    <row r="104" spans="1:18" s="12" customFormat="1" ht="14.25" customHeight="1">
      <c r="A104" s="40" t="s">
        <v>127</v>
      </c>
      <c r="B104" s="39">
        <v>377</v>
      </c>
      <c r="C104" s="39">
        <v>370</v>
      </c>
      <c r="D104" s="39">
        <v>207.6</v>
      </c>
      <c r="E104" s="39">
        <v>102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114</v>
      </c>
      <c r="L104" s="39">
        <v>270</v>
      </c>
      <c r="M104" s="39">
        <v>307.9</v>
      </c>
      <c r="N104" s="40">
        <f t="shared" si="5"/>
        <v>1748.5</v>
      </c>
      <c r="O104" s="46"/>
      <c r="P104" s="44"/>
      <c r="Q104" s="45"/>
      <c r="R104" s="45"/>
    </row>
    <row r="105" spans="1:18" s="12" customFormat="1" ht="15" customHeight="1">
      <c r="A105" s="40" t="s">
        <v>95</v>
      </c>
      <c r="B105" s="40">
        <v>188.7</v>
      </c>
      <c r="C105" s="40">
        <v>182.29999999999998</v>
      </c>
      <c r="D105" s="40">
        <v>137</v>
      </c>
      <c r="E105" s="40">
        <v>72.5</v>
      </c>
      <c r="F105" s="40">
        <v>9.6</v>
      </c>
      <c r="G105" s="40">
        <v>2.4</v>
      </c>
      <c r="H105" s="40">
        <v>0.6</v>
      </c>
      <c r="I105" s="40">
        <v>0</v>
      </c>
      <c r="J105" s="40">
        <v>2.4</v>
      </c>
      <c r="K105" s="39">
        <v>84.9</v>
      </c>
      <c r="L105" s="39">
        <v>133.1</v>
      </c>
      <c r="M105" s="39">
        <v>165</v>
      </c>
      <c r="N105" s="40">
        <f t="shared" si="5"/>
        <v>978.5</v>
      </c>
      <c r="O105" s="46"/>
      <c r="P105" s="44"/>
      <c r="Q105" s="45"/>
      <c r="R105" s="45"/>
    </row>
    <row r="106" spans="1:18" s="12" customFormat="1" ht="13.5" customHeight="1">
      <c r="A106" s="40" t="s">
        <v>15</v>
      </c>
      <c r="B106" s="39">
        <v>46</v>
      </c>
      <c r="C106" s="39">
        <v>41.8</v>
      </c>
      <c r="D106" s="39">
        <v>27.9</v>
      </c>
      <c r="E106" s="39">
        <v>14.2</v>
      </c>
      <c r="F106" s="39">
        <v>0.5</v>
      </c>
      <c r="G106" s="39">
        <v>0.4</v>
      </c>
      <c r="H106" s="39">
        <v>0</v>
      </c>
      <c r="I106" s="39">
        <v>0</v>
      </c>
      <c r="J106" s="39">
        <v>0.5</v>
      </c>
      <c r="K106" s="39">
        <v>14.2</v>
      </c>
      <c r="L106" s="39">
        <v>29</v>
      </c>
      <c r="M106" s="39">
        <v>32.5</v>
      </c>
      <c r="N106" s="40">
        <f t="shared" si="5"/>
        <v>206.99999999999997</v>
      </c>
      <c r="O106" s="46"/>
      <c r="P106" s="44"/>
      <c r="Q106" s="45"/>
      <c r="R106" s="45"/>
    </row>
    <row r="107" spans="1:18" s="12" customFormat="1" ht="16.5" customHeight="1">
      <c r="A107" s="40" t="s">
        <v>17</v>
      </c>
      <c r="B107" s="39">
        <v>102.5</v>
      </c>
      <c r="C107" s="39">
        <v>82.8</v>
      </c>
      <c r="D107" s="39">
        <v>55.9</v>
      </c>
      <c r="E107" s="39">
        <v>31.6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33.6</v>
      </c>
      <c r="L107" s="39">
        <v>21.26</v>
      </c>
      <c r="M107" s="39">
        <v>33.45</v>
      </c>
      <c r="N107" s="40">
        <f t="shared" si="5"/>
        <v>361.11</v>
      </c>
      <c r="O107" s="46"/>
      <c r="P107" s="44"/>
      <c r="Q107" s="45"/>
      <c r="R107" s="45"/>
    </row>
    <row r="108" spans="1:18" s="12" customFormat="1" ht="12.75">
      <c r="A108" s="40" t="s">
        <v>19</v>
      </c>
      <c r="B108" s="39">
        <v>139</v>
      </c>
      <c r="C108" s="39">
        <v>134.8</v>
      </c>
      <c r="D108" s="39">
        <v>105.5</v>
      </c>
      <c r="E108" s="39">
        <v>49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41.5</v>
      </c>
      <c r="L108" s="39">
        <v>82.2</v>
      </c>
      <c r="M108" s="39">
        <v>105</v>
      </c>
      <c r="N108" s="40">
        <f t="shared" si="5"/>
        <v>657</v>
      </c>
      <c r="O108" s="46"/>
      <c r="P108" s="44"/>
      <c r="Q108" s="45"/>
      <c r="R108" s="45"/>
    </row>
    <row r="109" spans="1:18" s="12" customFormat="1" ht="12.75">
      <c r="A109" s="40" t="s">
        <v>128</v>
      </c>
      <c r="B109" s="39">
        <v>123.9</v>
      </c>
      <c r="C109" s="39">
        <v>126.9</v>
      </c>
      <c r="D109" s="39">
        <v>82.7</v>
      </c>
      <c r="E109" s="39">
        <v>34.9</v>
      </c>
      <c r="F109" s="39">
        <v>2.2</v>
      </c>
      <c r="G109" s="39">
        <v>0.8</v>
      </c>
      <c r="H109" s="39">
        <v>0.4</v>
      </c>
      <c r="I109" s="39">
        <v>1.4</v>
      </c>
      <c r="J109" s="39">
        <v>1.7</v>
      </c>
      <c r="K109" s="39">
        <v>22.2</v>
      </c>
      <c r="L109" s="39">
        <v>92.2</v>
      </c>
      <c r="M109" s="39">
        <v>100.2</v>
      </c>
      <c r="N109" s="40">
        <f t="shared" si="5"/>
        <v>589.4999999999999</v>
      </c>
      <c r="O109" s="46"/>
      <c r="P109" s="44"/>
      <c r="Q109" s="45"/>
      <c r="R109" s="45"/>
    </row>
    <row r="110" spans="1:18" s="12" customFormat="1" ht="12" customHeight="1">
      <c r="A110" s="40" t="s">
        <v>118</v>
      </c>
      <c r="B110" s="39">
        <v>0.1</v>
      </c>
      <c r="C110" s="39">
        <v>0.1</v>
      </c>
      <c r="D110" s="39">
        <v>0.1</v>
      </c>
      <c r="E110" s="39">
        <v>0.1</v>
      </c>
      <c r="F110" s="39"/>
      <c r="G110" s="39"/>
      <c r="H110" s="39"/>
      <c r="I110" s="39"/>
      <c r="J110" s="39">
        <v>0</v>
      </c>
      <c r="K110" s="39">
        <v>0.1</v>
      </c>
      <c r="L110" s="39">
        <v>0</v>
      </c>
      <c r="M110" s="39">
        <v>0</v>
      </c>
      <c r="N110" s="40">
        <f t="shared" si="5"/>
        <v>0.5</v>
      </c>
      <c r="O110" s="46"/>
      <c r="P110" s="44"/>
      <c r="Q110" s="45"/>
      <c r="R110" s="45"/>
    </row>
    <row r="111" spans="1:18" s="12" customFormat="1" ht="15.75" customHeight="1">
      <c r="A111" s="40" t="s">
        <v>88</v>
      </c>
      <c r="B111" s="39">
        <v>72.1</v>
      </c>
      <c r="C111" s="39">
        <v>75.8</v>
      </c>
      <c r="D111" s="39">
        <v>42.9</v>
      </c>
      <c r="E111" s="39">
        <v>15.1</v>
      </c>
      <c r="F111" s="39">
        <v>2.6</v>
      </c>
      <c r="G111" s="39">
        <v>1.8</v>
      </c>
      <c r="H111" s="39">
        <v>0</v>
      </c>
      <c r="I111" s="39">
        <v>0</v>
      </c>
      <c r="J111" s="39">
        <v>1.1</v>
      </c>
      <c r="K111" s="39">
        <v>24.6</v>
      </c>
      <c r="L111" s="39">
        <v>40.7</v>
      </c>
      <c r="M111" s="39">
        <v>50.9</v>
      </c>
      <c r="N111" s="40">
        <f t="shared" si="5"/>
        <v>327.59999999999997</v>
      </c>
      <c r="O111" s="46"/>
      <c r="P111" s="44"/>
      <c r="Q111" s="45"/>
      <c r="R111" s="45"/>
    </row>
    <row r="112" spans="1:18" s="12" customFormat="1" ht="12.75" customHeight="1">
      <c r="A112" s="40" t="s">
        <v>118</v>
      </c>
      <c r="B112" s="39">
        <v>0.1</v>
      </c>
      <c r="C112" s="90">
        <v>0.1</v>
      </c>
      <c r="D112" s="90">
        <v>0.1</v>
      </c>
      <c r="E112" s="90">
        <v>0.1</v>
      </c>
      <c r="F112" s="90"/>
      <c r="G112" s="90"/>
      <c r="H112" s="90"/>
      <c r="I112" s="90"/>
      <c r="J112" s="90">
        <v>0</v>
      </c>
      <c r="K112" s="90">
        <v>0.1</v>
      </c>
      <c r="L112" s="90">
        <v>0</v>
      </c>
      <c r="M112" s="90">
        <v>0</v>
      </c>
      <c r="N112" s="40">
        <f t="shared" si="5"/>
        <v>0.5</v>
      </c>
      <c r="O112" s="46"/>
      <c r="P112" s="44"/>
      <c r="Q112" s="45"/>
      <c r="R112" s="45"/>
    </row>
    <row r="113" spans="1:18" s="12" customFormat="1" ht="15" customHeight="1">
      <c r="A113" s="40" t="s">
        <v>20</v>
      </c>
      <c r="B113" s="40">
        <v>96.59999999999998</v>
      </c>
      <c r="C113" s="40">
        <v>85.1</v>
      </c>
      <c r="D113" s="40">
        <v>61.9</v>
      </c>
      <c r="E113" s="40">
        <v>35.50000000000001</v>
      </c>
      <c r="F113" s="40">
        <v>4.1</v>
      </c>
      <c r="G113" s="40">
        <v>1.7</v>
      </c>
      <c r="H113" s="40">
        <v>1.2</v>
      </c>
      <c r="I113" s="40">
        <v>0</v>
      </c>
      <c r="J113" s="40">
        <v>2.2</v>
      </c>
      <c r="K113" s="40">
        <v>40.2</v>
      </c>
      <c r="L113" s="40">
        <v>24.45</v>
      </c>
      <c r="M113" s="40">
        <v>35.61</v>
      </c>
      <c r="N113" s="40">
        <f t="shared" si="5"/>
        <v>388.56</v>
      </c>
      <c r="O113" s="46"/>
      <c r="P113" s="44"/>
      <c r="Q113" s="45"/>
      <c r="R113" s="45"/>
    </row>
    <row r="114" spans="1:18" s="12" customFormat="1" ht="15" customHeight="1">
      <c r="A114" s="40" t="s">
        <v>21</v>
      </c>
      <c r="B114" s="39">
        <v>80</v>
      </c>
      <c r="C114" s="39">
        <v>74.9</v>
      </c>
      <c r="D114" s="39">
        <v>54.5</v>
      </c>
      <c r="E114" s="39">
        <v>22.8</v>
      </c>
      <c r="F114" s="39">
        <v>2.4</v>
      </c>
      <c r="G114" s="39">
        <v>1.1</v>
      </c>
      <c r="H114" s="39">
        <v>0</v>
      </c>
      <c r="I114" s="39">
        <v>0</v>
      </c>
      <c r="J114" s="39">
        <v>0.8</v>
      </c>
      <c r="K114" s="39">
        <v>32.9</v>
      </c>
      <c r="L114" s="39">
        <v>10.83</v>
      </c>
      <c r="M114" s="39">
        <v>18.55</v>
      </c>
      <c r="N114" s="40">
        <f t="shared" si="5"/>
        <v>298.78000000000003</v>
      </c>
      <c r="O114" s="46"/>
      <c r="P114" s="44"/>
      <c r="Q114" s="45"/>
      <c r="R114" s="45"/>
    </row>
    <row r="115" spans="1:35" s="12" customFormat="1" ht="12.75">
      <c r="A115" s="40" t="s">
        <v>130</v>
      </c>
      <c r="B115" s="39">
        <v>159.8</v>
      </c>
      <c r="C115" s="39">
        <v>135.3</v>
      </c>
      <c r="D115" s="39">
        <v>94.4</v>
      </c>
      <c r="E115" s="39">
        <v>49.4</v>
      </c>
      <c r="F115" s="39">
        <v>3.5</v>
      </c>
      <c r="G115" s="39">
        <v>0</v>
      </c>
      <c r="H115" s="39">
        <v>0</v>
      </c>
      <c r="I115" s="39">
        <v>0</v>
      </c>
      <c r="J115" s="39">
        <v>0</v>
      </c>
      <c r="K115" s="39">
        <v>49.2</v>
      </c>
      <c r="L115" s="39">
        <v>97.10000000000001</v>
      </c>
      <c r="M115" s="39">
        <v>113.7</v>
      </c>
      <c r="N115" s="40">
        <f t="shared" si="5"/>
        <v>702.4</v>
      </c>
      <c r="O115" s="47"/>
      <c r="P115" s="47"/>
      <c r="Q115" s="47"/>
      <c r="R115" s="47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18" s="12" customFormat="1" ht="12.75" customHeight="1">
      <c r="A116" s="40" t="s">
        <v>43</v>
      </c>
      <c r="B116" s="39">
        <v>119.1</v>
      </c>
      <c r="C116" s="39">
        <v>93.5</v>
      </c>
      <c r="D116" s="39">
        <v>82.6</v>
      </c>
      <c r="E116" s="39">
        <v>42.7</v>
      </c>
      <c r="F116" s="39">
        <v>0.4</v>
      </c>
      <c r="G116" s="39">
        <v>0</v>
      </c>
      <c r="H116" s="39">
        <v>0</v>
      </c>
      <c r="I116" s="39">
        <v>0</v>
      </c>
      <c r="J116" s="39">
        <v>0</v>
      </c>
      <c r="K116" s="39">
        <v>54.2</v>
      </c>
      <c r="L116" s="39">
        <v>77.7</v>
      </c>
      <c r="M116" s="39">
        <v>99</v>
      </c>
      <c r="N116" s="40">
        <f t="shared" si="5"/>
        <v>569.1999999999999</v>
      </c>
      <c r="O116" s="46"/>
      <c r="P116" s="44"/>
      <c r="Q116" s="45"/>
      <c r="R116" s="45"/>
    </row>
    <row r="117" spans="1:18" s="12" customFormat="1" ht="24" customHeight="1">
      <c r="A117" s="40" t="s">
        <v>137</v>
      </c>
      <c r="B117" s="39">
        <v>111.89999999999999</v>
      </c>
      <c r="C117" s="39">
        <v>119.1</v>
      </c>
      <c r="D117" s="39">
        <v>97.10000000000001</v>
      </c>
      <c r="E117" s="39">
        <v>35.9</v>
      </c>
      <c r="F117" s="39">
        <v>4.6</v>
      </c>
      <c r="G117" s="39">
        <v>0.1</v>
      </c>
      <c r="H117" s="39">
        <v>0</v>
      </c>
      <c r="I117" s="39">
        <v>0</v>
      </c>
      <c r="J117" s="39">
        <v>0</v>
      </c>
      <c r="K117" s="39">
        <v>53.2</v>
      </c>
      <c r="L117" s="39">
        <v>100</v>
      </c>
      <c r="M117" s="39">
        <v>115</v>
      </c>
      <c r="N117" s="40">
        <f t="shared" si="5"/>
        <v>636.9000000000001</v>
      </c>
      <c r="O117" s="46"/>
      <c r="P117" s="44"/>
      <c r="Q117" s="45"/>
      <c r="R117" s="45"/>
    </row>
    <row r="118" spans="1:18" s="12" customFormat="1" ht="12.75">
      <c r="A118" s="40" t="s">
        <v>30</v>
      </c>
      <c r="B118" s="39">
        <v>66.7</v>
      </c>
      <c r="C118" s="39">
        <v>53.3</v>
      </c>
      <c r="D118" s="39">
        <v>40.9</v>
      </c>
      <c r="E118" s="39">
        <v>24.5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25.4</v>
      </c>
      <c r="L118" s="39">
        <v>49.8</v>
      </c>
      <c r="M118" s="39">
        <v>56.9</v>
      </c>
      <c r="N118" s="40">
        <f t="shared" si="5"/>
        <v>317.5</v>
      </c>
      <c r="O118" s="46"/>
      <c r="P118" s="44"/>
      <c r="Q118" s="45"/>
      <c r="R118" s="45"/>
    </row>
    <row r="119" spans="1:18" s="12" customFormat="1" ht="12" customHeight="1">
      <c r="A119" s="40" t="s">
        <v>112</v>
      </c>
      <c r="B119" s="39">
        <v>58.5</v>
      </c>
      <c r="C119" s="39">
        <v>46.7</v>
      </c>
      <c r="D119" s="39">
        <v>35.9</v>
      </c>
      <c r="E119" s="39">
        <v>20.7</v>
      </c>
      <c r="F119" s="39"/>
      <c r="G119" s="39"/>
      <c r="H119" s="39"/>
      <c r="I119" s="39"/>
      <c r="J119" s="39">
        <v>0</v>
      </c>
      <c r="K119" s="39">
        <v>22.5</v>
      </c>
      <c r="L119" s="90">
        <v>43.7</v>
      </c>
      <c r="M119" s="39">
        <v>49.9</v>
      </c>
      <c r="N119" s="40">
        <f t="shared" si="5"/>
        <v>277.9</v>
      </c>
      <c r="O119" s="46"/>
      <c r="P119" s="44"/>
      <c r="Q119" s="45"/>
      <c r="R119" s="45"/>
    </row>
    <row r="120" spans="1:18" s="12" customFormat="1" ht="12.75" customHeight="1">
      <c r="A120" s="40" t="s">
        <v>111</v>
      </c>
      <c r="B120" s="39">
        <v>8.2</v>
      </c>
      <c r="C120" s="39">
        <v>6.6</v>
      </c>
      <c r="D120" s="39">
        <v>5</v>
      </c>
      <c r="E120" s="39">
        <v>3.8</v>
      </c>
      <c r="F120" s="39"/>
      <c r="G120" s="39"/>
      <c r="H120" s="39"/>
      <c r="I120" s="39"/>
      <c r="J120" s="39">
        <v>0</v>
      </c>
      <c r="K120" s="39">
        <v>2.9</v>
      </c>
      <c r="L120" s="90">
        <v>6.1</v>
      </c>
      <c r="M120" s="39">
        <v>7</v>
      </c>
      <c r="N120" s="40">
        <f t="shared" si="5"/>
        <v>39.599999999999994</v>
      </c>
      <c r="O120" s="46"/>
      <c r="P120" s="44"/>
      <c r="Q120" s="45"/>
      <c r="R120" s="45"/>
    </row>
    <row r="121" spans="1:35" s="12" customFormat="1" ht="12.75" customHeight="1">
      <c r="A121" s="43" t="s">
        <v>91</v>
      </c>
      <c r="B121" s="43">
        <f>B95+B96+B97+B98+B99+B100+B101+B102+B103+B104+B105+B106+B107+B108+B109+B111+B113+B114+B115+B116+B117+B118</f>
        <v>2730.4</v>
      </c>
      <c r="C121" s="43">
        <f aca="true" t="shared" si="6" ref="C121:AI121">C95+C96+C97+C98+C99+C100+C101+C102+C103+C104+C105+C106+C107+C108+C109+C111+C113+C114+C115+C116+C117+C118</f>
        <v>2550.7000000000003</v>
      </c>
      <c r="D121" s="43">
        <f t="shared" si="6"/>
        <v>1718.3000000000002</v>
      </c>
      <c r="E121" s="43">
        <f t="shared" si="6"/>
        <v>893.0000000000001</v>
      </c>
      <c r="F121" s="43">
        <f t="shared" si="6"/>
        <v>95.19999999999999</v>
      </c>
      <c r="G121" s="43">
        <f t="shared" si="6"/>
        <v>12.8</v>
      </c>
      <c r="H121" s="43">
        <f t="shared" si="6"/>
        <v>3.3999999999999995</v>
      </c>
      <c r="I121" s="43">
        <f t="shared" si="6"/>
        <v>1.9</v>
      </c>
      <c r="J121" s="43">
        <f t="shared" si="6"/>
        <v>12.100000000000001</v>
      </c>
      <c r="K121" s="43">
        <f t="shared" si="6"/>
        <v>932.6000000000004</v>
      </c>
      <c r="L121" s="43">
        <f t="shared" si="6"/>
        <v>1566.59</v>
      </c>
      <c r="M121" s="43">
        <f t="shared" si="6"/>
        <v>2001.5500000000002</v>
      </c>
      <c r="N121" s="43">
        <f t="shared" si="6"/>
        <v>12518.539999999999</v>
      </c>
      <c r="O121" s="43">
        <f t="shared" si="6"/>
        <v>0</v>
      </c>
      <c r="P121" s="43">
        <f t="shared" si="6"/>
        <v>0</v>
      </c>
      <c r="Q121" s="43">
        <f t="shared" si="6"/>
        <v>0</v>
      </c>
      <c r="R121" s="43">
        <f t="shared" si="6"/>
        <v>0</v>
      </c>
      <c r="S121" s="74">
        <f t="shared" si="6"/>
        <v>0</v>
      </c>
      <c r="T121" s="74">
        <f t="shared" si="6"/>
        <v>0</v>
      </c>
      <c r="U121" s="74">
        <f t="shared" si="6"/>
        <v>0</v>
      </c>
      <c r="V121" s="74">
        <f t="shared" si="6"/>
        <v>0</v>
      </c>
      <c r="W121" s="74">
        <f t="shared" si="6"/>
        <v>0</v>
      </c>
      <c r="X121" s="74">
        <f t="shared" si="6"/>
        <v>0</v>
      </c>
      <c r="Y121" s="74">
        <f t="shared" si="6"/>
        <v>0</v>
      </c>
      <c r="Z121" s="74">
        <f t="shared" si="6"/>
        <v>0</v>
      </c>
      <c r="AA121" s="74">
        <f t="shared" si="6"/>
        <v>0</v>
      </c>
      <c r="AB121" s="74">
        <f t="shared" si="6"/>
        <v>0</v>
      </c>
      <c r="AC121" s="74">
        <f t="shared" si="6"/>
        <v>0</v>
      </c>
      <c r="AD121" s="74">
        <f t="shared" si="6"/>
        <v>0</v>
      </c>
      <c r="AE121" s="74">
        <f t="shared" si="6"/>
        <v>0</v>
      </c>
      <c r="AF121" s="74">
        <f t="shared" si="6"/>
        <v>0</v>
      </c>
      <c r="AG121" s="74">
        <f t="shared" si="6"/>
        <v>0</v>
      </c>
      <c r="AH121" s="74">
        <f t="shared" si="6"/>
        <v>0</v>
      </c>
      <c r="AI121" s="74">
        <f t="shared" si="6"/>
        <v>0</v>
      </c>
    </row>
    <row r="122" spans="1:18" s="12" customFormat="1" ht="59.25" customHeight="1" hidden="1">
      <c r="A122" s="42"/>
      <c r="B122" s="42">
        <v>0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>
        <v>0</v>
      </c>
      <c r="M122" s="42">
        <v>0</v>
      </c>
      <c r="N122" s="39">
        <f>B122+C122+D122+E122+F122+G122+H122+I122+J122+K122+L122+M122</f>
        <v>0</v>
      </c>
      <c r="O122" s="45"/>
      <c r="P122" s="45"/>
      <c r="Q122" s="45"/>
      <c r="R122" s="45"/>
    </row>
    <row r="123" spans="1:18" s="12" customFormat="1" ht="14.25" customHeight="1">
      <c r="A123" s="40" t="s">
        <v>118</v>
      </c>
      <c r="B123" s="43">
        <f>B110+B112</f>
        <v>0.2</v>
      </c>
      <c r="C123" s="43">
        <f aca="true" t="shared" si="7" ref="C123:N123">C110+C112</f>
        <v>0.2</v>
      </c>
      <c r="D123" s="43">
        <f t="shared" si="7"/>
        <v>0.2</v>
      </c>
      <c r="E123" s="43">
        <f t="shared" si="7"/>
        <v>0.2</v>
      </c>
      <c r="F123" s="43">
        <f t="shared" si="7"/>
        <v>0</v>
      </c>
      <c r="G123" s="43">
        <f t="shared" si="7"/>
        <v>0</v>
      </c>
      <c r="H123" s="43">
        <f t="shared" si="7"/>
        <v>0</v>
      </c>
      <c r="I123" s="43">
        <f t="shared" si="7"/>
        <v>0</v>
      </c>
      <c r="J123" s="43">
        <f t="shared" si="7"/>
        <v>0</v>
      </c>
      <c r="K123" s="43">
        <f t="shared" si="7"/>
        <v>0.2</v>
      </c>
      <c r="L123" s="43">
        <f t="shared" si="7"/>
        <v>0</v>
      </c>
      <c r="M123" s="43">
        <f t="shared" si="7"/>
        <v>0</v>
      </c>
      <c r="N123" s="43">
        <f t="shared" si="7"/>
        <v>1</v>
      </c>
      <c r="O123" s="45"/>
      <c r="P123" s="45"/>
      <c r="Q123" s="45"/>
      <c r="R123" s="45"/>
    </row>
    <row r="124" spans="1:25" s="12" customFormat="1" ht="26.25" customHeight="1">
      <c r="A124" s="48" t="s">
        <v>129</v>
      </c>
      <c r="B124" s="43">
        <f>B121-B123</f>
        <v>2730.2000000000003</v>
      </c>
      <c r="C124" s="43">
        <f aca="true" t="shared" si="8" ref="C124:Y124">C121-C123</f>
        <v>2550.5000000000005</v>
      </c>
      <c r="D124" s="43">
        <f t="shared" si="8"/>
        <v>1718.1000000000001</v>
      </c>
      <c r="E124" s="43">
        <f t="shared" si="8"/>
        <v>892.8000000000001</v>
      </c>
      <c r="F124" s="43">
        <f t="shared" si="8"/>
        <v>95.19999999999999</v>
      </c>
      <c r="G124" s="43">
        <f t="shared" si="8"/>
        <v>12.8</v>
      </c>
      <c r="H124" s="43">
        <f t="shared" si="8"/>
        <v>3.3999999999999995</v>
      </c>
      <c r="I124" s="43">
        <f t="shared" si="8"/>
        <v>1.9</v>
      </c>
      <c r="J124" s="43">
        <f t="shared" si="8"/>
        <v>12.100000000000001</v>
      </c>
      <c r="K124" s="43">
        <f t="shared" si="8"/>
        <v>932.4000000000003</v>
      </c>
      <c r="L124" s="43">
        <f t="shared" si="8"/>
        <v>1566.59</v>
      </c>
      <c r="M124" s="43">
        <f t="shared" si="8"/>
        <v>2001.5500000000002</v>
      </c>
      <c r="N124" s="43">
        <f t="shared" si="8"/>
        <v>12517.539999999999</v>
      </c>
      <c r="O124" s="43">
        <f t="shared" si="8"/>
        <v>0</v>
      </c>
      <c r="P124" s="43">
        <f t="shared" si="8"/>
        <v>0</v>
      </c>
      <c r="Q124" s="43">
        <f t="shared" si="8"/>
        <v>0</v>
      </c>
      <c r="R124" s="43">
        <f t="shared" si="8"/>
        <v>0</v>
      </c>
      <c r="S124" s="74">
        <f t="shared" si="8"/>
        <v>0</v>
      </c>
      <c r="T124" s="74">
        <f t="shared" si="8"/>
        <v>0</v>
      </c>
      <c r="U124" s="74">
        <f t="shared" si="8"/>
        <v>0</v>
      </c>
      <c r="V124" s="74">
        <f t="shared" si="8"/>
        <v>0</v>
      </c>
      <c r="W124" s="74">
        <f t="shared" si="8"/>
        <v>0</v>
      </c>
      <c r="X124" s="74">
        <f t="shared" si="8"/>
        <v>0</v>
      </c>
      <c r="Y124" s="74">
        <f t="shared" si="8"/>
        <v>0</v>
      </c>
    </row>
    <row r="125" spans="1:18" s="12" customFormat="1" ht="26.25" customHeight="1" hidden="1">
      <c r="A125" s="42"/>
      <c r="B125" s="42">
        <v>0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>
        <v>0</v>
      </c>
      <c r="N125" s="39">
        <f>B125+C125+D125+E125+F125+G125+H125+I125+J125+K125+L125+M125</f>
        <v>0</v>
      </c>
      <c r="O125" s="45"/>
      <c r="P125" s="45"/>
      <c r="Q125" s="45"/>
      <c r="R125" s="45"/>
    </row>
    <row r="126" spans="1:18" s="12" customFormat="1" ht="26.2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66"/>
      <c r="O126" s="45"/>
      <c r="P126" s="45"/>
      <c r="Q126" s="45"/>
      <c r="R126" s="45"/>
    </row>
    <row r="127" spans="1:18" s="12" customFormat="1" ht="26.2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66"/>
      <c r="O127" s="45"/>
      <c r="P127" s="45"/>
      <c r="Q127" s="45"/>
      <c r="R127" s="45"/>
    </row>
    <row r="128" spans="1:18" s="12" customFormat="1" ht="21.75" customHeight="1">
      <c r="A128" s="42"/>
      <c r="B128" s="49"/>
      <c r="C128" s="49"/>
      <c r="D128" s="49"/>
      <c r="E128" s="114" t="s">
        <v>124</v>
      </c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</row>
    <row r="129" spans="1:18" s="10" customFormat="1" ht="18.75">
      <c r="A129" s="107" t="s">
        <v>134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44"/>
      <c r="P129" s="44"/>
      <c r="Q129" s="44"/>
      <c r="R129" s="44"/>
    </row>
    <row r="130" spans="1:18" s="10" customFormat="1" ht="18.75" customHeight="1">
      <c r="A130" s="50"/>
      <c r="B130" s="108" t="s">
        <v>117</v>
      </c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44"/>
      <c r="P130" s="44"/>
      <c r="Q130" s="44"/>
      <c r="R130" s="44"/>
    </row>
    <row r="131" spans="1:18" s="6" customFormat="1" ht="16.5" customHeight="1">
      <c r="A131" s="37" t="s">
        <v>25</v>
      </c>
      <c r="B131" s="37" t="s">
        <v>0</v>
      </c>
      <c r="C131" s="37" t="s">
        <v>1</v>
      </c>
      <c r="D131" s="37" t="s">
        <v>2</v>
      </c>
      <c r="E131" s="37" t="s">
        <v>3</v>
      </c>
      <c r="F131" s="37" t="s">
        <v>4</v>
      </c>
      <c r="G131" s="37" t="s">
        <v>26</v>
      </c>
      <c r="H131" s="37" t="s">
        <v>5</v>
      </c>
      <c r="I131" s="37" t="s">
        <v>6</v>
      </c>
      <c r="J131" s="37" t="s">
        <v>7</v>
      </c>
      <c r="K131" s="37" t="s">
        <v>8</v>
      </c>
      <c r="L131" s="37" t="s">
        <v>9</v>
      </c>
      <c r="M131" s="37" t="s">
        <v>10</v>
      </c>
      <c r="N131" s="41" t="s">
        <v>24</v>
      </c>
      <c r="O131" s="51"/>
      <c r="P131" s="51"/>
      <c r="Q131" s="51"/>
      <c r="R131" s="51"/>
    </row>
    <row r="132" spans="1:18" s="13" customFormat="1" ht="12" customHeight="1">
      <c r="A132" s="40" t="s">
        <v>44</v>
      </c>
      <c r="B132" s="40">
        <v>345.8</v>
      </c>
      <c r="C132" s="40">
        <v>279.7</v>
      </c>
      <c r="D132" s="40">
        <v>238.5</v>
      </c>
      <c r="E132" s="40">
        <v>101.9</v>
      </c>
      <c r="F132" s="40">
        <v>14.9</v>
      </c>
      <c r="G132" s="40">
        <v>11.4</v>
      </c>
      <c r="H132" s="40">
        <v>4.9</v>
      </c>
      <c r="I132" s="40">
        <v>0</v>
      </c>
      <c r="J132" s="40">
        <v>27.4</v>
      </c>
      <c r="K132" s="40">
        <v>126</v>
      </c>
      <c r="L132" s="40">
        <v>200.1</v>
      </c>
      <c r="M132" s="40">
        <v>219.2</v>
      </c>
      <c r="N132" s="54">
        <f>B132+C132+D132+E132+F132+G132+H132+I132+J132+K132+L132+M132</f>
        <v>1569.8</v>
      </c>
      <c r="O132" s="52"/>
      <c r="P132" s="52"/>
      <c r="Q132" s="52"/>
      <c r="R132" s="52"/>
    </row>
    <row r="133" spans="1:18" s="13" customFormat="1" ht="12.75" customHeight="1">
      <c r="A133" s="40" t="s">
        <v>48</v>
      </c>
      <c r="B133" s="39">
        <v>41.3</v>
      </c>
      <c r="C133" s="39">
        <v>33.5</v>
      </c>
      <c r="D133" s="39">
        <v>27.3</v>
      </c>
      <c r="E133" s="39">
        <v>7.6</v>
      </c>
      <c r="F133" s="39">
        <v>2</v>
      </c>
      <c r="G133" s="39">
        <v>1.8</v>
      </c>
      <c r="H133" s="39">
        <v>0.8</v>
      </c>
      <c r="I133" s="39">
        <v>2.6</v>
      </c>
      <c r="J133" s="39">
        <v>4</v>
      </c>
      <c r="K133" s="39">
        <v>10.5</v>
      </c>
      <c r="L133" s="39">
        <v>23</v>
      </c>
      <c r="M133" s="39">
        <v>28.8</v>
      </c>
      <c r="N133" s="54">
        <f aca="true" t="shared" si="9" ref="N133:N156">B133+C133+D133+E133+F133+G133+H133+I133+J133+K133+L133+M133</f>
        <v>183.2</v>
      </c>
      <c r="O133" s="52"/>
      <c r="P133" s="52"/>
      <c r="Q133" s="52"/>
      <c r="R133" s="52"/>
    </row>
    <row r="134" spans="1:18" s="13" customFormat="1" ht="15" customHeight="1">
      <c r="A134" s="40" t="s">
        <v>121</v>
      </c>
      <c r="B134" s="39">
        <v>55.8</v>
      </c>
      <c r="C134" s="39">
        <v>58.3</v>
      </c>
      <c r="D134" s="39">
        <v>44.9</v>
      </c>
      <c r="E134" s="39">
        <v>9.4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16.2</v>
      </c>
      <c r="L134" s="39">
        <v>37.5</v>
      </c>
      <c r="M134" s="39">
        <v>56.6</v>
      </c>
      <c r="N134" s="54">
        <f t="shared" si="9"/>
        <v>278.7</v>
      </c>
      <c r="O134" s="52"/>
      <c r="P134" s="52"/>
      <c r="Q134" s="52"/>
      <c r="R134" s="52"/>
    </row>
    <row r="135" spans="1:18" s="13" customFormat="1" ht="12.75" customHeight="1">
      <c r="A135" s="40" t="s">
        <v>122</v>
      </c>
      <c r="B135" s="39">
        <v>161.79999999999998</v>
      </c>
      <c r="C135" s="39">
        <v>148.9</v>
      </c>
      <c r="D135" s="39">
        <v>125.1</v>
      </c>
      <c r="E135" s="39">
        <v>43</v>
      </c>
      <c r="F135" s="39">
        <v>3.9</v>
      </c>
      <c r="G135" s="39">
        <v>1.4</v>
      </c>
      <c r="H135" s="39">
        <v>0.5</v>
      </c>
      <c r="I135" s="39">
        <v>0.3</v>
      </c>
      <c r="J135" s="39">
        <v>3.1999999999999997</v>
      </c>
      <c r="K135" s="39">
        <v>56</v>
      </c>
      <c r="L135" s="39">
        <v>141</v>
      </c>
      <c r="M135" s="39">
        <v>172.5</v>
      </c>
      <c r="N135" s="54">
        <f t="shared" si="9"/>
        <v>857.5999999999999</v>
      </c>
      <c r="O135" s="53"/>
      <c r="P135" s="52"/>
      <c r="Q135" s="52"/>
      <c r="R135" s="52"/>
    </row>
    <row r="136" spans="1:18" s="13" customFormat="1" ht="15" customHeight="1">
      <c r="A136" s="40" t="s">
        <v>16</v>
      </c>
      <c r="B136" s="39">
        <v>164.29999999999998</v>
      </c>
      <c r="C136" s="39">
        <v>145.6</v>
      </c>
      <c r="D136" s="39">
        <v>105.5</v>
      </c>
      <c r="E136" s="39">
        <v>46.9</v>
      </c>
      <c r="F136" s="39">
        <v>4.5</v>
      </c>
      <c r="G136" s="39">
        <v>2.5</v>
      </c>
      <c r="H136" s="39">
        <v>0</v>
      </c>
      <c r="I136" s="39">
        <v>0</v>
      </c>
      <c r="J136" s="39">
        <v>4.2</v>
      </c>
      <c r="K136" s="39">
        <v>67.3</v>
      </c>
      <c r="L136" s="39">
        <v>80.85</v>
      </c>
      <c r="M136" s="39">
        <v>84.72</v>
      </c>
      <c r="N136" s="54">
        <f t="shared" si="9"/>
        <v>706.37</v>
      </c>
      <c r="O136" s="53"/>
      <c r="P136" s="52"/>
      <c r="Q136" s="52"/>
      <c r="R136" s="52"/>
    </row>
    <row r="137" spans="1:18" s="13" customFormat="1" ht="13.5" customHeight="1">
      <c r="A137" s="40" t="s">
        <v>18</v>
      </c>
      <c r="B137" s="39">
        <v>268.2</v>
      </c>
      <c r="C137" s="39">
        <v>213.3</v>
      </c>
      <c r="D137" s="39">
        <v>159.1</v>
      </c>
      <c r="E137" s="39">
        <v>54.2</v>
      </c>
      <c r="F137" s="39">
        <v>2.6</v>
      </c>
      <c r="G137" s="39">
        <v>3.4</v>
      </c>
      <c r="H137" s="39">
        <v>2.4</v>
      </c>
      <c r="I137" s="39">
        <v>0</v>
      </c>
      <c r="J137" s="39">
        <v>5.2</v>
      </c>
      <c r="K137" s="39">
        <v>70.2</v>
      </c>
      <c r="L137" s="39">
        <v>169.2</v>
      </c>
      <c r="M137" s="39">
        <v>246.9</v>
      </c>
      <c r="N137" s="54">
        <f t="shared" si="9"/>
        <v>1194.7000000000003</v>
      </c>
      <c r="O137" s="53"/>
      <c r="P137" s="52"/>
      <c r="Q137" s="52"/>
      <c r="R137" s="52"/>
    </row>
    <row r="138" spans="1:18" s="13" customFormat="1" ht="12" customHeight="1">
      <c r="A138" s="40" t="s">
        <v>22</v>
      </c>
      <c r="B138" s="39">
        <v>72.4</v>
      </c>
      <c r="C138" s="39">
        <v>63.8</v>
      </c>
      <c r="D138" s="39">
        <v>46.6</v>
      </c>
      <c r="E138" s="39">
        <v>12.1</v>
      </c>
      <c r="F138" s="39">
        <v>3.6</v>
      </c>
      <c r="G138" s="39">
        <v>2.1</v>
      </c>
      <c r="H138" s="39">
        <v>0</v>
      </c>
      <c r="I138" s="39">
        <v>0.1</v>
      </c>
      <c r="J138" s="39">
        <v>4.1</v>
      </c>
      <c r="K138" s="39">
        <v>36.6</v>
      </c>
      <c r="L138" s="39">
        <v>47.8</v>
      </c>
      <c r="M138" s="39">
        <v>62</v>
      </c>
      <c r="N138" s="54">
        <f t="shared" si="9"/>
        <v>351.19999999999993</v>
      </c>
      <c r="O138" s="53"/>
      <c r="P138" s="52"/>
      <c r="Q138" s="52"/>
      <c r="R138" s="52"/>
    </row>
    <row r="139" spans="1:18" s="13" customFormat="1" ht="12.75" customHeight="1">
      <c r="A139" s="54" t="s">
        <v>89</v>
      </c>
      <c r="B139" s="39">
        <v>102.6</v>
      </c>
      <c r="C139" s="39">
        <v>93.7</v>
      </c>
      <c r="D139" s="39">
        <v>66.8</v>
      </c>
      <c r="E139" s="39">
        <v>26.8</v>
      </c>
      <c r="F139" s="39">
        <v>2.1</v>
      </c>
      <c r="G139" s="39">
        <v>0.9</v>
      </c>
      <c r="H139" s="39">
        <v>0.6</v>
      </c>
      <c r="I139" s="39">
        <v>0.4</v>
      </c>
      <c r="J139" s="39">
        <v>2.2</v>
      </c>
      <c r="K139" s="39">
        <v>31.4</v>
      </c>
      <c r="L139" s="39">
        <v>76.7</v>
      </c>
      <c r="M139" s="39">
        <v>88.1</v>
      </c>
      <c r="N139" s="54">
        <f t="shared" si="9"/>
        <v>492.29999999999995</v>
      </c>
      <c r="O139" s="53"/>
      <c r="P139" s="52"/>
      <c r="Q139" s="52"/>
      <c r="R139" s="52"/>
    </row>
    <row r="140" spans="1:18" s="13" customFormat="1" ht="10.5" customHeight="1">
      <c r="A140" s="40" t="s">
        <v>112</v>
      </c>
      <c r="B140" s="55">
        <v>83.2</v>
      </c>
      <c r="C140" s="55">
        <v>75.9</v>
      </c>
      <c r="D140" s="55">
        <v>54.2</v>
      </c>
      <c r="E140" s="55">
        <v>21.8</v>
      </c>
      <c r="F140" s="55">
        <v>1.7</v>
      </c>
      <c r="G140" s="55">
        <v>0.9</v>
      </c>
      <c r="H140" s="55">
        <v>0.6</v>
      </c>
      <c r="I140" s="55">
        <v>0.4</v>
      </c>
      <c r="J140" s="55">
        <v>1.8</v>
      </c>
      <c r="K140" s="55">
        <v>25.5</v>
      </c>
      <c r="L140" s="55">
        <v>61.2</v>
      </c>
      <c r="M140" s="55">
        <v>71.7</v>
      </c>
      <c r="N140" s="54">
        <f t="shared" si="9"/>
        <v>398.9</v>
      </c>
      <c r="O140" s="53"/>
      <c r="P140" s="52"/>
      <c r="Q140" s="52"/>
      <c r="R140" s="52"/>
    </row>
    <row r="141" spans="1:18" s="13" customFormat="1" ht="12" customHeight="1">
      <c r="A141" s="40" t="s">
        <v>111</v>
      </c>
      <c r="B141" s="55">
        <v>19.4</v>
      </c>
      <c r="C141" s="55">
        <v>17.8</v>
      </c>
      <c r="D141" s="55">
        <v>12.6</v>
      </c>
      <c r="E141" s="55">
        <v>5</v>
      </c>
      <c r="F141" s="55">
        <v>0.4</v>
      </c>
      <c r="G141" s="55"/>
      <c r="H141" s="55"/>
      <c r="I141" s="55"/>
      <c r="J141" s="55">
        <v>0.4</v>
      </c>
      <c r="K141" s="55">
        <v>5.9</v>
      </c>
      <c r="L141" s="55">
        <v>15.5</v>
      </c>
      <c r="M141" s="55">
        <v>16.4</v>
      </c>
      <c r="N141" s="54">
        <f t="shared" si="9"/>
        <v>93.4</v>
      </c>
      <c r="O141" s="53"/>
      <c r="P141" s="52"/>
      <c r="Q141" s="52"/>
      <c r="R141" s="52"/>
    </row>
    <row r="142" spans="1:35" s="13" customFormat="1" ht="12" customHeight="1">
      <c r="A142" s="40" t="s">
        <v>138</v>
      </c>
      <c r="B142" s="55">
        <v>60</v>
      </c>
      <c r="C142" s="55">
        <v>62.9</v>
      </c>
      <c r="D142" s="55">
        <v>44.6</v>
      </c>
      <c r="E142" s="55">
        <v>20.2</v>
      </c>
      <c r="F142" s="55">
        <v>0</v>
      </c>
      <c r="G142" s="55">
        <v>0</v>
      </c>
      <c r="H142" s="55">
        <v>0</v>
      </c>
      <c r="I142" s="55">
        <v>0</v>
      </c>
      <c r="J142" s="55">
        <v>0</v>
      </c>
      <c r="K142" s="55">
        <v>21.9</v>
      </c>
      <c r="L142" s="55">
        <v>39.2</v>
      </c>
      <c r="M142" s="55">
        <v>53.2</v>
      </c>
      <c r="N142" s="54">
        <f t="shared" si="9"/>
        <v>302</v>
      </c>
      <c r="O142" s="55" t="e">
        <f>O141-#REF!</f>
        <v>#REF!</v>
      </c>
      <c r="P142" s="55" t="e">
        <f>P141-#REF!</f>
        <v>#REF!</v>
      </c>
      <c r="Q142" s="55" t="e">
        <f>Q141-#REF!</f>
        <v>#REF!</v>
      </c>
      <c r="R142" s="55" t="e">
        <f>R141-#REF!</f>
        <v>#REF!</v>
      </c>
      <c r="S142" s="55" t="e">
        <f>S141-#REF!</f>
        <v>#REF!</v>
      </c>
      <c r="T142" s="55" t="e">
        <f>T141-#REF!</f>
        <v>#REF!</v>
      </c>
      <c r="U142" s="55" t="e">
        <f>U141-#REF!</f>
        <v>#REF!</v>
      </c>
      <c r="V142" s="55" t="e">
        <f>V141-#REF!</f>
        <v>#REF!</v>
      </c>
      <c r="W142" s="55" t="e">
        <f>W141-#REF!</f>
        <v>#REF!</v>
      </c>
      <c r="X142" s="55" t="e">
        <f>X141-#REF!</f>
        <v>#REF!</v>
      </c>
      <c r="Y142" s="55" t="e">
        <f>Y141-#REF!</f>
        <v>#REF!</v>
      </c>
      <c r="Z142" s="55" t="e">
        <f>Z141-#REF!</f>
        <v>#REF!</v>
      </c>
      <c r="AA142" s="55" t="e">
        <f>AA141-#REF!</f>
        <v>#REF!</v>
      </c>
      <c r="AB142" s="55" t="e">
        <f>AB141-#REF!</f>
        <v>#REF!</v>
      </c>
      <c r="AC142" s="55" t="e">
        <f>AC141-#REF!</f>
        <v>#REF!</v>
      </c>
      <c r="AD142" s="55" t="e">
        <f>AD141-#REF!</f>
        <v>#REF!</v>
      </c>
      <c r="AE142" s="55" t="e">
        <f>AE141-#REF!</f>
        <v>#REF!</v>
      </c>
      <c r="AF142" s="55" t="e">
        <f>AF141-#REF!</f>
        <v>#REF!</v>
      </c>
      <c r="AG142" s="55" t="e">
        <f>AG141-#REF!</f>
        <v>#REF!</v>
      </c>
      <c r="AH142" s="55" t="e">
        <f>AH141-#REF!</f>
        <v>#REF!</v>
      </c>
      <c r="AI142" s="55" t="e">
        <f>AI141-#REF!</f>
        <v>#REF!</v>
      </c>
    </row>
    <row r="143" spans="1:35" s="13" customFormat="1" ht="12" customHeight="1">
      <c r="A143" s="40" t="s">
        <v>112</v>
      </c>
      <c r="B143" s="55">
        <v>19.8</v>
      </c>
      <c r="C143" s="55">
        <v>20.8</v>
      </c>
      <c r="D143" s="55">
        <v>14.7</v>
      </c>
      <c r="E143" s="55">
        <v>6.7</v>
      </c>
      <c r="F143" s="55"/>
      <c r="G143" s="55"/>
      <c r="H143" s="55"/>
      <c r="I143" s="55"/>
      <c r="J143" s="55"/>
      <c r="K143" s="55">
        <v>7.2</v>
      </c>
      <c r="L143" s="55">
        <v>12.9</v>
      </c>
      <c r="M143" s="55">
        <v>17.6</v>
      </c>
      <c r="N143" s="54">
        <f t="shared" si="9"/>
        <v>99.70000000000002</v>
      </c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</row>
    <row r="144" spans="1:35" s="13" customFormat="1" ht="10.5" customHeight="1">
      <c r="A144" s="40" t="s">
        <v>111</v>
      </c>
      <c r="B144" s="55">
        <v>40.2</v>
      </c>
      <c r="C144" s="55">
        <v>42.1</v>
      </c>
      <c r="D144" s="55">
        <v>29.9</v>
      </c>
      <c r="E144" s="55">
        <v>13.5</v>
      </c>
      <c r="F144" s="55"/>
      <c r="G144" s="55"/>
      <c r="H144" s="55"/>
      <c r="I144" s="55"/>
      <c r="J144" s="55"/>
      <c r="K144" s="55">
        <v>14.7</v>
      </c>
      <c r="L144" s="55">
        <v>26.3</v>
      </c>
      <c r="M144" s="55">
        <v>35.6</v>
      </c>
      <c r="N144" s="54">
        <f t="shared" si="9"/>
        <v>202.3</v>
      </c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</row>
    <row r="145" spans="1:18" s="13" customFormat="1" ht="13.5" customHeight="1">
      <c r="A145" s="40" t="s">
        <v>31</v>
      </c>
      <c r="B145" s="55">
        <v>88</v>
      </c>
      <c r="C145" s="55">
        <v>81.6</v>
      </c>
      <c r="D145" s="55">
        <v>62.9</v>
      </c>
      <c r="E145" s="55">
        <v>37.4</v>
      </c>
      <c r="F145" s="55">
        <v>6</v>
      </c>
      <c r="G145" s="55">
        <v>3</v>
      </c>
      <c r="H145" s="55">
        <v>4.2</v>
      </c>
      <c r="I145" s="55">
        <v>1.4</v>
      </c>
      <c r="J145" s="55">
        <v>4</v>
      </c>
      <c r="K145" s="55">
        <v>51.1</v>
      </c>
      <c r="L145" s="55">
        <v>75.4</v>
      </c>
      <c r="M145" s="55">
        <v>92.6</v>
      </c>
      <c r="N145" s="54">
        <f t="shared" si="9"/>
        <v>507.6</v>
      </c>
      <c r="O145" s="53"/>
      <c r="P145" s="52"/>
      <c r="Q145" s="52"/>
      <c r="R145" s="52"/>
    </row>
    <row r="146" spans="1:18" s="13" customFormat="1" ht="12" customHeight="1">
      <c r="A146" s="40" t="s">
        <v>112</v>
      </c>
      <c r="B146" s="55">
        <v>39.8</v>
      </c>
      <c r="C146" s="55">
        <v>36.9</v>
      </c>
      <c r="D146" s="55">
        <v>28.4</v>
      </c>
      <c r="E146" s="55">
        <v>16.9</v>
      </c>
      <c r="F146" s="55">
        <v>2.7</v>
      </c>
      <c r="G146" s="55">
        <v>1.4</v>
      </c>
      <c r="H146" s="55">
        <v>1.9</v>
      </c>
      <c r="I146" s="55">
        <v>0.6</v>
      </c>
      <c r="J146" s="55">
        <v>1.8</v>
      </c>
      <c r="K146" s="55">
        <v>23.1</v>
      </c>
      <c r="L146" s="55">
        <v>34.1</v>
      </c>
      <c r="M146" s="55">
        <v>41.9</v>
      </c>
      <c r="N146" s="54">
        <f t="shared" si="9"/>
        <v>229.5</v>
      </c>
      <c r="O146" s="53"/>
      <c r="P146" s="52"/>
      <c r="Q146" s="52"/>
      <c r="R146" s="52"/>
    </row>
    <row r="147" spans="1:18" s="13" customFormat="1" ht="10.5" customHeight="1">
      <c r="A147" s="40" t="s">
        <v>111</v>
      </c>
      <c r="B147" s="55">
        <v>48.2</v>
      </c>
      <c r="C147" s="55">
        <v>44.7</v>
      </c>
      <c r="D147" s="55">
        <v>34.5</v>
      </c>
      <c r="E147" s="55">
        <v>20.5</v>
      </c>
      <c r="F147" s="55">
        <v>3.3</v>
      </c>
      <c r="G147" s="55">
        <v>1.6</v>
      </c>
      <c r="H147" s="55">
        <v>2.3</v>
      </c>
      <c r="I147" s="55">
        <v>0.8</v>
      </c>
      <c r="J147" s="55">
        <v>2.2</v>
      </c>
      <c r="K147" s="55">
        <v>28</v>
      </c>
      <c r="L147" s="55">
        <v>41.3</v>
      </c>
      <c r="M147" s="55">
        <v>50.7</v>
      </c>
      <c r="N147" s="54">
        <f t="shared" si="9"/>
        <v>278.1</v>
      </c>
      <c r="O147" s="53"/>
      <c r="P147" s="52"/>
      <c r="Q147" s="52"/>
      <c r="R147" s="52"/>
    </row>
    <row r="148" spans="1:18" s="13" customFormat="1" ht="12.75" customHeight="1">
      <c r="A148" s="40" t="s">
        <v>32</v>
      </c>
      <c r="B148" s="39">
        <v>133.7</v>
      </c>
      <c r="C148" s="39">
        <v>112.5</v>
      </c>
      <c r="D148" s="39">
        <v>66</v>
      </c>
      <c r="E148" s="39">
        <v>46.8</v>
      </c>
      <c r="F148" s="39">
        <v>10.8</v>
      </c>
      <c r="G148" s="39">
        <v>3.1</v>
      </c>
      <c r="H148" s="39">
        <v>1.4</v>
      </c>
      <c r="I148" s="39">
        <v>0.9</v>
      </c>
      <c r="J148" s="39">
        <v>4.7</v>
      </c>
      <c r="K148" s="39">
        <v>84.5</v>
      </c>
      <c r="L148" s="39">
        <v>102.8</v>
      </c>
      <c r="M148" s="39">
        <v>104.8</v>
      </c>
      <c r="N148" s="54">
        <f t="shared" si="9"/>
        <v>671.9999999999999</v>
      </c>
      <c r="O148" s="53"/>
      <c r="P148" s="52"/>
      <c r="Q148" s="52"/>
      <c r="R148" s="52"/>
    </row>
    <row r="149" spans="1:18" s="13" customFormat="1" ht="11.25" customHeight="1">
      <c r="A149" s="40" t="s">
        <v>112</v>
      </c>
      <c r="B149" s="39">
        <v>83.3</v>
      </c>
      <c r="C149" s="39">
        <v>70.1</v>
      </c>
      <c r="D149" s="39">
        <v>41.1</v>
      </c>
      <c r="E149" s="39">
        <v>29.2</v>
      </c>
      <c r="F149" s="39">
        <v>6.7</v>
      </c>
      <c r="G149" s="39">
        <v>1.9</v>
      </c>
      <c r="H149" s="39">
        <v>0.9</v>
      </c>
      <c r="I149" s="39">
        <v>0.6</v>
      </c>
      <c r="J149" s="39">
        <v>2.9</v>
      </c>
      <c r="K149" s="39">
        <v>52.6</v>
      </c>
      <c r="L149" s="39">
        <v>64</v>
      </c>
      <c r="M149" s="39">
        <v>65.3</v>
      </c>
      <c r="N149" s="54">
        <f t="shared" si="9"/>
        <v>418.59999999999997</v>
      </c>
      <c r="O149" s="53"/>
      <c r="P149" s="52"/>
      <c r="Q149" s="52"/>
      <c r="R149" s="52"/>
    </row>
    <row r="150" spans="1:18" s="13" customFormat="1" ht="12.75" customHeight="1">
      <c r="A150" s="40" t="s">
        <v>111</v>
      </c>
      <c r="B150" s="39">
        <v>50.4</v>
      </c>
      <c r="C150" s="39">
        <v>42.4</v>
      </c>
      <c r="D150" s="39">
        <v>24.9</v>
      </c>
      <c r="E150" s="39">
        <v>17.6</v>
      </c>
      <c r="F150" s="39">
        <v>4.1</v>
      </c>
      <c r="G150" s="39">
        <v>1.2</v>
      </c>
      <c r="H150" s="39">
        <v>0.5</v>
      </c>
      <c r="I150" s="39">
        <v>0.3</v>
      </c>
      <c r="J150" s="39">
        <v>1.8</v>
      </c>
      <c r="K150" s="39">
        <v>31.9</v>
      </c>
      <c r="L150" s="39">
        <v>38.8</v>
      </c>
      <c r="M150" s="39">
        <v>39.5</v>
      </c>
      <c r="N150" s="54">
        <f t="shared" si="9"/>
        <v>253.39999999999998</v>
      </c>
      <c r="O150" s="53"/>
      <c r="P150" s="52"/>
      <c r="Q150" s="52"/>
      <c r="R150" s="52"/>
    </row>
    <row r="151" spans="1:18" s="13" customFormat="1" ht="29.25" customHeight="1">
      <c r="A151" s="54" t="s">
        <v>90</v>
      </c>
      <c r="B151" s="40">
        <v>56.6</v>
      </c>
      <c r="C151" s="40">
        <v>55.8</v>
      </c>
      <c r="D151" s="40">
        <v>41.4</v>
      </c>
      <c r="E151" s="40">
        <v>24.9</v>
      </c>
      <c r="F151" s="40">
        <v>3.5</v>
      </c>
      <c r="G151" s="40">
        <v>1.8</v>
      </c>
      <c r="H151" s="40">
        <v>3.4</v>
      </c>
      <c r="I151" s="40">
        <v>0.7</v>
      </c>
      <c r="J151" s="40">
        <v>4.1</v>
      </c>
      <c r="K151" s="40">
        <v>27.4</v>
      </c>
      <c r="L151" s="40">
        <v>43.9</v>
      </c>
      <c r="M151" s="40">
        <v>62</v>
      </c>
      <c r="N151" s="54">
        <f t="shared" si="9"/>
        <v>325.5</v>
      </c>
      <c r="O151" s="53"/>
      <c r="P151" s="52"/>
      <c r="Q151" s="52"/>
      <c r="R151" s="52"/>
    </row>
    <row r="152" spans="1:18" s="104" customFormat="1" ht="11.25" customHeight="1">
      <c r="A152" s="54" t="s">
        <v>114</v>
      </c>
      <c r="B152" s="40">
        <v>4.2</v>
      </c>
      <c r="C152" s="40">
        <v>2.8</v>
      </c>
      <c r="D152" s="40">
        <v>2.1</v>
      </c>
      <c r="E152" s="40">
        <v>0.7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0.7</v>
      </c>
      <c r="L152" s="40">
        <v>3.4</v>
      </c>
      <c r="M152" s="40">
        <v>3.5</v>
      </c>
      <c r="N152" s="54">
        <f t="shared" si="9"/>
        <v>17.4</v>
      </c>
      <c r="O152" s="103"/>
      <c r="P152" s="103"/>
      <c r="Q152" s="103"/>
      <c r="R152" s="103"/>
    </row>
    <row r="153" spans="1:35" s="102" customFormat="1" ht="12.75" customHeight="1">
      <c r="A153" s="40" t="s">
        <v>112</v>
      </c>
      <c r="B153" s="40">
        <v>27</v>
      </c>
      <c r="C153" s="40">
        <v>27.3</v>
      </c>
      <c r="D153" s="40">
        <v>20.3</v>
      </c>
      <c r="E153" s="40">
        <v>12.5</v>
      </c>
      <c r="F153" s="40">
        <v>1.8</v>
      </c>
      <c r="G153" s="40">
        <v>0.9</v>
      </c>
      <c r="H153" s="40">
        <v>1.8</v>
      </c>
      <c r="I153" s="40">
        <v>0.4</v>
      </c>
      <c r="J153" s="40">
        <v>2.1</v>
      </c>
      <c r="K153" s="40">
        <v>13.8</v>
      </c>
      <c r="L153" s="40">
        <v>20.9</v>
      </c>
      <c r="M153" s="40">
        <v>30.1</v>
      </c>
      <c r="N153" s="54">
        <f t="shared" si="9"/>
        <v>158.89999999999998</v>
      </c>
      <c r="O153" s="52"/>
      <c r="P153" s="52"/>
      <c r="Q153" s="52"/>
      <c r="R153" s="52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spans="1:35" s="102" customFormat="1" ht="12.75" customHeight="1">
      <c r="A154" s="40" t="s">
        <v>111</v>
      </c>
      <c r="B154" s="40">
        <v>25.4</v>
      </c>
      <c r="C154" s="40">
        <v>25.7</v>
      </c>
      <c r="D154" s="40">
        <v>19</v>
      </c>
      <c r="E154" s="40">
        <v>11.7</v>
      </c>
      <c r="F154" s="40">
        <v>1.7</v>
      </c>
      <c r="G154" s="40">
        <v>0.9</v>
      </c>
      <c r="H154" s="40">
        <v>1.6</v>
      </c>
      <c r="I154" s="40">
        <v>0.3</v>
      </c>
      <c r="J154" s="40">
        <v>2</v>
      </c>
      <c r="K154" s="40">
        <v>12.9</v>
      </c>
      <c r="L154" s="40">
        <v>19.6</v>
      </c>
      <c r="M154" s="40">
        <v>28.4</v>
      </c>
      <c r="N154" s="54">
        <f t="shared" si="9"/>
        <v>149.20000000000002</v>
      </c>
      <c r="O154" s="52"/>
      <c r="P154" s="52"/>
      <c r="Q154" s="52"/>
      <c r="R154" s="52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</row>
    <row r="155" spans="1:18" s="6" customFormat="1" ht="13.5" customHeight="1">
      <c r="A155" s="56" t="s">
        <v>91</v>
      </c>
      <c r="B155" s="40">
        <f aca="true" t="shared" si="10" ref="B155:N155">B132+B133+B134+B135+B136+B137+B138+B139+B142+B145+B148+B151</f>
        <v>1550.5</v>
      </c>
      <c r="C155" s="40">
        <f t="shared" si="10"/>
        <v>1349.6</v>
      </c>
      <c r="D155" s="40">
        <f t="shared" si="10"/>
        <v>1028.7</v>
      </c>
      <c r="E155" s="40">
        <f t="shared" si="10"/>
        <v>431.2</v>
      </c>
      <c r="F155" s="40">
        <f t="shared" si="10"/>
        <v>53.900000000000006</v>
      </c>
      <c r="G155" s="40">
        <f t="shared" si="10"/>
        <v>31.400000000000002</v>
      </c>
      <c r="H155" s="40">
        <f t="shared" si="10"/>
        <v>18.2</v>
      </c>
      <c r="I155" s="40">
        <f t="shared" si="10"/>
        <v>6.4</v>
      </c>
      <c r="J155" s="40">
        <f t="shared" si="10"/>
        <v>63.100000000000016</v>
      </c>
      <c r="K155" s="40">
        <f t="shared" si="10"/>
        <v>599.1</v>
      </c>
      <c r="L155" s="40">
        <f t="shared" si="10"/>
        <v>1037.45</v>
      </c>
      <c r="M155" s="40">
        <f t="shared" si="10"/>
        <v>1271.42</v>
      </c>
      <c r="N155" s="40">
        <f t="shared" si="10"/>
        <v>7440.970000000001</v>
      </c>
      <c r="O155" s="53"/>
      <c r="P155" s="51"/>
      <c r="Q155" s="51"/>
      <c r="R155" s="51"/>
    </row>
    <row r="156" spans="1:35" s="6" customFormat="1" ht="12.75">
      <c r="A156" s="57" t="s">
        <v>115</v>
      </c>
      <c r="B156" s="40">
        <v>4.2</v>
      </c>
      <c r="C156" s="40">
        <v>2.8</v>
      </c>
      <c r="D156" s="40">
        <v>2.1</v>
      </c>
      <c r="E156" s="40">
        <v>0.7</v>
      </c>
      <c r="F156" s="40">
        <f>F152</f>
        <v>0</v>
      </c>
      <c r="G156" s="40">
        <f>G152</f>
        <v>0</v>
      </c>
      <c r="H156" s="40">
        <f>H152</f>
        <v>0</v>
      </c>
      <c r="I156" s="40">
        <f>I152</f>
        <v>0</v>
      </c>
      <c r="J156" s="40">
        <f>J152</f>
        <v>0</v>
      </c>
      <c r="K156" s="40">
        <v>0.7</v>
      </c>
      <c r="L156" s="40">
        <v>3.4</v>
      </c>
      <c r="M156" s="40">
        <v>3.5</v>
      </c>
      <c r="N156" s="54">
        <f t="shared" si="9"/>
        <v>17.4</v>
      </c>
      <c r="O156" s="37" t="e">
        <f>#REF!+O152</f>
        <v>#REF!</v>
      </c>
      <c r="P156" s="37" t="e">
        <f>#REF!+P152</f>
        <v>#REF!</v>
      </c>
      <c r="Q156" s="37" t="e">
        <f>#REF!+Q152</f>
        <v>#REF!</v>
      </c>
      <c r="R156" s="37" t="e">
        <f>#REF!+R152</f>
        <v>#REF!</v>
      </c>
      <c r="S156" s="3" t="e">
        <f>#REF!+S152</f>
        <v>#REF!</v>
      </c>
      <c r="T156" s="3" t="e">
        <f>#REF!+T152</f>
        <v>#REF!</v>
      </c>
      <c r="U156" s="3" t="e">
        <f>#REF!+U152</f>
        <v>#REF!</v>
      </c>
      <c r="V156" s="3" t="e">
        <f>#REF!+V152</f>
        <v>#REF!</v>
      </c>
      <c r="W156" s="3" t="e">
        <f>#REF!+W152</f>
        <v>#REF!</v>
      </c>
      <c r="X156" s="3" t="e">
        <f>#REF!+X152</f>
        <v>#REF!</v>
      </c>
      <c r="Y156" s="3" t="e">
        <f>#REF!+Y152</f>
        <v>#REF!</v>
      </c>
      <c r="Z156" s="3" t="e">
        <f>#REF!+Z152</f>
        <v>#REF!</v>
      </c>
      <c r="AA156" s="3" t="e">
        <f>#REF!+AA152</f>
        <v>#REF!</v>
      </c>
      <c r="AB156" s="3" t="e">
        <f>#REF!+AB152</f>
        <v>#REF!</v>
      </c>
      <c r="AC156" s="3" t="e">
        <f>#REF!+AC152</f>
        <v>#REF!</v>
      </c>
      <c r="AD156" s="3" t="e">
        <f>#REF!+AD152</f>
        <v>#REF!</v>
      </c>
      <c r="AE156" s="3" t="e">
        <f>#REF!+AE152</f>
        <v>#REF!</v>
      </c>
      <c r="AF156" s="3" t="e">
        <f>#REF!+AF152</f>
        <v>#REF!</v>
      </c>
      <c r="AG156" s="3" t="e">
        <f>#REF!+AG152</f>
        <v>#REF!</v>
      </c>
      <c r="AH156" s="3" t="e">
        <f>#REF!+AH152</f>
        <v>#REF!</v>
      </c>
      <c r="AI156" s="3" t="e">
        <f>#REF!+AI152</f>
        <v>#REF!</v>
      </c>
    </row>
    <row r="157" spans="1:35" s="6" customFormat="1" ht="26.25" customHeight="1">
      <c r="A157" s="58" t="s">
        <v>123</v>
      </c>
      <c r="B157" s="40">
        <f>B155-B156</f>
        <v>1546.3</v>
      </c>
      <c r="C157" s="40">
        <f aca="true" t="shared" si="11" ref="C157:N157">C155-C156</f>
        <v>1346.8</v>
      </c>
      <c r="D157" s="40">
        <f t="shared" si="11"/>
        <v>1026.6000000000001</v>
      </c>
      <c r="E157" s="40">
        <f t="shared" si="11"/>
        <v>430.5</v>
      </c>
      <c r="F157" s="40">
        <f t="shared" si="11"/>
        <v>53.900000000000006</v>
      </c>
      <c r="G157" s="40">
        <f t="shared" si="11"/>
        <v>31.400000000000002</v>
      </c>
      <c r="H157" s="40">
        <f t="shared" si="11"/>
        <v>18.2</v>
      </c>
      <c r="I157" s="40">
        <f t="shared" si="11"/>
        <v>6.4</v>
      </c>
      <c r="J157" s="40">
        <f t="shared" si="11"/>
        <v>63.100000000000016</v>
      </c>
      <c r="K157" s="40">
        <f t="shared" si="11"/>
        <v>598.4</v>
      </c>
      <c r="L157" s="40">
        <f t="shared" si="11"/>
        <v>1034.05</v>
      </c>
      <c r="M157" s="40">
        <f t="shared" si="11"/>
        <v>1267.92</v>
      </c>
      <c r="N157" s="40">
        <f t="shared" si="11"/>
        <v>7423.5700000000015</v>
      </c>
      <c r="O157" s="43"/>
      <c r="P157" s="43"/>
      <c r="Q157" s="43"/>
      <c r="R157" s="43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</row>
    <row r="158" spans="1:35" s="6" customFormat="1" ht="26.25" customHeight="1">
      <c r="A158" s="75" t="s">
        <v>24</v>
      </c>
      <c r="B158" s="40">
        <f aca="true" t="shared" si="12" ref="B158:N158">B121+B155</f>
        <v>4280.9</v>
      </c>
      <c r="C158" s="40">
        <f t="shared" si="12"/>
        <v>3900.3</v>
      </c>
      <c r="D158" s="40">
        <f t="shared" si="12"/>
        <v>2747</v>
      </c>
      <c r="E158" s="40">
        <f t="shared" si="12"/>
        <v>1324.2</v>
      </c>
      <c r="F158" s="40">
        <f t="shared" si="12"/>
        <v>149.1</v>
      </c>
      <c r="G158" s="40">
        <f t="shared" si="12"/>
        <v>44.2</v>
      </c>
      <c r="H158" s="40">
        <f t="shared" si="12"/>
        <v>21.599999999999998</v>
      </c>
      <c r="I158" s="40">
        <f t="shared" si="12"/>
        <v>8.3</v>
      </c>
      <c r="J158" s="40">
        <f t="shared" si="12"/>
        <v>75.20000000000002</v>
      </c>
      <c r="K158" s="40">
        <f t="shared" si="12"/>
        <v>1531.7000000000003</v>
      </c>
      <c r="L158" s="40">
        <f t="shared" si="12"/>
        <v>2604.04</v>
      </c>
      <c r="M158" s="40">
        <f t="shared" si="12"/>
        <v>3272.9700000000003</v>
      </c>
      <c r="N158" s="40">
        <f t="shared" si="12"/>
        <v>19959.510000000002</v>
      </c>
      <c r="O158" s="43"/>
      <c r="P158" s="43"/>
      <c r="Q158" s="43"/>
      <c r="R158" s="43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</row>
    <row r="159" spans="1:35" s="6" customFormat="1" ht="26.25" customHeight="1">
      <c r="A159" s="75" t="s">
        <v>140</v>
      </c>
      <c r="B159" s="40">
        <v>0.2</v>
      </c>
      <c r="C159" s="43">
        <v>0.2</v>
      </c>
      <c r="D159" s="43">
        <v>0.2</v>
      </c>
      <c r="E159" s="43">
        <v>0.2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0.2</v>
      </c>
      <c r="L159" s="43">
        <v>0</v>
      </c>
      <c r="M159" s="43">
        <v>0</v>
      </c>
      <c r="N159" s="43">
        <v>1</v>
      </c>
      <c r="O159" s="43"/>
      <c r="P159" s="43"/>
      <c r="Q159" s="43"/>
      <c r="R159" s="43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</row>
    <row r="160" spans="1:35" s="6" customFormat="1" ht="33" customHeight="1">
      <c r="A160" s="75" t="s">
        <v>114</v>
      </c>
      <c r="B160" s="40">
        <v>4.2</v>
      </c>
      <c r="C160" s="40">
        <v>2.8</v>
      </c>
      <c r="D160" s="40">
        <v>2.1</v>
      </c>
      <c r="E160" s="40">
        <v>0.7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0.7</v>
      </c>
      <c r="L160" s="40">
        <v>3.4</v>
      </c>
      <c r="M160" s="40">
        <v>3.5</v>
      </c>
      <c r="N160" s="40">
        <v>17.4</v>
      </c>
      <c r="O160" s="43"/>
      <c r="P160" s="43"/>
      <c r="Q160" s="43"/>
      <c r="R160" s="43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</row>
    <row r="161" spans="1:35" s="6" customFormat="1" ht="45" customHeight="1">
      <c r="A161" s="43" t="s">
        <v>119</v>
      </c>
      <c r="B161" s="37">
        <f aca="true" t="shared" si="13" ref="B161:N161">B158-B159-B160</f>
        <v>4276.5</v>
      </c>
      <c r="C161" s="37">
        <f t="shared" si="13"/>
        <v>3897.3</v>
      </c>
      <c r="D161" s="37">
        <f t="shared" si="13"/>
        <v>2744.7000000000003</v>
      </c>
      <c r="E161" s="37">
        <f t="shared" si="13"/>
        <v>1323.3</v>
      </c>
      <c r="F161" s="37">
        <f t="shared" si="13"/>
        <v>149.1</v>
      </c>
      <c r="G161" s="37">
        <f t="shared" si="13"/>
        <v>44.2</v>
      </c>
      <c r="H161" s="37">
        <f t="shared" si="13"/>
        <v>21.599999999999998</v>
      </c>
      <c r="I161" s="37">
        <f t="shared" si="13"/>
        <v>8.3</v>
      </c>
      <c r="J161" s="37">
        <f t="shared" si="13"/>
        <v>75.20000000000002</v>
      </c>
      <c r="K161" s="37">
        <f t="shared" si="13"/>
        <v>1530.8000000000002</v>
      </c>
      <c r="L161" s="37">
        <f t="shared" si="13"/>
        <v>2600.64</v>
      </c>
      <c r="M161" s="37">
        <f t="shared" si="13"/>
        <v>3269.4700000000003</v>
      </c>
      <c r="N161" s="37">
        <f t="shared" si="13"/>
        <v>19941.11</v>
      </c>
      <c r="O161" s="37">
        <f aca="true" t="shared" si="14" ref="O161:AI161">O124+O157</f>
        <v>0</v>
      </c>
      <c r="P161" s="37">
        <f t="shared" si="14"/>
        <v>0</v>
      </c>
      <c r="Q161" s="37">
        <f t="shared" si="14"/>
        <v>0</v>
      </c>
      <c r="R161" s="37">
        <f t="shared" si="14"/>
        <v>0</v>
      </c>
      <c r="S161" s="37">
        <f t="shared" si="14"/>
        <v>0</v>
      </c>
      <c r="T161" s="37">
        <f t="shared" si="14"/>
        <v>0</v>
      </c>
      <c r="U161" s="37">
        <f t="shared" si="14"/>
        <v>0</v>
      </c>
      <c r="V161" s="37">
        <f t="shared" si="14"/>
        <v>0</v>
      </c>
      <c r="W161" s="37">
        <f t="shared" si="14"/>
        <v>0</v>
      </c>
      <c r="X161" s="37">
        <f t="shared" si="14"/>
        <v>0</v>
      </c>
      <c r="Y161" s="37">
        <f t="shared" si="14"/>
        <v>0</v>
      </c>
      <c r="Z161" s="37">
        <f t="shared" si="14"/>
        <v>0</v>
      </c>
      <c r="AA161" s="37">
        <f t="shared" si="14"/>
        <v>0</v>
      </c>
      <c r="AB161" s="37">
        <f t="shared" si="14"/>
        <v>0</v>
      </c>
      <c r="AC161" s="37">
        <f t="shared" si="14"/>
        <v>0</v>
      </c>
      <c r="AD161" s="37">
        <f t="shared" si="14"/>
        <v>0</v>
      </c>
      <c r="AE161" s="37">
        <f t="shared" si="14"/>
        <v>0</v>
      </c>
      <c r="AF161" s="37">
        <f t="shared" si="14"/>
        <v>0</v>
      </c>
      <c r="AG161" s="37">
        <f t="shared" si="14"/>
        <v>0</v>
      </c>
      <c r="AH161" s="37">
        <f t="shared" si="14"/>
        <v>0</v>
      </c>
      <c r="AI161" s="37">
        <f t="shared" si="14"/>
        <v>0</v>
      </c>
    </row>
    <row r="162" spans="1:18" s="25" customFormat="1" ht="12.75" customHeight="1" hidden="1">
      <c r="A162" s="42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2"/>
      <c r="O162" s="59"/>
      <c r="P162" s="60"/>
      <c r="Q162" s="60"/>
      <c r="R162" s="60"/>
    </row>
    <row r="163" spans="1:18" s="25" customFormat="1" ht="12.75" customHeight="1" hidden="1">
      <c r="A163" s="42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2"/>
      <c r="O163" s="59"/>
      <c r="P163" s="60"/>
      <c r="Q163" s="60"/>
      <c r="R163" s="60"/>
    </row>
    <row r="164" spans="1:18" s="25" customFormat="1" ht="12.75" customHeight="1" hidden="1">
      <c r="A164" s="42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2"/>
      <c r="O164" s="59"/>
      <c r="P164" s="60"/>
      <c r="Q164" s="60"/>
      <c r="R164" s="60"/>
    </row>
    <row r="165" spans="1:18" s="25" customFormat="1" ht="12.75" customHeight="1" hidden="1">
      <c r="A165" s="42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2"/>
      <c r="O165" s="59"/>
      <c r="P165" s="60"/>
      <c r="Q165" s="60"/>
      <c r="R165" s="60"/>
    </row>
    <row r="166" spans="1:18" s="10" customFormat="1" ht="12.75" customHeight="1" hidden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44"/>
      <c r="P166" s="44"/>
      <c r="Q166" s="44"/>
      <c r="R166" s="44"/>
    </row>
    <row r="167" spans="1:18" s="10" customFormat="1" ht="12.75" customHeight="1" hidden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44"/>
      <c r="P167" s="44"/>
      <c r="Q167" s="44"/>
      <c r="R167" s="44"/>
    </row>
    <row r="168" spans="1:18" s="10" customFormat="1" ht="12.75" customHeight="1" hidden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44"/>
      <c r="P168" s="44"/>
      <c r="Q168" s="44"/>
      <c r="R168" s="44"/>
    </row>
    <row r="169" spans="1:18" s="10" customFormat="1" ht="12.75" customHeight="1" hidden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44"/>
      <c r="P169" s="44"/>
      <c r="Q169" s="44"/>
      <c r="R169" s="44"/>
    </row>
    <row r="170" spans="1:18" s="10" customFormat="1" ht="12.75" customHeight="1" hidden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44"/>
      <c r="P170" s="44"/>
      <c r="Q170" s="44"/>
      <c r="R170" s="44"/>
    </row>
    <row r="171" spans="1:18" s="10" customFormat="1" ht="12.75" customHeight="1" hidden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44"/>
      <c r="P171" s="44"/>
      <c r="Q171" s="44"/>
      <c r="R171" s="44"/>
    </row>
    <row r="172" spans="1:18" s="10" customFormat="1" ht="1.5" customHeight="1" hidden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44"/>
      <c r="P172" s="44"/>
      <c r="Q172" s="44"/>
      <c r="R172" s="44"/>
    </row>
    <row r="173" spans="1:18" s="10" customFormat="1" ht="56.25" customHeight="1" hidden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44"/>
      <c r="P173" s="44"/>
      <c r="Q173" s="44"/>
      <c r="R173" s="44"/>
    </row>
    <row r="174" spans="1:18" s="10" customFormat="1" ht="9.75" customHeight="1" hidden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44"/>
      <c r="P174" s="44"/>
      <c r="Q174" s="44"/>
      <c r="R174" s="44"/>
    </row>
    <row r="175" spans="1:18" s="6" customFormat="1" ht="17.25" customHeight="1">
      <c r="A175" s="107" t="s">
        <v>27</v>
      </c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51"/>
      <c r="P175" s="51"/>
      <c r="Q175" s="51"/>
      <c r="R175" s="51"/>
    </row>
    <row r="176" spans="1:18" s="6" customFormat="1" ht="16.5" customHeight="1">
      <c r="A176" s="107" t="s">
        <v>135</v>
      </c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51"/>
      <c r="P176" s="51"/>
      <c r="Q176" s="51"/>
      <c r="R176" s="51"/>
    </row>
    <row r="177" spans="1:18" s="6" customFormat="1" ht="16.5" customHeight="1">
      <c r="A177" s="50"/>
      <c r="B177" s="108" t="s">
        <v>39</v>
      </c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50"/>
      <c r="N177" s="50"/>
      <c r="O177" s="51"/>
      <c r="P177" s="51"/>
      <c r="Q177" s="51"/>
      <c r="R177" s="51"/>
    </row>
    <row r="178" spans="1:18" s="6" customFormat="1" ht="14.25" customHeight="1">
      <c r="A178" s="37" t="s">
        <v>25</v>
      </c>
      <c r="B178" s="37" t="s">
        <v>0</v>
      </c>
      <c r="C178" s="37" t="s">
        <v>1</v>
      </c>
      <c r="D178" s="37" t="s">
        <v>2</v>
      </c>
      <c r="E178" s="37" t="s">
        <v>3</v>
      </c>
      <c r="F178" s="37" t="s">
        <v>4</v>
      </c>
      <c r="G178" s="37" t="s">
        <v>26</v>
      </c>
      <c r="H178" s="37" t="s">
        <v>5</v>
      </c>
      <c r="I178" s="37" t="s">
        <v>6</v>
      </c>
      <c r="J178" s="37" t="s">
        <v>7</v>
      </c>
      <c r="K178" s="37" t="s">
        <v>8</v>
      </c>
      <c r="L178" s="37" t="s">
        <v>9</v>
      </c>
      <c r="M178" s="37" t="s">
        <v>10</v>
      </c>
      <c r="N178" s="41" t="s">
        <v>24</v>
      </c>
      <c r="O178" s="51"/>
      <c r="P178" s="51"/>
      <c r="Q178" s="51"/>
      <c r="R178" s="51"/>
    </row>
    <row r="179" spans="1:18" s="14" customFormat="1" ht="24" customHeight="1">
      <c r="A179" s="40" t="s">
        <v>37</v>
      </c>
      <c r="B179" s="91">
        <v>131.9</v>
      </c>
      <c r="C179" s="91">
        <v>136.20000000000002</v>
      </c>
      <c r="D179" s="91">
        <v>83.1</v>
      </c>
      <c r="E179" s="91">
        <v>35</v>
      </c>
      <c r="F179" s="91">
        <v>0</v>
      </c>
      <c r="G179" s="91">
        <v>0</v>
      </c>
      <c r="H179" s="91">
        <v>0</v>
      </c>
      <c r="I179" s="91">
        <v>0</v>
      </c>
      <c r="J179" s="91">
        <v>0</v>
      </c>
      <c r="K179" s="91">
        <v>48.9</v>
      </c>
      <c r="L179" s="91">
        <v>100.2</v>
      </c>
      <c r="M179" s="91">
        <v>118.7</v>
      </c>
      <c r="N179" s="84">
        <f>B179+C179+D179+E179+F179+G179+H179+I179+J179+K179+L179+M179</f>
        <v>654.0000000000001</v>
      </c>
      <c r="O179" s="63"/>
      <c r="P179" s="63"/>
      <c r="Q179" s="63"/>
      <c r="R179" s="63"/>
    </row>
    <row r="180" spans="1:18" s="15" customFormat="1" ht="45" customHeight="1">
      <c r="A180" s="39" t="s">
        <v>38</v>
      </c>
      <c r="B180" s="90">
        <v>54.3</v>
      </c>
      <c r="C180" s="90">
        <v>54.7</v>
      </c>
      <c r="D180" s="90">
        <v>41.15</v>
      </c>
      <c r="E180" s="90">
        <v>15.75</v>
      </c>
      <c r="F180" s="90">
        <v>0</v>
      </c>
      <c r="G180" s="90">
        <v>0</v>
      </c>
      <c r="H180" s="90">
        <v>0</v>
      </c>
      <c r="I180" s="90">
        <v>0</v>
      </c>
      <c r="J180" s="90">
        <v>0</v>
      </c>
      <c r="K180" s="90">
        <v>13.85</v>
      </c>
      <c r="L180" s="90">
        <v>21.65</v>
      </c>
      <c r="M180" s="90">
        <v>39.5</v>
      </c>
      <c r="N180" s="84">
        <f aca="true" t="shared" si="15" ref="N180:N190">B180+C180+D180+E180+F180+G180+H180+I180+J180+K180+L180+M180</f>
        <v>240.9</v>
      </c>
      <c r="O180" s="64"/>
      <c r="P180" s="64"/>
      <c r="Q180" s="64"/>
      <c r="R180" s="64"/>
    </row>
    <row r="181" spans="1:18" s="15" customFormat="1" ht="45" customHeight="1">
      <c r="A181" s="39" t="s">
        <v>118</v>
      </c>
      <c r="B181" s="91">
        <v>0.1</v>
      </c>
      <c r="C181" s="91">
        <v>0.1</v>
      </c>
      <c r="D181" s="91">
        <v>0.05</v>
      </c>
      <c r="E181" s="91">
        <v>0.05</v>
      </c>
      <c r="F181" s="91"/>
      <c r="G181" s="91"/>
      <c r="H181" s="91"/>
      <c r="I181" s="91"/>
      <c r="J181" s="91"/>
      <c r="K181" s="91">
        <v>0.05</v>
      </c>
      <c r="L181" s="91">
        <v>0.05</v>
      </c>
      <c r="M181" s="91">
        <v>0.1</v>
      </c>
      <c r="N181" s="84">
        <f t="shared" si="15"/>
        <v>0.5</v>
      </c>
      <c r="O181" s="64"/>
      <c r="P181" s="64"/>
      <c r="Q181" s="64"/>
      <c r="R181" s="64"/>
    </row>
    <row r="182" spans="1:35" s="15" customFormat="1" ht="34.5" customHeight="1">
      <c r="A182" s="39" t="s">
        <v>97</v>
      </c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84">
        <f t="shared" si="15"/>
        <v>0</v>
      </c>
      <c r="O182" s="65"/>
      <c r="P182" s="65"/>
      <c r="Q182" s="65"/>
      <c r="R182" s="65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spans="1:18" s="15" customFormat="1" ht="19.5" customHeight="1">
      <c r="A183" s="39" t="s">
        <v>101</v>
      </c>
      <c r="B183" s="90">
        <v>0.6</v>
      </c>
      <c r="C183" s="90">
        <v>0.6</v>
      </c>
      <c r="D183" s="90">
        <v>0.6</v>
      </c>
      <c r="E183" s="90">
        <v>0.3</v>
      </c>
      <c r="F183" s="90">
        <v>0</v>
      </c>
      <c r="G183" s="90">
        <v>0</v>
      </c>
      <c r="H183" s="90">
        <v>0</v>
      </c>
      <c r="I183" s="90">
        <v>0</v>
      </c>
      <c r="J183" s="90">
        <v>0</v>
      </c>
      <c r="K183" s="90">
        <v>0.3</v>
      </c>
      <c r="L183" s="90">
        <v>0.3</v>
      </c>
      <c r="M183" s="90">
        <v>0.4</v>
      </c>
      <c r="N183" s="84">
        <f t="shared" si="15"/>
        <v>3.099999999999999</v>
      </c>
      <c r="O183" s="64"/>
      <c r="P183" s="64"/>
      <c r="Q183" s="64"/>
      <c r="R183" s="64"/>
    </row>
    <row r="184" spans="1:18" s="15" customFormat="1" ht="19.5" customHeight="1">
      <c r="A184" s="39" t="s">
        <v>102</v>
      </c>
      <c r="B184" s="90">
        <v>8.8</v>
      </c>
      <c r="C184" s="90">
        <v>8.2</v>
      </c>
      <c r="D184" s="90">
        <v>6.7</v>
      </c>
      <c r="E184" s="90">
        <v>3.3</v>
      </c>
      <c r="F184" s="90">
        <v>0</v>
      </c>
      <c r="G184" s="90">
        <v>0</v>
      </c>
      <c r="H184" s="90">
        <v>0</v>
      </c>
      <c r="I184" s="90">
        <v>0</v>
      </c>
      <c r="J184" s="90">
        <v>0</v>
      </c>
      <c r="K184" s="90">
        <v>4</v>
      </c>
      <c r="L184" s="90">
        <v>5.2</v>
      </c>
      <c r="M184" s="90">
        <v>5.8</v>
      </c>
      <c r="N184" s="84">
        <f t="shared" si="15"/>
        <v>42</v>
      </c>
      <c r="O184" s="64"/>
      <c r="P184" s="64"/>
      <c r="Q184" s="64"/>
      <c r="R184" s="64"/>
    </row>
    <row r="185" spans="1:18" s="15" customFormat="1" ht="19.5" customHeight="1">
      <c r="A185" s="39" t="s">
        <v>103</v>
      </c>
      <c r="B185" s="90">
        <v>1.5</v>
      </c>
      <c r="C185" s="90">
        <v>1.3</v>
      </c>
      <c r="D185" s="90">
        <v>1.2</v>
      </c>
      <c r="E185" s="90">
        <v>0.7</v>
      </c>
      <c r="F185" s="90">
        <v>0</v>
      </c>
      <c r="G185" s="90">
        <v>0</v>
      </c>
      <c r="H185" s="90">
        <v>0</v>
      </c>
      <c r="I185" s="90">
        <v>0</v>
      </c>
      <c r="J185" s="90">
        <v>0</v>
      </c>
      <c r="K185" s="90">
        <v>0.7</v>
      </c>
      <c r="L185" s="90">
        <v>1.2</v>
      </c>
      <c r="M185" s="90">
        <v>1.4</v>
      </c>
      <c r="N185" s="84">
        <f t="shared" si="15"/>
        <v>8</v>
      </c>
      <c r="O185" s="64"/>
      <c r="P185" s="64"/>
      <c r="Q185" s="64"/>
      <c r="R185" s="64"/>
    </row>
    <row r="186" spans="1:18" s="15" customFormat="1" ht="19.5" customHeight="1">
      <c r="A186" s="39" t="s">
        <v>104</v>
      </c>
      <c r="B186" s="90">
        <v>2.6</v>
      </c>
      <c r="C186" s="90">
        <v>2</v>
      </c>
      <c r="D186" s="90">
        <v>1.9</v>
      </c>
      <c r="E186" s="90">
        <v>0.8</v>
      </c>
      <c r="F186" s="90">
        <v>0</v>
      </c>
      <c r="G186" s="90">
        <v>0</v>
      </c>
      <c r="H186" s="90">
        <v>0</v>
      </c>
      <c r="I186" s="90">
        <v>0</v>
      </c>
      <c r="J186" s="90">
        <v>0</v>
      </c>
      <c r="K186" s="90">
        <v>1</v>
      </c>
      <c r="L186" s="90">
        <v>1.2</v>
      </c>
      <c r="M186" s="90">
        <v>1.4</v>
      </c>
      <c r="N186" s="84">
        <f t="shared" si="15"/>
        <v>10.9</v>
      </c>
      <c r="O186" s="64"/>
      <c r="P186" s="64"/>
      <c r="Q186" s="64"/>
      <c r="R186" s="64"/>
    </row>
    <row r="187" spans="1:18" s="15" customFormat="1" ht="19.5" customHeight="1">
      <c r="A187" s="39" t="s">
        <v>105</v>
      </c>
      <c r="B187" s="90">
        <v>3.1</v>
      </c>
      <c r="C187" s="90">
        <v>2.2</v>
      </c>
      <c r="D187" s="90">
        <v>1.6</v>
      </c>
      <c r="E187" s="90">
        <v>0.7</v>
      </c>
      <c r="F187" s="90">
        <v>0</v>
      </c>
      <c r="G187" s="90">
        <v>0</v>
      </c>
      <c r="H187" s="90">
        <v>0</v>
      </c>
      <c r="I187" s="90">
        <v>0</v>
      </c>
      <c r="J187" s="90">
        <v>0</v>
      </c>
      <c r="K187" s="90">
        <v>1.1</v>
      </c>
      <c r="L187" s="90">
        <v>1.3</v>
      </c>
      <c r="M187" s="90">
        <v>1.5</v>
      </c>
      <c r="N187" s="84">
        <f t="shared" si="15"/>
        <v>11.500000000000002</v>
      </c>
      <c r="O187" s="64"/>
      <c r="P187" s="64"/>
      <c r="Q187" s="64"/>
      <c r="R187" s="64"/>
    </row>
    <row r="188" spans="1:18" s="15" customFormat="1" ht="19.5" customHeight="1">
      <c r="A188" s="39" t="s">
        <v>106</v>
      </c>
      <c r="B188" s="90">
        <v>5.1</v>
      </c>
      <c r="C188" s="90">
        <v>4.4</v>
      </c>
      <c r="D188" s="90">
        <v>4.2</v>
      </c>
      <c r="E188" s="90">
        <v>1.8</v>
      </c>
      <c r="F188" s="90">
        <v>0</v>
      </c>
      <c r="G188" s="90">
        <v>0</v>
      </c>
      <c r="H188" s="90">
        <v>0</v>
      </c>
      <c r="I188" s="90">
        <v>0</v>
      </c>
      <c r="J188" s="90">
        <v>0</v>
      </c>
      <c r="K188" s="90">
        <v>2.3</v>
      </c>
      <c r="L188" s="90">
        <v>3.8</v>
      </c>
      <c r="M188" s="90">
        <v>4.4</v>
      </c>
      <c r="N188" s="84">
        <f t="shared" si="15"/>
        <v>26</v>
      </c>
      <c r="O188" s="64"/>
      <c r="P188" s="64"/>
      <c r="Q188" s="64"/>
      <c r="R188" s="64"/>
    </row>
    <row r="189" spans="1:18" s="15" customFormat="1" ht="51.75" customHeight="1">
      <c r="A189" s="39" t="s">
        <v>116</v>
      </c>
      <c r="B189" s="90">
        <v>2.1</v>
      </c>
      <c r="C189" s="90">
        <v>1.2</v>
      </c>
      <c r="D189" s="90">
        <v>1.1</v>
      </c>
      <c r="E189" s="90">
        <v>0.4</v>
      </c>
      <c r="F189" s="90">
        <v>0</v>
      </c>
      <c r="G189" s="90">
        <v>0</v>
      </c>
      <c r="H189" s="90">
        <v>0</v>
      </c>
      <c r="I189" s="90">
        <v>0</v>
      </c>
      <c r="J189" s="90">
        <v>0</v>
      </c>
      <c r="K189" s="90">
        <v>0.5</v>
      </c>
      <c r="L189" s="90">
        <v>0.8</v>
      </c>
      <c r="M189" s="90">
        <v>1.1</v>
      </c>
      <c r="N189" s="84">
        <f t="shared" si="15"/>
        <v>7.200000000000001</v>
      </c>
      <c r="O189" s="64"/>
      <c r="P189" s="64"/>
      <c r="Q189" s="64"/>
      <c r="R189" s="64"/>
    </row>
    <row r="190" spans="1:18" s="15" customFormat="1" ht="58.5" customHeight="1">
      <c r="A190" s="39" t="s">
        <v>46</v>
      </c>
      <c r="B190" s="90">
        <v>49</v>
      </c>
      <c r="C190" s="90">
        <v>42.300000000000004</v>
      </c>
      <c r="D190" s="90">
        <v>30</v>
      </c>
      <c r="E190" s="90">
        <v>8.5</v>
      </c>
      <c r="F190" s="90">
        <v>0</v>
      </c>
      <c r="G190" s="90">
        <v>0</v>
      </c>
      <c r="H190" s="90">
        <v>0</v>
      </c>
      <c r="I190" s="90">
        <v>0</v>
      </c>
      <c r="J190" s="90">
        <v>0</v>
      </c>
      <c r="K190" s="90">
        <v>17.1</v>
      </c>
      <c r="L190" s="90">
        <v>14.57</v>
      </c>
      <c r="M190" s="90">
        <v>9.27</v>
      </c>
      <c r="N190" s="84">
        <f t="shared" si="15"/>
        <v>170.74</v>
      </c>
      <c r="O190" s="64"/>
      <c r="P190" s="64"/>
      <c r="Q190" s="64"/>
      <c r="R190" s="64"/>
    </row>
    <row r="191" spans="1:35" s="15" customFormat="1" ht="80.25" customHeight="1">
      <c r="A191" s="39" t="s">
        <v>100</v>
      </c>
      <c r="B191" s="40">
        <f>B179+B180+B183+B184+B185+B186+B187+B188+B189+B190</f>
        <v>259</v>
      </c>
      <c r="C191" s="40">
        <f aca="true" t="shared" si="16" ref="C191:N191">C179+C180+C183+C184+C185+C186+C187+C188+C189+C190</f>
        <v>253.10000000000002</v>
      </c>
      <c r="D191" s="40">
        <f t="shared" si="16"/>
        <v>171.54999999999995</v>
      </c>
      <c r="E191" s="40">
        <f t="shared" si="16"/>
        <v>67.25</v>
      </c>
      <c r="F191" s="40">
        <f t="shared" si="16"/>
        <v>0</v>
      </c>
      <c r="G191" s="40">
        <f t="shared" si="16"/>
        <v>0</v>
      </c>
      <c r="H191" s="40">
        <f t="shared" si="16"/>
        <v>0</v>
      </c>
      <c r="I191" s="40">
        <f t="shared" si="16"/>
        <v>0</v>
      </c>
      <c r="J191" s="40">
        <f t="shared" si="16"/>
        <v>0</v>
      </c>
      <c r="K191" s="40">
        <f t="shared" si="16"/>
        <v>89.75</v>
      </c>
      <c r="L191" s="40">
        <f t="shared" si="16"/>
        <v>150.22</v>
      </c>
      <c r="M191" s="40">
        <f t="shared" si="16"/>
        <v>183.47000000000003</v>
      </c>
      <c r="N191" s="40">
        <f t="shared" si="16"/>
        <v>1174.3400000000001</v>
      </c>
      <c r="O191" s="40">
        <f aca="true" t="shared" si="17" ref="O191:AI191">O179+O180+O183+O184+O185+O186+O187+O188+O189+O190</f>
        <v>0</v>
      </c>
      <c r="P191" s="40">
        <f t="shared" si="17"/>
        <v>0</v>
      </c>
      <c r="Q191" s="40">
        <f t="shared" si="17"/>
        <v>0</v>
      </c>
      <c r="R191" s="40">
        <f t="shared" si="17"/>
        <v>0</v>
      </c>
      <c r="S191" s="73">
        <f t="shared" si="17"/>
        <v>0</v>
      </c>
      <c r="T191" s="73">
        <f t="shared" si="17"/>
        <v>0</v>
      </c>
      <c r="U191" s="73">
        <f t="shared" si="17"/>
        <v>0</v>
      </c>
      <c r="V191" s="73">
        <f t="shared" si="17"/>
        <v>0</v>
      </c>
      <c r="W191" s="73">
        <f t="shared" si="17"/>
        <v>0</v>
      </c>
      <c r="X191" s="73">
        <f t="shared" si="17"/>
        <v>0</v>
      </c>
      <c r="Y191" s="73">
        <f t="shared" si="17"/>
        <v>0</v>
      </c>
      <c r="Z191" s="73">
        <f t="shared" si="17"/>
        <v>0</v>
      </c>
      <c r="AA191" s="73">
        <f t="shared" si="17"/>
        <v>0</v>
      </c>
      <c r="AB191" s="73">
        <f t="shared" si="17"/>
        <v>0</v>
      </c>
      <c r="AC191" s="73">
        <f t="shared" si="17"/>
        <v>0</v>
      </c>
      <c r="AD191" s="73">
        <f t="shared" si="17"/>
        <v>0</v>
      </c>
      <c r="AE191" s="73">
        <f t="shared" si="17"/>
        <v>0</v>
      </c>
      <c r="AF191" s="73">
        <f t="shared" si="17"/>
        <v>0</v>
      </c>
      <c r="AG191" s="73">
        <f t="shared" si="17"/>
        <v>0</v>
      </c>
      <c r="AH191" s="73">
        <f t="shared" si="17"/>
        <v>0</v>
      </c>
      <c r="AI191" s="73">
        <f t="shared" si="17"/>
        <v>0</v>
      </c>
    </row>
    <row r="192" spans="1:18" s="15" customFormat="1" ht="158.25" customHeight="1" hidden="1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64"/>
      <c r="P192" s="64"/>
      <c r="Q192" s="64"/>
      <c r="R192" s="64"/>
    </row>
    <row r="193" spans="1:18" s="15" customFormat="1" ht="76.5" customHeight="1">
      <c r="A193" s="39" t="s">
        <v>141</v>
      </c>
      <c r="B193" s="39">
        <f>B191-B181</f>
        <v>258.9</v>
      </c>
      <c r="C193" s="39">
        <f aca="true" t="shared" si="18" ref="C193:N193">C191-C181</f>
        <v>253.00000000000003</v>
      </c>
      <c r="D193" s="39">
        <f t="shared" si="18"/>
        <v>171.49999999999994</v>
      </c>
      <c r="E193" s="39">
        <f t="shared" si="18"/>
        <v>67.2</v>
      </c>
      <c r="F193" s="39">
        <f t="shared" si="18"/>
        <v>0</v>
      </c>
      <c r="G193" s="39">
        <f t="shared" si="18"/>
        <v>0</v>
      </c>
      <c r="H193" s="39">
        <f t="shared" si="18"/>
        <v>0</v>
      </c>
      <c r="I193" s="39">
        <f t="shared" si="18"/>
        <v>0</v>
      </c>
      <c r="J193" s="39">
        <f t="shared" si="18"/>
        <v>0</v>
      </c>
      <c r="K193" s="39">
        <f t="shared" si="18"/>
        <v>89.7</v>
      </c>
      <c r="L193" s="39">
        <f t="shared" si="18"/>
        <v>150.17</v>
      </c>
      <c r="M193" s="39">
        <f t="shared" si="18"/>
        <v>183.37000000000003</v>
      </c>
      <c r="N193" s="39">
        <f t="shared" si="18"/>
        <v>1173.8400000000001</v>
      </c>
      <c r="O193" s="64"/>
      <c r="P193" s="64"/>
      <c r="Q193" s="64"/>
      <c r="R193" s="64"/>
    </row>
    <row r="194" spans="1:18" s="15" customFormat="1" ht="17.25" customHeight="1">
      <c r="A194" s="110" t="s">
        <v>117</v>
      </c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64"/>
      <c r="P194" s="64"/>
      <c r="Q194" s="64"/>
      <c r="R194" s="64"/>
    </row>
    <row r="195" spans="1:18" s="15" customFormat="1" ht="60" customHeight="1">
      <c r="A195" s="39" t="s">
        <v>116</v>
      </c>
      <c r="B195" s="92">
        <v>4.7</v>
      </c>
      <c r="C195" s="92">
        <v>5.3</v>
      </c>
      <c r="D195" s="92">
        <v>3.2</v>
      </c>
      <c r="E195" s="105">
        <v>2</v>
      </c>
      <c r="F195" s="105">
        <v>0</v>
      </c>
      <c r="G195" s="105">
        <v>0</v>
      </c>
      <c r="H195" s="105">
        <v>0</v>
      </c>
      <c r="I195" s="105">
        <v>0</v>
      </c>
      <c r="J195" s="105">
        <v>0</v>
      </c>
      <c r="K195" s="105">
        <v>2.3</v>
      </c>
      <c r="L195" s="105">
        <v>4.5</v>
      </c>
      <c r="M195" s="105">
        <v>6.5</v>
      </c>
      <c r="N195" s="105">
        <f>B195+C195+D195+E195+F195+G195+H195+I195+J195+K195+L195+M195</f>
        <v>28.5</v>
      </c>
      <c r="O195" s="64"/>
      <c r="P195" s="64"/>
      <c r="Q195" s="64"/>
      <c r="R195" s="64"/>
    </row>
    <row r="196" spans="1:18" s="15" customFormat="1" ht="24.75" customHeight="1">
      <c r="A196" s="40" t="s">
        <v>50</v>
      </c>
      <c r="B196" s="76"/>
      <c r="C196" s="76"/>
      <c r="D196" s="76"/>
      <c r="E196" s="84"/>
      <c r="F196" s="84"/>
      <c r="G196" s="84"/>
      <c r="H196" s="84"/>
      <c r="I196" s="84"/>
      <c r="J196" s="84"/>
      <c r="K196" s="84"/>
      <c r="L196" s="84"/>
      <c r="M196" s="84"/>
      <c r="N196" s="105">
        <f aca="true" t="shared" si="19" ref="N196:N201">B196+C196+D196+E196+F196+G196+H196+I196+J196+K196+L196+M196</f>
        <v>0</v>
      </c>
      <c r="O196" s="64"/>
      <c r="P196" s="64"/>
      <c r="Q196" s="64"/>
      <c r="R196" s="64"/>
    </row>
    <row r="197" spans="1:18" s="15" customFormat="1" ht="12.75" customHeight="1">
      <c r="A197" s="40" t="s">
        <v>107</v>
      </c>
      <c r="B197" s="90">
        <v>4.9</v>
      </c>
      <c r="C197" s="90">
        <v>3.9</v>
      </c>
      <c r="D197" s="90">
        <v>2.8</v>
      </c>
      <c r="E197" s="40">
        <v>0.4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0.8</v>
      </c>
      <c r="L197" s="40">
        <v>2.2</v>
      </c>
      <c r="M197" s="40">
        <v>2.3</v>
      </c>
      <c r="N197" s="105">
        <f t="shared" si="19"/>
        <v>17.300000000000004</v>
      </c>
      <c r="O197" s="64"/>
      <c r="P197" s="64"/>
      <c r="Q197" s="64"/>
      <c r="R197" s="64"/>
    </row>
    <row r="198" spans="1:18" s="15" customFormat="1" ht="18" customHeight="1">
      <c r="A198" s="40" t="s">
        <v>108</v>
      </c>
      <c r="B198" s="90">
        <v>0.9</v>
      </c>
      <c r="C198" s="90">
        <v>0.8</v>
      </c>
      <c r="D198" s="90">
        <v>0.6</v>
      </c>
      <c r="E198" s="40">
        <v>0.2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0.4</v>
      </c>
      <c r="L198" s="40">
        <v>0.5</v>
      </c>
      <c r="M198" s="40">
        <v>0.6</v>
      </c>
      <c r="N198" s="105">
        <f t="shared" si="19"/>
        <v>4</v>
      </c>
      <c r="O198" s="64"/>
      <c r="P198" s="64"/>
      <c r="Q198" s="64"/>
      <c r="R198" s="64"/>
    </row>
    <row r="199" spans="1:18" s="15" customFormat="1" ht="15.75" customHeight="1">
      <c r="A199" s="40" t="s">
        <v>109</v>
      </c>
      <c r="B199" s="90">
        <v>10.8</v>
      </c>
      <c r="C199" s="90">
        <v>8.6</v>
      </c>
      <c r="D199" s="90">
        <v>5.9</v>
      </c>
      <c r="E199" s="40">
        <v>3.1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3.4</v>
      </c>
      <c r="L199" s="40">
        <v>7.3</v>
      </c>
      <c r="M199" s="40">
        <v>7.7</v>
      </c>
      <c r="N199" s="105">
        <f t="shared" si="19"/>
        <v>46.8</v>
      </c>
      <c r="O199" s="64"/>
      <c r="P199" s="64"/>
      <c r="Q199" s="64"/>
      <c r="R199" s="64"/>
    </row>
    <row r="200" spans="1:18" s="15" customFormat="1" ht="18.75" customHeight="1">
      <c r="A200" s="40" t="s">
        <v>110</v>
      </c>
      <c r="B200" s="90">
        <v>2.6</v>
      </c>
      <c r="C200" s="90">
        <v>2.4</v>
      </c>
      <c r="D200" s="90">
        <v>1.8</v>
      </c>
      <c r="E200" s="40">
        <v>0.7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0.8</v>
      </c>
      <c r="L200" s="40">
        <v>1.5</v>
      </c>
      <c r="M200" s="40">
        <v>1.9</v>
      </c>
      <c r="N200" s="105">
        <f t="shared" si="19"/>
        <v>11.700000000000001</v>
      </c>
      <c r="O200" s="64"/>
      <c r="P200" s="64"/>
      <c r="Q200" s="64"/>
      <c r="R200" s="64"/>
    </row>
    <row r="201" spans="1:35" s="15" customFormat="1" ht="54" customHeight="1">
      <c r="A201" s="39" t="s">
        <v>99</v>
      </c>
      <c r="B201" s="76">
        <f>B195+B197+B198+B199+B200</f>
        <v>23.900000000000006</v>
      </c>
      <c r="C201" s="76">
        <f aca="true" t="shared" si="20" ref="C201:M201">C195+C197+C198+C199+C200</f>
        <v>21</v>
      </c>
      <c r="D201" s="76">
        <f t="shared" si="20"/>
        <v>14.3</v>
      </c>
      <c r="E201" s="84">
        <f t="shared" si="20"/>
        <v>6.4</v>
      </c>
      <c r="F201" s="84"/>
      <c r="G201" s="84"/>
      <c r="H201" s="84"/>
      <c r="I201" s="84"/>
      <c r="J201" s="84"/>
      <c r="K201" s="84">
        <f t="shared" si="20"/>
        <v>7.699999999999999</v>
      </c>
      <c r="L201" s="84">
        <f t="shared" si="20"/>
        <v>16</v>
      </c>
      <c r="M201" s="84">
        <f t="shared" si="20"/>
        <v>19</v>
      </c>
      <c r="N201" s="105">
        <f t="shared" si="19"/>
        <v>108.30000000000001</v>
      </c>
      <c r="O201" s="67" t="e">
        <f>O196+#REF!</f>
        <v>#REF!</v>
      </c>
      <c r="P201" s="67" t="e">
        <f>P196+#REF!</f>
        <v>#REF!</v>
      </c>
      <c r="Q201" s="67" t="e">
        <f>Q196+#REF!</f>
        <v>#REF!</v>
      </c>
      <c r="R201" s="67" t="e">
        <f>R196+#REF!</f>
        <v>#REF!</v>
      </c>
      <c r="S201" s="21" t="e">
        <f>S196+#REF!</f>
        <v>#REF!</v>
      </c>
      <c r="T201" s="21" t="e">
        <f>T196+#REF!</f>
        <v>#REF!</v>
      </c>
      <c r="U201" s="21" t="e">
        <f>U196+#REF!</f>
        <v>#REF!</v>
      </c>
      <c r="V201" s="21" t="e">
        <f>V196+#REF!</f>
        <v>#REF!</v>
      </c>
      <c r="W201" s="21" t="e">
        <f>W196+#REF!</f>
        <v>#REF!</v>
      </c>
      <c r="X201" s="21" t="e">
        <f>X196+#REF!</f>
        <v>#REF!</v>
      </c>
      <c r="Y201" s="21" t="e">
        <f>Y196+#REF!</f>
        <v>#REF!</v>
      </c>
      <c r="Z201" s="21" t="e">
        <f>Z196+#REF!</f>
        <v>#REF!</v>
      </c>
      <c r="AA201" s="21" t="e">
        <f>AA196+#REF!</f>
        <v>#REF!</v>
      </c>
      <c r="AB201" s="21" t="e">
        <f>AB196+#REF!</f>
        <v>#REF!</v>
      </c>
      <c r="AC201" s="21" t="e">
        <f>AC196+#REF!</f>
        <v>#REF!</v>
      </c>
      <c r="AD201" s="21" t="e">
        <f>AD196+#REF!</f>
        <v>#REF!</v>
      </c>
      <c r="AE201" s="21" t="e">
        <f>AE196+#REF!</f>
        <v>#REF!</v>
      </c>
      <c r="AF201" s="21" t="e">
        <f>AF196+#REF!</f>
        <v>#REF!</v>
      </c>
      <c r="AG201" s="21" t="e">
        <f>AG196+#REF!</f>
        <v>#REF!</v>
      </c>
      <c r="AH201" s="21" t="e">
        <f>AH196+#REF!</f>
        <v>#REF!</v>
      </c>
      <c r="AI201" s="21" t="e">
        <f>AI196+#REF!</f>
        <v>#REF!</v>
      </c>
    </row>
    <row r="202" spans="1:35" s="15" customFormat="1" ht="55.5" customHeight="1">
      <c r="A202" s="43" t="s">
        <v>93</v>
      </c>
      <c r="B202" s="37">
        <f aca="true" t="shared" si="21" ref="B202:AI202">B191+B201</f>
        <v>282.9</v>
      </c>
      <c r="C202" s="37">
        <f t="shared" si="21"/>
        <v>274.1</v>
      </c>
      <c r="D202" s="37">
        <f t="shared" si="21"/>
        <v>185.84999999999997</v>
      </c>
      <c r="E202" s="43">
        <f t="shared" si="21"/>
        <v>73.65</v>
      </c>
      <c r="F202" s="43">
        <f t="shared" si="21"/>
        <v>0</v>
      </c>
      <c r="G202" s="43">
        <f t="shared" si="21"/>
        <v>0</v>
      </c>
      <c r="H202" s="43">
        <f t="shared" si="21"/>
        <v>0</v>
      </c>
      <c r="I202" s="43">
        <f t="shared" si="21"/>
        <v>0</v>
      </c>
      <c r="J202" s="43">
        <f t="shared" si="21"/>
        <v>0</v>
      </c>
      <c r="K202" s="43">
        <f t="shared" si="21"/>
        <v>97.45</v>
      </c>
      <c r="L202" s="43">
        <f t="shared" si="21"/>
        <v>166.22</v>
      </c>
      <c r="M202" s="43">
        <f t="shared" si="21"/>
        <v>202.47000000000003</v>
      </c>
      <c r="N202" s="43">
        <f t="shared" si="21"/>
        <v>1282.64</v>
      </c>
      <c r="O202" s="37" t="e">
        <f t="shared" si="21"/>
        <v>#REF!</v>
      </c>
      <c r="P202" s="37" t="e">
        <f t="shared" si="21"/>
        <v>#REF!</v>
      </c>
      <c r="Q202" s="37" t="e">
        <f t="shared" si="21"/>
        <v>#REF!</v>
      </c>
      <c r="R202" s="37" t="e">
        <f t="shared" si="21"/>
        <v>#REF!</v>
      </c>
      <c r="S202" s="3" t="e">
        <f t="shared" si="21"/>
        <v>#REF!</v>
      </c>
      <c r="T202" s="3" t="e">
        <f t="shared" si="21"/>
        <v>#REF!</v>
      </c>
      <c r="U202" s="3" t="e">
        <f t="shared" si="21"/>
        <v>#REF!</v>
      </c>
      <c r="V202" s="3" t="e">
        <f t="shared" si="21"/>
        <v>#REF!</v>
      </c>
      <c r="W202" s="3" t="e">
        <f t="shared" si="21"/>
        <v>#REF!</v>
      </c>
      <c r="X202" s="3" t="e">
        <f t="shared" si="21"/>
        <v>#REF!</v>
      </c>
      <c r="Y202" s="3" t="e">
        <f t="shared" si="21"/>
        <v>#REF!</v>
      </c>
      <c r="Z202" s="3" t="e">
        <f t="shared" si="21"/>
        <v>#REF!</v>
      </c>
      <c r="AA202" s="3" t="e">
        <f t="shared" si="21"/>
        <v>#REF!</v>
      </c>
      <c r="AB202" s="3" t="e">
        <f t="shared" si="21"/>
        <v>#REF!</v>
      </c>
      <c r="AC202" s="3" t="e">
        <f t="shared" si="21"/>
        <v>#REF!</v>
      </c>
      <c r="AD202" s="3" t="e">
        <f t="shared" si="21"/>
        <v>#REF!</v>
      </c>
      <c r="AE202" s="3" t="e">
        <f t="shared" si="21"/>
        <v>#REF!</v>
      </c>
      <c r="AF202" s="3" t="e">
        <f t="shared" si="21"/>
        <v>#REF!</v>
      </c>
      <c r="AG202" s="3" t="e">
        <f t="shared" si="21"/>
        <v>#REF!</v>
      </c>
      <c r="AH202" s="3" t="e">
        <f t="shared" si="21"/>
        <v>#REF!</v>
      </c>
      <c r="AI202" s="3" t="e">
        <f t="shared" si="21"/>
        <v>#REF!</v>
      </c>
    </row>
    <row r="203" spans="1:35" s="15" customFormat="1" ht="59.25" customHeight="1" hidden="1">
      <c r="A203" s="42"/>
      <c r="B203" s="61"/>
      <c r="C203" s="61"/>
      <c r="D203" s="61"/>
      <c r="E203" s="42"/>
      <c r="F203" s="42"/>
      <c r="G203" s="42"/>
      <c r="H203" s="42"/>
      <c r="I203" s="42"/>
      <c r="J203" s="42"/>
      <c r="K203" s="42"/>
      <c r="L203" s="42"/>
      <c r="M203" s="42"/>
      <c r="N203" s="106"/>
      <c r="O203" s="61"/>
      <c r="P203" s="61"/>
      <c r="Q203" s="61"/>
      <c r="R203" s="61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15" customFormat="1" ht="59.25" customHeight="1" hidden="1">
      <c r="A204" s="42"/>
      <c r="B204" s="61"/>
      <c r="C204" s="61"/>
      <c r="D204" s="61"/>
      <c r="E204" s="42"/>
      <c r="F204" s="42"/>
      <c r="G204" s="42"/>
      <c r="H204" s="42"/>
      <c r="I204" s="42"/>
      <c r="J204" s="42"/>
      <c r="K204" s="42"/>
      <c r="L204" s="42"/>
      <c r="M204" s="42"/>
      <c r="N204" s="106"/>
      <c r="O204" s="61"/>
      <c r="P204" s="61"/>
      <c r="Q204" s="61"/>
      <c r="R204" s="61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s="15" customFormat="1" ht="59.25" customHeight="1" hidden="1">
      <c r="A205" s="42"/>
      <c r="B205" s="61"/>
      <c r="C205" s="61"/>
      <c r="D205" s="61"/>
      <c r="E205" s="42"/>
      <c r="F205" s="42"/>
      <c r="G205" s="42"/>
      <c r="H205" s="42"/>
      <c r="I205" s="42"/>
      <c r="J205" s="42"/>
      <c r="K205" s="42"/>
      <c r="L205" s="42"/>
      <c r="M205" s="42"/>
      <c r="N205" s="106"/>
      <c r="O205" s="61"/>
      <c r="P205" s="61"/>
      <c r="Q205" s="61"/>
      <c r="R205" s="61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s="15" customFormat="1" ht="12.75" customHeight="1" hidden="1">
      <c r="A206" s="42"/>
      <c r="B206" s="61"/>
      <c r="C206" s="61"/>
      <c r="D206" s="61"/>
      <c r="E206" s="42"/>
      <c r="F206" s="42"/>
      <c r="G206" s="42"/>
      <c r="H206" s="42"/>
      <c r="I206" s="42"/>
      <c r="J206" s="42"/>
      <c r="K206" s="42"/>
      <c r="L206" s="42"/>
      <c r="M206" s="42"/>
      <c r="N206" s="106"/>
      <c r="O206" s="61"/>
      <c r="P206" s="61"/>
      <c r="Q206" s="61"/>
      <c r="R206" s="61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18" s="15" customFormat="1" ht="14.25" customHeight="1" hidden="1">
      <c r="A207" s="42"/>
      <c r="B207" s="61"/>
      <c r="C207" s="61"/>
      <c r="D207" s="61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64"/>
      <c r="P207" s="64"/>
      <c r="Q207" s="64"/>
      <c r="R207" s="64"/>
    </row>
    <row r="208" spans="1:18" s="15" customFormat="1" ht="59.25" customHeight="1" hidden="1">
      <c r="A208" s="42"/>
      <c r="B208" s="61"/>
      <c r="C208" s="61"/>
      <c r="D208" s="61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64"/>
      <c r="P208" s="64"/>
      <c r="Q208" s="64"/>
      <c r="R208" s="64"/>
    </row>
    <row r="209" spans="1:18" s="15" customFormat="1" ht="59.25" customHeight="1" hidden="1">
      <c r="A209" s="42"/>
      <c r="B209" s="61"/>
      <c r="C209" s="61"/>
      <c r="D209" s="61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64"/>
      <c r="P209" s="64"/>
      <c r="Q209" s="64"/>
      <c r="R209" s="64"/>
    </row>
    <row r="210" spans="1:18" s="15" customFormat="1" ht="0.75" customHeight="1">
      <c r="A210" s="42"/>
      <c r="B210" s="61"/>
      <c r="C210" s="61"/>
      <c r="D210" s="61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64"/>
      <c r="P210" s="64"/>
      <c r="Q210" s="64"/>
      <c r="R210" s="64"/>
    </row>
    <row r="211" spans="1:18" s="15" customFormat="1" ht="59.25" customHeight="1" hidden="1">
      <c r="A211" s="42"/>
      <c r="B211" s="61"/>
      <c r="C211" s="61"/>
      <c r="D211" s="61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64"/>
      <c r="P211" s="64"/>
      <c r="Q211" s="64"/>
      <c r="R211" s="64"/>
    </row>
    <row r="212" spans="1:18" s="15" customFormat="1" ht="5.25" customHeight="1" hidden="1">
      <c r="A212" s="42"/>
      <c r="B212" s="61"/>
      <c r="C212" s="61"/>
      <c r="D212" s="61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64"/>
      <c r="P212" s="64"/>
      <c r="Q212" s="64"/>
      <c r="R212" s="64"/>
    </row>
    <row r="213" spans="1:18" s="15" customFormat="1" ht="63" customHeight="1" hidden="1">
      <c r="A213" s="42"/>
      <c r="B213" s="61"/>
      <c r="C213" s="61"/>
      <c r="D213" s="61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64"/>
      <c r="P213" s="64"/>
      <c r="Q213" s="64"/>
      <c r="R213" s="64"/>
    </row>
    <row r="214" spans="1:18" s="15" customFormat="1" ht="59.25" customHeight="1" hidden="1">
      <c r="A214" s="42"/>
      <c r="B214" s="61"/>
      <c r="C214" s="61"/>
      <c r="D214" s="61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64"/>
      <c r="P214" s="64"/>
      <c r="Q214" s="64"/>
      <c r="R214" s="64"/>
    </row>
    <row r="215" spans="1:18" s="15" customFormat="1" ht="65.25" customHeight="1">
      <c r="A215" s="43" t="s">
        <v>142</v>
      </c>
      <c r="B215" s="37">
        <f>B193+B201</f>
        <v>282.79999999999995</v>
      </c>
      <c r="C215" s="37">
        <f aca="true" t="shared" si="22" ref="C215:N215">C193+C201</f>
        <v>274</v>
      </c>
      <c r="D215" s="37">
        <f t="shared" si="22"/>
        <v>185.79999999999995</v>
      </c>
      <c r="E215" s="43">
        <f t="shared" si="22"/>
        <v>73.60000000000001</v>
      </c>
      <c r="F215" s="43">
        <f t="shared" si="22"/>
        <v>0</v>
      </c>
      <c r="G215" s="43">
        <f t="shared" si="22"/>
        <v>0</v>
      </c>
      <c r="H215" s="43">
        <f t="shared" si="22"/>
        <v>0</v>
      </c>
      <c r="I215" s="43">
        <f t="shared" si="22"/>
        <v>0</v>
      </c>
      <c r="J215" s="43">
        <f t="shared" si="22"/>
        <v>0</v>
      </c>
      <c r="K215" s="43">
        <f t="shared" si="22"/>
        <v>97.4</v>
      </c>
      <c r="L215" s="43">
        <f t="shared" si="22"/>
        <v>166.17</v>
      </c>
      <c r="M215" s="43">
        <f t="shared" si="22"/>
        <v>202.37000000000003</v>
      </c>
      <c r="N215" s="43">
        <f t="shared" si="22"/>
        <v>1282.14</v>
      </c>
      <c r="O215" s="64"/>
      <c r="P215" s="64"/>
      <c r="Q215" s="64"/>
      <c r="R215" s="64"/>
    </row>
    <row r="216" spans="1:18" s="15" customFormat="1" ht="24.75" customHeight="1">
      <c r="A216" s="93"/>
      <c r="B216" s="94"/>
      <c r="C216" s="94"/>
      <c r="D216" s="94"/>
      <c r="E216" s="111" t="s">
        <v>39</v>
      </c>
      <c r="F216" s="112"/>
      <c r="G216" s="112"/>
      <c r="H216" s="112"/>
      <c r="I216" s="112"/>
      <c r="J216" s="112"/>
      <c r="K216" s="112"/>
      <c r="L216" s="112"/>
      <c r="M216" s="112"/>
      <c r="N216" s="112"/>
      <c r="O216" s="64"/>
      <c r="P216" s="64"/>
      <c r="Q216" s="64"/>
      <c r="R216" s="64"/>
    </row>
    <row r="217" spans="1:18" s="15" customFormat="1" ht="19.5" customHeight="1">
      <c r="A217" s="37" t="s">
        <v>25</v>
      </c>
      <c r="B217" s="37" t="s">
        <v>0</v>
      </c>
      <c r="C217" s="37" t="s">
        <v>1</v>
      </c>
      <c r="D217" s="37" t="s">
        <v>2</v>
      </c>
      <c r="E217" s="43" t="s">
        <v>3</v>
      </c>
      <c r="F217" s="43" t="s">
        <v>4</v>
      </c>
      <c r="G217" s="43" t="s">
        <v>26</v>
      </c>
      <c r="H217" s="43" t="s">
        <v>5</v>
      </c>
      <c r="I217" s="43" t="s">
        <v>6</v>
      </c>
      <c r="J217" s="43" t="s">
        <v>7</v>
      </c>
      <c r="K217" s="43" t="s">
        <v>8</v>
      </c>
      <c r="L217" s="43" t="s">
        <v>9</v>
      </c>
      <c r="M217" s="43" t="s">
        <v>10</v>
      </c>
      <c r="N217" s="43" t="s">
        <v>24</v>
      </c>
      <c r="O217" s="64"/>
      <c r="P217" s="64"/>
      <c r="Q217" s="64"/>
      <c r="R217" s="64"/>
    </row>
    <row r="218" spans="1:18" s="15" customFormat="1" ht="22.5" customHeight="1">
      <c r="A218" s="39" t="s">
        <v>28</v>
      </c>
      <c r="B218" s="84">
        <v>66.1</v>
      </c>
      <c r="C218" s="84">
        <v>73.8</v>
      </c>
      <c r="D218" s="84">
        <v>48.1</v>
      </c>
      <c r="E218" s="84">
        <v>26.4</v>
      </c>
      <c r="F218" s="84">
        <v>0</v>
      </c>
      <c r="G218" s="84">
        <v>0</v>
      </c>
      <c r="H218" s="84">
        <v>0</v>
      </c>
      <c r="I218" s="84">
        <v>0</v>
      </c>
      <c r="J218" s="84">
        <v>0</v>
      </c>
      <c r="K218" s="84">
        <v>30</v>
      </c>
      <c r="L218" s="84">
        <v>49.7</v>
      </c>
      <c r="M218" s="84">
        <v>65.9</v>
      </c>
      <c r="N218" s="40">
        <f>B218+C218+D218+E218+F218+G218+H218+I218+J218+K218+L218+M218</f>
        <v>360</v>
      </c>
      <c r="O218" s="64"/>
      <c r="P218" s="64"/>
      <c r="Q218" s="64"/>
      <c r="R218" s="64"/>
    </row>
    <row r="219" spans="1:18" s="15" customFormat="1" ht="42" customHeight="1">
      <c r="A219" s="39" t="s">
        <v>51</v>
      </c>
      <c r="B219" s="90">
        <v>11.4</v>
      </c>
      <c r="C219" s="40">
        <v>10.3</v>
      </c>
      <c r="D219" s="40">
        <v>7.6</v>
      </c>
      <c r="E219" s="40">
        <v>3.9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6.7</v>
      </c>
      <c r="L219" s="40">
        <v>8.2</v>
      </c>
      <c r="M219" s="40">
        <v>9.5</v>
      </c>
      <c r="N219" s="40">
        <f>B219+C219+D219+E219+F219+G219+H219+I219+J219+K219+L219+M219</f>
        <v>57.60000000000001</v>
      </c>
      <c r="O219" s="64"/>
      <c r="P219" s="64"/>
      <c r="Q219" s="64"/>
      <c r="R219" s="64"/>
    </row>
    <row r="220" spans="1:18" s="15" customFormat="1" ht="28.5" customHeight="1">
      <c r="A220" s="39" t="s">
        <v>29</v>
      </c>
      <c r="B220" s="40">
        <v>6.138</v>
      </c>
      <c r="C220" s="40">
        <v>6.138</v>
      </c>
      <c r="D220" s="40">
        <v>4.092</v>
      </c>
      <c r="E220" s="40">
        <v>2.046</v>
      </c>
      <c r="F220" s="40"/>
      <c r="G220" s="40"/>
      <c r="H220" s="40"/>
      <c r="I220" s="40"/>
      <c r="J220" s="40"/>
      <c r="K220" s="40">
        <v>1.023</v>
      </c>
      <c r="L220" s="40">
        <v>6.138</v>
      </c>
      <c r="M220" s="40">
        <v>7.161</v>
      </c>
      <c r="N220" s="40">
        <f>B220+C220+D220+E220+F220+G220+H220+I220+J220+K220+L220+M220</f>
        <v>32.736</v>
      </c>
      <c r="O220" s="64"/>
      <c r="P220" s="64"/>
      <c r="Q220" s="64"/>
      <c r="R220" s="64"/>
    </row>
    <row r="221" spans="1:18" s="15" customFormat="1" ht="135" customHeight="1">
      <c r="A221" s="39" t="s">
        <v>47</v>
      </c>
      <c r="B221" s="40">
        <v>0.414</v>
      </c>
      <c r="C221" s="40">
        <v>0.414</v>
      </c>
      <c r="D221" s="40">
        <v>0.276</v>
      </c>
      <c r="E221" s="40">
        <v>0.138</v>
      </c>
      <c r="F221" s="40"/>
      <c r="G221" s="40"/>
      <c r="H221" s="40"/>
      <c r="I221" s="40"/>
      <c r="J221" s="40"/>
      <c r="K221" s="40">
        <v>0.069</v>
      </c>
      <c r="L221" s="40">
        <v>0.414</v>
      </c>
      <c r="M221" s="40">
        <v>0.483</v>
      </c>
      <c r="N221" s="40">
        <f>B221+C221+D221+E221+F221+G221+H221+I221+J221+K221+L221+M221</f>
        <v>2.2079999999999997</v>
      </c>
      <c r="O221" s="64"/>
      <c r="P221" s="64"/>
      <c r="Q221" s="64"/>
      <c r="R221" s="64"/>
    </row>
    <row r="222" spans="1:18" s="15" customFormat="1" ht="1.5" customHeight="1">
      <c r="A222" s="66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42"/>
      <c r="O222" s="64"/>
      <c r="P222" s="64"/>
      <c r="Q222" s="64"/>
      <c r="R222" s="64"/>
    </row>
    <row r="223" spans="1:18" s="15" customFormat="1" ht="1.5" customHeight="1">
      <c r="A223" s="66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42"/>
      <c r="O223" s="64"/>
      <c r="P223" s="64"/>
      <c r="Q223" s="64"/>
      <c r="R223" s="64"/>
    </row>
    <row r="224" spans="1:18" s="15" customFormat="1" ht="3" customHeight="1">
      <c r="A224" s="66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42"/>
      <c r="O224" s="64"/>
      <c r="P224" s="64"/>
      <c r="Q224" s="64"/>
      <c r="R224" s="64"/>
    </row>
    <row r="225" spans="1:18" s="15" customFormat="1" ht="35.25" customHeight="1" hidden="1">
      <c r="A225" s="66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42"/>
      <c r="O225" s="64"/>
      <c r="P225" s="64"/>
      <c r="Q225" s="64"/>
      <c r="R225" s="64"/>
    </row>
    <row r="226" spans="1:18" s="15" customFormat="1" ht="35.25" customHeight="1" hidden="1">
      <c r="A226" s="6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42"/>
      <c r="O226" s="64"/>
      <c r="P226" s="64"/>
      <c r="Q226" s="64"/>
      <c r="R226" s="64"/>
    </row>
    <row r="227" spans="1:18" s="15" customFormat="1" ht="1.5" customHeight="1">
      <c r="A227" s="6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42"/>
      <c r="O227" s="64"/>
      <c r="P227" s="64"/>
      <c r="Q227" s="64"/>
      <c r="R227" s="64"/>
    </row>
    <row r="228" spans="1:18" s="15" customFormat="1" ht="1.5" customHeight="1">
      <c r="A228" s="6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42"/>
      <c r="O228" s="64"/>
      <c r="P228" s="64"/>
      <c r="Q228" s="64"/>
      <c r="R228" s="64"/>
    </row>
    <row r="229" spans="1:18" s="34" customFormat="1" ht="17.25" customHeight="1">
      <c r="A229" s="50"/>
      <c r="B229" s="113" t="s">
        <v>117</v>
      </c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69"/>
      <c r="P229" s="69"/>
      <c r="Q229" s="69"/>
      <c r="R229" s="69"/>
    </row>
    <row r="230" spans="1:18" s="6" customFormat="1" ht="14.25" customHeight="1">
      <c r="A230" s="37" t="s">
        <v>25</v>
      </c>
      <c r="B230" s="43" t="s">
        <v>0</v>
      </c>
      <c r="C230" s="43" t="s">
        <v>1</v>
      </c>
      <c r="D230" s="43" t="s">
        <v>2</v>
      </c>
      <c r="E230" s="43" t="s">
        <v>3</v>
      </c>
      <c r="F230" s="43" t="s">
        <v>4</v>
      </c>
      <c r="G230" s="43" t="s">
        <v>26</v>
      </c>
      <c r="H230" s="43" t="s">
        <v>5</v>
      </c>
      <c r="I230" s="43" t="s">
        <v>6</v>
      </c>
      <c r="J230" s="43" t="s">
        <v>7</v>
      </c>
      <c r="K230" s="43" t="s">
        <v>8</v>
      </c>
      <c r="L230" s="43" t="s">
        <v>9</v>
      </c>
      <c r="M230" s="43" t="s">
        <v>10</v>
      </c>
      <c r="N230" s="43" t="s">
        <v>24</v>
      </c>
      <c r="O230" s="51"/>
      <c r="P230" s="51"/>
      <c r="Q230" s="51"/>
      <c r="R230" s="51"/>
    </row>
    <row r="231" spans="1:18" s="15" customFormat="1" ht="54.75" customHeight="1">
      <c r="A231" s="39" t="s">
        <v>33</v>
      </c>
      <c r="B231" s="40">
        <v>28.8</v>
      </c>
      <c r="C231" s="40">
        <v>29.2</v>
      </c>
      <c r="D231" s="40">
        <v>26</v>
      </c>
      <c r="E231" s="40">
        <v>5.7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17.8</v>
      </c>
      <c r="L231" s="40">
        <v>25.7</v>
      </c>
      <c r="M231" s="40">
        <v>30.3</v>
      </c>
      <c r="N231" s="40">
        <f>B231+C231+D231+E231+F231+G231+H231+I231+J231+K231+L231+M231</f>
        <v>163.5</v>
      </c>
      <c r="O231" s="70">
        <v>174.56666666666663</v>
      </c>
      <c r="P231" s="64"/>
      <c r="Q231" s="64"/>
      <c r="R231" s="64"/>
    </row>
    <row r="232" spans="1:35" s="16" customFormat="1" ht="39" customHeight="1">
      <c r="A232" s="38" t="s">
        <v>92</v>
      </c>
      <c r="B232" s="37">
        <f aca="true" t="shared" si="23" ref="B232:N232">B59+B158+B202+B218+B219+B220+B221+B231</f>
        <v>7093.651999999999</v>
      </c>
      <c r="C232" s="37">
        <f t="shared" si="23"/>
        <v>6525.352000000001</v>
      </c>
      <c r="D232" s="37">
        <f t="shared" si="23"/>
        <v>4593.418000000001</v>
      </c>
      <c r="E232" s="37">
        <f t="shared" si="23"/>
        <v>2363.434</v>
      </c>
      <c r="F232" s="37">
        <f t="shared" si="23"/>
        <v>231.2</v>
      </c>
      <c r="G232" s="37">
        <f t="shared" si="23"/>
        <v>100.30000000000001</v>
      </c>
      <c r="H232" s="37">
        <f t="shared" si="23"/>
        <v>66.6</v>
      </c>
      <c r="I232" s="37">
        <f t="shared" si="23"/>
        <v>49.400000000000006</v>
      </c>
      <c r="J232" s="37">
        <f t="shared" si="23"/>
        <v>155.8</v>
      </c>
      <c r="K232" s="37">
        <f t="shared" si="23"/>
        <v>2506.1420000000003</v>
      </c>
      <c r="L232" s="37">
        <f t="shared" si="23"/>
        <v>4362.842</v>
      </c>
      <c r="M232" s="37">
        <f t="shared" si="23"/>
        <v>5485.774000000001</v>
      </c>
      <c r="N232" s="37">
        <f t="shared" si="23"/>
        <v>33533.914</v>
      </c>
      <c r="O232" s="37" t="e">
        <f aca="true" t="shared" si="24" ref="O232:AI232">O59+O155+O202+O218+O219+O220+O221+O231</f>
        <v>#REF!</v>
      </c>
      <c r="P232" s="37" t="e">
        <f t="shared" si="24"/>
        <v>#REF!</v>
      </c>
      <c r="Q232" s="37" t="e">
        <f t="shared" si="24"/>
        <v>#REF!</v>
      </c>
      <c r="R232" s="37" t="e">
        <f t="shared" si="24"/>
        <v>#REF!</v>
      </c>
      <c r="S232" s="37" t="e">
        <f t="shared" si="24"/>
        <v>#REF!</v>
      </c>
      <c r="T232" s="37" t="e">
        <f t="shared" si="24"/>
        <v>#REF!</v>
      </c>
      <c r="U232" s="37" t="e">
        <f t="shared" si="24"/>
        <v>#REF!</v>
      </c>
      <c r="V232" s="37" t="e">
        <f t="shared" si="24"/>
        <v>#REF!</v>
      </c>
      <c r="W232" s="37" t="e">
        <f t="shared" si="24"/>
        <v>#REF!</v>
      </c>
      <c r="X232" s="37" t="e">
        <f t="shared" si="24"/>
        <v>#REF!</v>
      </c>
      <c r="Y232" s="37" t="e">
        <f t="shared" si="24"/>
        <v>#REF!</v>
      </c>
      <c r="Z232" s="37" t="e">
        <f t="shared" si="24"/>
        <v>#REF!</v>
      </c>
      <c r="AA232" s="37" t="e">
        <f t="shared" si="24"/>
        <v>#REF!</v>
      </c>
      <c r="AB232" s="37" t="e">
        <f t="shared" si="24"/>
        <v>#REF!</v>
      </c>
      <c r="AC232" s="37" t="e">
        <f t="shared" si="24"/>
        <v>#REF!</v>
      </c>
      <c r="AD232" s="37" t="e">
        <f t="shared" si="24"/>
        <v>#REF!</v>
      </c>
      <c r="AE232" s="37" t="e">
        <f t="shared" si="24"/>
        <v>#REF!</v>
      </c>
      <c r="AF232" s="37" t="e">
        <f t="shared" si="24"/>
        <v>#REF!</v>
      </c>
      <c r="AG232" s="37" t="e">
        <f t="shared" si="24"/>
        <v>#REF!</v>
      </c>
      <c r="AH232" s="37" t="e">
        <f t="shared" si="24"/>
        <v>#REF!</v>
      </c>
      <c r="AI232" s="37" t="e">
        <f t="shared" si="24"/>
        <v>#REF!</v>
      </c>
    </row>
    <row r="233" spans="1:18" s="16" customFormat="1" ht="12.75" customHeight="1" hidden="1">
      <c r="A233" s="42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71"/>
      <c r="P233" s="71"/>
      <c r="Q233" s="71"/>
      <c r="R233" s="71"/>
    </row>
    <row r="234" spans="1:18" s="16" customFormat="1" ht="248.25" customHeight="1" hidden="1">
      <c r="A234" s="42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71"/>
      <c r="P234" s="71"/>
      <c r="Q234" s="71"/>
      <c r="R234" s="71"/>
    </row>
    <row r="235" spans="1:35" s="16" customFormat="1" ht="24" customHeight="1">
      <c r="A235" s="43" t="s">
        <v>114</v>
      </c>
      <c r="B235" s="38">
        <f aca="true" t="shared" si="25" ref="B235:N235">B156</f>
        <v>4.2</v>
      </c>
      <c r="C235" s="38">
        <f t="shared" si="25"/>
        <v>2.8</v>
      </c>
      <c r="D235" s="38">
        <f t="shared" si="25"/>
        <v>2.1</v>
      </c>
      <c r="E235" s="38">
        <f t="shared" si="25"/>
        <v>0.7</v>
      </c>
      <c r="F235" s="38">
        <f t="shared" si="25"/>
        <v>0</v>
      </c>
      <c r="G235" s="38">
        <f t="shared" si="25"/>
        <v>0</v>
      </c>
      <c r="H235" s="38">
        <f t="shared" si="25"/>
        <v>0</v>
      </c>
      <c r="I235" s="38">
        <f t="shared" si="25"/>
        <v>0</v>
      </c>
      <c r="J235" s="38">
        <f t="shared" si="25"/>
        <v>0</v>
      </c>
      <c r="K235" s="38">
        <f t="shared" si="25"/>
        <v>0.7</v>
      </c>
      <c r="L235" s="38">
        <f t="shared" si="25"/>
        <v>3.4</v>
      </c>
      <c r="M235" s="38">
        <f t="shared" si="25"/>
        <v>3.5</v>
      </c>
      <c r="N235" s="38">
        <f t="shared" si="25"/>
        <v>17.4</v>
      </c>
      <c r="O235" s="38" t="e">
        <f>#REF!+O156+#REF!</f>
        <v>#REF!</v>
      </c>
      <c r="P235" s="38" t="e">
        <f>#REF!+P156+#REF!</f>
        <v>#REF!</v>
      </c>
      <c r="Q235" s="38" t="e">
        <f>#REF!+Q156+#REF!</f>
        <v>#REF!</v>
      </c>
      <c r="R235" s="38" t="e">
        <f>#REF!+R156+#REF!</f>
        <v>#REF!</v>
      </c>
      <c r="S235" s="18" t="e">
        <f>#REF!+S156+#REF!</f>
        <v>#REF!</v>
      </c>
      <c r="T235" s="18" t="e">
        <f>#REF!+T156+#REF!</f>
        <v>#REF!</v>
      </c>
      <c r="U235" s="18" t="e">
        <f>#REF!+U156+#REF!</f>
        <v>#REF!</v>
      </c>
      <c r="V235" s="18" t="e">
        <f>#REF!+V156+#REF!</f>
        <v>#REF!</v>
      </c>
      <c r="W235" s="18" t="e">
        <f>#REF!+W156+#REF!</f>
        <v>#REF!</v>
      </c>
      <c r="X235" s="18" t="e">
        <f>#REF!+X156+#REF!</f>
        <v>#REF!</v>
      </c>
      <c r="Y235" s="18" t="e">
        <f>#REF!+Y156+#REF!</f>
        <v>#REF!</v>
      </c>
      <c r="Z235" s="18" t="e">
        <f>#REF!+Z156+#REF!</f>
        <v>#REF!</v>
      </c>
      <c r="AA235" s="18" t="e">
        <f>#REF!+AA156+#REF!</f>
        <v>#REF!</v>
      </c>
      <c r="AB235" s="18" t="e">
        <f>#REF!+AB156+#REF!</f>
        <v>#REF!</v>
      </c>
      <c r="AC235" s="18" t="e">
        <f>#REF!+AC156+#REF!</f>
        <v>#REF!</v>
      </c>
      <c r="AD235" s="18" t="e">
        <f>#REF!+AD156+#REF!</f>
        <v>#REF!</v>
      </c>
      <c r="AE235" s="18" t="e">
        <f>#REF!+AE156+#REF!</f>
        <v>#REF!</v>
      </c>
      <c r="AF235" s="18" t="e">
        <f>#REF!+AF156+#REF!</f>
        <v>#REF!</v>
      </c>
      <c r="AG235" s="18" t="e">
        <f>#REF!+AG156+#REF!</f>
        <v>#REF!</v>
      </c>
      <c r="AH235" s="18" t="e">
        <f>#REF!+AH156+#REF!</f>
        <v>#REF!</v>
      </c>
      <c r="AI235" s="18" t="e">
        <f>#REF!+AI156+#REF!</f>
        <v>#REF!</v>
      </c>
    </row>
    <row r="236" spans="1:18" s="16" customFormat="1" ht="16.5" customHeight="1">
      <c r="A236" s="43" t="s">
        <v>118</v>
      </c>
      <c r="B236" s="38">
        <f aca="true" t="shared" si="26" ref="B236:N236">B159+B181</f>
        <v>0.30000000000000004</v>
      </c>
      <c r="C236" s="38">
        <f t="shared" si="26"/>
        <v>0.30000000000000004</v>
      </c>
      <c r="D236" s="38">
        <f t="shared" si="26"/>
        <v>0.25</v>
      </c>
      <c r="E236" s="38">
        <f t="shared" si="26"/>
        <v>0.25</v>
      </c>
      <c r="F236" s="38">
        <f t="shared" si="26"/>
        <v>0</v>
      </c>
      <c r="G236" s="38">
        <f t="shared" si="26"/>
        <v>0</v>
      </c>
      <c r="H236" s="38">
        <f t="shared" si="26"/>
        <v>0</v>
      </c>
      <c r="I236" s="38">
        <f t="shared" si="26"/>
        <v>0</v>
      </c>
      <c r="J236" s="38">
        <f t="shared" si="26"/>
        <v>0</v>
      </c>
      <c r="K236" s="38">
        <f t="shared" si="26"/>
        <v>0.25</v>
      </c>
      <c r="L236" s="38">
        <f t="shared" si="26"/>
        <v>0.05</v>
      </c>
      <c r="M236" s="38">
        <f t="shared" si="26"/>
        <v>0.1</v>
      </c>
      <c r="N236" s="38">
        <f t="shared" si="26"/>
        <v>1.5</v>
      </c>
      <c r="O236" s="71"/>
      <c r="P236" s="71"/>
      <c r="Q236" s="71"/>
      <c r="R236" s="71"/>
    </row>
    <row r="237" spans="1:35" s="16" customFormat="1" ht="74.25" customHeight="1">
      <c r="A237" s="38" t="s">
        <v>120</v>
      </c>
      <c r="B237" s="38">
        <f aca="true" t="shared" si="27" ref="B237:N237">B59+B161+B215+B218+B219+B220+B221+B231</f>
        <v>7089.152</v>
      </c>
      <c r="C237" s="38">
        <f t="shared" si="27"/>
        <v>6522.252</v>
      </c>
      <c r="D237" s="38">
        <f t="shared" si="27"/>
        <v>4591.068000000001</v>
      </c>
      <c r="E237" s="38">
        <f t="shared" si="27"/>
        <v>2362.4839999999995</v>
      </c>
      <c r="F237" s="38">
        <f t="shared" si="27"/>
        <v>231.2</v>
      </c>
      <c r="G237" s="38">
        <f t="shared" si="27"/>
        <v>100.30000000000001</v>
      </c>
      <c r="H237" s="38">
        <f t="shared" si="27"/>
        <v>66.6</v>
      </c>
      <c r="I237" s="38">
        <f t="shared" si="27"/>
        <v>49.400000000000006</v>
      </c>
      <c r="J237" s="38">
        <f t="shared" si="27"/>
        <v>155.8</v>
      </c>
      <c r="K237" s="38">
        <f t="shared" si="27"/>
        <v>2505.1920000000005</v>
      </c>
      <c r="L237" s="38">
        <f t="shared" si="27"/>
        <v>4359.391999999999</v>
      </c>
      <c r="M237" s="38">
        <f t="shared" si="27"/>
        <v>5482.174000000001</v>
      </c>
      <c r="N237" s="38">
        <f t="shared" si="27"/>
        <v>33515.013999999996</v>
      </c>
      <c r="O237" s="38" t="e">
        <f aca="true" t="shared" si="28" ref="O237:AI237">O232-O235-O236</f>
        <v>#REF!</v>
      </c>
      <c r="P237" s="38" t="e">
        <f t="shared" si="28"/>
        <v>#REF!</v>
      </c>
      <c r="Q237" s="38" t="e">
        <f t="shared" si="28"/>
        <v>#REF!</v>
      </c>
      <c r="R237" s="38" t="e">
        <f t="shared" si="28"/>
        <v>#REF!</v>
      </c>
      <c r="S237" s="38" t="e">
        <f t="shared" si="28"/>
        <v>#REF!</v>
      </c>
      <c r="T237" s="38" t="e">
        <f t="shared" si="28"/>
        <v>#REF!</v>
      </c>
      <c r="U237" s="38" t="e">
        <f t="shared" si="28"/>
        <v>#REF!</v>
      </c>
      <c r="V237" s="38" t="e">
        <f t="shared" si="28"/>
        <v>#REF!</v>
      </c>
      <c r="W237" s="38" t="e">
        <f t="shared" si="28"/>
        <v>#REF!</v>
      </c>
      <c r="X237" s="38" t="e">
        <f t="shared" si="28"/>
        <v>#REF!</v>
      </c>
      <c r="Y237" s="38" t="e">
        <f t="shared" si="28"/>
        <v>#REF!</v>
      </c>
      <c r="Z237" s="38" t="e">
        <f t="shared" si="28"/>
        <v>#REF!</v>
      </c>
      <c r="AA237" s="38" t="e">
        <f t="shared" si="28"/>
        <v>#REF!</v>
      </c>
      <c r="AB237" s="38" t="e">
        <f t="shared" si="28"/>
        <v>#REF!</v>
      </c>
      <c r="AC237" s="38" t="e">
        <f t="shared" si="28"/>
        <v>#REF!</v>
      </c>
      <c r="AD237" s="38" t="e">
        <f t="shared" si="28"/>
        <v>#REF!</v>
      </c>
      <c r="AE237" s="38" t="e">
        <f t="shared" si="28"/>
        <v>#REF!</v>
      </c>
      <c r="AF237" s="38" t="e">
        <f t="shared" si="28"/>
        <v>#REF!</v>
      </c>
      <c r="AG237" s="38" t="e">
        <f t="shared" si="28"/>
        <v>#REF!</v>
      </c>
      <c r="AH237" s="38" t="e">
        <f t="shared" si="28"/>
        <v>#REF!</v>
      </c>
      <c r="AI237" s="38" t="e">
        <f t="shared" si="28"/>
        <v>#REF!</v>
      </c>
    </row>
    <row r="238" spans="1:18" s="16" customFormat="1" ht="34.5" customHeight="1" hidden="1">
      <c r="A238" s="9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71"/>
      <c r="P238" s="71"/>
      <c r="Q238" s="71"/>
      <c r="R238" s="71"/>
    </row>
    <row r="239" spans="1:18" s="16" customFormat="1" ht="34.5" customHeight="1" hidden="1">
      <c r="A239" s="9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71"/>
      <c r="P239" s="71"/>
      <c r="Q239" s="71"/>
      <c r="R239" s="71"/>
    </row>
    <row r="240" spans="1:18" s="16" customFormat="1" ht="0" customHeight="1" hidden="1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71"/>
      <c r="P240" s="71"/>
      <c r="Q240" s="71"/>
      <c r="R240" s="71"/>
    </row>
    <row r="241" spans="1:18" s="16" customFormat="1" ht="0" customHeight="1" hidden="1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71"/>
      <c r="P241" s="71"/>
      <c r="Q241" s="71"/>
      <c r="R241" s="71"/>
    </row>
    <row r="242" spans="1:18" s="16" customFormat="1" ht="0" customHeight="1" hidden="1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71"/>
      <c r="P242" s="71"/>
      <c r="Q242" s="71"/>
      <c r="R242" s="71"/>
    </row>
    <row r="243" spans="1:18" s="16" customFormat="1" ht="175.5" customHeight="1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71"/>
      <c r="P243" s="71"/>
      <c r="Q243" s="71"/>
      <c r="R243" s="71"/>
    </row>
    <row r="244" spans="1:18" s="16" customFormat="1" ht="0" customHeight="1" hidden="1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71"/>
      <c r="P244" s="71"/>
      <c r="Q244" s="71"/>
      <c r="R244" s="71"/>
    </row>
    <row r="245" spans="1:18" s="16" customFormat="1" ht="0" customHeight="1" hidden="1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71"/>
      <c r="P245" s="71"/>
      <c r="Q245" s="71"/>
      <c r="R245" s="71"/>
    </row>
    <row r="246" spans="1:18" s="16" customFormat="1" ht="0" customHeight="1" hidden="1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71"/>
      <c r="P246" s="71"/>
      <c r="Q246" s="71"/>
      <c r="R246" s="71"/>
    </row>
    <row r="247" spans="1:18" s="10" customFormat="1" ht="21.75" customHeight="1">
      <c r="A247" s="107" t="s">
        <v>27</v>
      </c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68"/>
      <c r="P247" s="44"/>
      <c r="Q247" s="44"/>
      <c r="R247" s="44"/>
    </row>
    <row r="248" spans="1:18" s="10" customFormat="1" ht="21" customHeight="1">
      <c r="A248" s="107" t="s">
        <v>136</v>
      </c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68"/>
      <c r="P248" s="44"/>
      <c r="Q248" s="44"/>
      <c r="R248" s="44"/>
    </row>
    <row r="249" spans="1:18" s="10" customFormat="1" ht="20.25" customHeight="1">
      <c r="A249" s="50"/>
      <c r="B249" s="108" t="s">
        <v>117</v>
      </c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68"/>
      <c r="P249" s="44"/>
      <c r="Q249" s="44"/>
      <c r="R249" s="44"/>
    </row>
    <row r="250" spans="1:18" s="6" customFormat="1" ht="14.25" customHeight="1">
      <c r="A250" s="97" t="s">
        <v>25</v>
      </c>
      <c r="B250" s="37" t="s">
        <v>0</v>
      </c>
      <c r="C250" s="37" t="s">
        <v>1</v>
      </c>
      <c r="D250" s="37" t="s">
        <v>2</v>
      </c>
      <c r="E250" s="37" t="s">
        <v>3</v>
      </c>
      <c r="F250" s="37" t="s">
        <v>4</v>
      </c>
      <c r="G250" s="37" t="s">
        <v>26</v>
      </c>
      <c r="H250" s="37" t="s">
        <v>5</v>
      </c>
      <c r="I250" s="37" t="s">
        <v>6</v>
      </c>
      <c r="J250" s="37" t="s">
        <v>7</v>
      </c>
      <c r="K250" s="37" t="s">
        <v>8</v>
      </c>
      <c r="L250" s="37" t="s">
        <v>9</v>
      </c>
      <c r="M250" s="37" t="s">
        <v>10</v>
      </c>
      <c r="N250" s="41" t="s">
        <v>24</v>
      </c>
      <c r="O250" s="51"/>
      <c r="P250" s="51"/>
      <c r="Q250" s="51"/>
      <c r="R250" s="51"/>
    </row>
    <row r="251" spans="1:18" s="15" customFormat="1" ht="25.5" customHeight="1">
      <c r="A251" s="39" t="s">
        <v>23</v>
      </c>
      <c r="B251" s="98">
        <v>14.199999999999998</v>
      </c>
      <c r="C251" s="98">
        <v>11.6</v>
      </c>
      <c r="D251" s="98">
        <v>8.3</v>
      </c>
      <c r="E251" s="98">
        <v>3.7</v>
      </c>
      <c r="F251" s="98">
        <v>0.7000000000000001</v>
      </c>
      <c r="G251" s="98"/>
      <c r="H251" s="98"/>
      <c r="I251" s="98"/>
      <c r="J251" s="98">
        <v>0.7</v>
      </c>
      <c r="K251" s="98">
        <v>5.7</v>
      </c>
      <c r="L251" s="98">
        <v>8</v>
      </c>
      <c r="M251" s="98">
        <v>10.1</v>
      </c>
      <c r="N251" s="98">
        <f>B251+C251+D251+E251+F251+G251+H251+I251+J251+K251+L251+M251</f>
        <v>63.00000000000001</v>
      </c>
      <c r="O251" s="64"/>
      <c r="P251" s="64"/>
      <c r="Q251" s="64"/>
      <c r="R251" s="64"/>
    </row>
    <row r="252" spans="1:18" s="15" customFormat="1" ht="23.25" customHeight="1">
      <c r="A252" s="107" t="s">
        <v>27</v>
      </c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64"/>
      <c r="P252" s="64"/>
      <c r="Q252" s="64"/>
      <c r="R252" s="64"/>
    </row>
    <row r="253" spans="1:18" s="15" customFormat="1" ht="24" customHeight="1">
      <c r="A253" s="107" t="s">
        <v>139</v>
      </c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64"/>
      <c r="P253" s="64"/>
      <c r="Q253" s="64"/>
      <c r="R253" s="64"/>
    </row>
    <row r="254" spans="1:18" s="17" customFormat="1" ht="21" customHeight="1">
      <c r="A254" s="50"/>
      <c r="B254" s="108" t="s">
        <v>39</v>
      </c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50"/>
      <c r="N254" s="50"/>
      <c r="O254" s="44"/>
      <c r="P254" s="44"/>
      <c r="Q254" s="44"/>
      <c r="R254" s="44"/>
    </row>
    <row r="255" spans="1:18" s="6" customFormat="1" ht="14.25" customHeight="1">
      <c r="A255" s="97" t="s">
        <v>25</v>
      </c>
      <c r="B255" s="37" t="s">
        <v>0</v>
      </c>
      <c r="C255" s="37" t="s">
        <v>1</v>
      </c>
      <c r="D255" s="37" t="s">
        <v>2</v>
      </c>
      <c r="E255" s="37" t="s">
        <v>3</v>
      </c>
      <c r="F255" s="37" t="s">
        <v>4</v>
      </c>
      <c r="G255" s="37" t="s">
        <v>26</v>
      </c>
      <c r="H255" s="37" t="s">
        <v>5</v>
      </c>
      <c r="I255" s="37" t="s">
        <v>6</v>
      </c>
      <c r="J255" s="37" t="s">
        <v>7</v>
      </c>
      <c r="K255" s="37" t="s">
        <v>8</v>
      </c>
      <c r="L255" s="37" t="s">
        <v>9</v>
      </c>
      <c r="M255" s="37" t="s">
        <v>10</v>
      </c>
      <c r="N255" s="41" t="s">
        <v>24</v>
      </c>
      <c r="O255" s="51"/>
      <c r="P255" s="51"/>
      <c r="Q255" s="51"/>
      <c r="R255" s="51"/>
    </row>
    <row r="256" spans="1:18" s="6" customFormat="1" ht="17.25" customHeight="1">
      <c r="A256" s="39" t="s">
        <v>45</v>
      </c>
      <c r="B256" s="98">
        <v>2.8</v>
      </c>
      <c r="C256" s="98">
        <v>2.6</v>
      </c>
      <c r="D256" s="98">
        <v>2</v>
      </c>
      <c r="E256" s="98">
        <v>1</v>
      </c>
      <c r="F256" s="98">
        <v>0</v>
      </c>
      <c r="G256" s="98">
        <v>0</v>
      </c>
      <c r="H256" s="98">
        <v>0</v>
      </c>
      <c r="I256" s="98">
        <v>0</v>
      </c>
      <c r="J256" s="98">
        <v>0</v>
      </c>
      <c r="K256" s="98">
        <v>0.9</v>
      </c>
      <c r="L256" s="98">
        <v>1.6</v>
      </c>
      <c r="M256" s="98">
        <v>2.3</v>
      </c>
      <c r="N256" s="98">
        <f>B256+C256+D256+E256+F256+G256+H256+I256+J256+K256+L256+M256</f>
        <v>13.2</v>
      </c>
      <c r="O256" s="51"/>
      <c r="P256" s="51"/>
      <c r="Q256" s="51"/>
      <c r="R256" s="51"/>
    </row>
    <row r="257" spans="1:18" s="15" customFormat="1" ht="16.5" customHeight="1">
      <c r="A257" s="39" t="s">
        <v>23</v>
      </c>
      <c r="B257" s="98">
        <v>11.9</v>
      </c>
      <c r="C257" s="98">
        <v>9.4</v>
      </c>
      <c r="D257" s="98">
        <v>7</v>
      </c>
      <c r="E257" s="98">
        <v>4.5</v>
      </c>
      <c r="F257" s="98">
        <v>0</v>
      </c>
      <c r="G257" s="98">
        <v>0</v>
      </c>
      <c r="H257" s="98">
        <v>0</v>
      </c>
      <c r="I257" s="98">
        <v>0</v>
      </c>
      <c r="J257" s="98">
        <v>0</v>
      </c>
      <c r="K257" s="98">
        <v>4.7</v>
      </c>
      <c r="L257" s="98">
        <v>8.8</v>
      </c>
      <c r="M257" s="98">
        <v>11.3</v>
      </c>
      <c r="N257" s="98">
        <f>B257+C257+D257+E257+F257+G257+H257+I257+J257+K257+L257+M257</f>
        <v>57.599999999999994</v>
      </c>
      <c r="O257" s="64"/>
      <c r="P257" s="64"/>
      <c r="Q257" s="64"/>
      <c r="R257" s="64"/>
    </row>
    <row r="258" spans="1:35" s="15" customFormat="1" ht="41.25" customHeight="1">
      <c r="A258" s="39" t="s">
        <v>98</v>
      </c>
      <c r="B258" s="98">
        <f>B256+B257</f>
        <v>14.7</v>
      </c>
      <c r="C258" s="98">
        <f aca="true" t="shared" si="29" ref="C258:N258">C256+C257</f>
        <v>12</v>
      </c>
      <c r="D258" s="98">
        <f t="shared" si="29"/>
        <v>9</v>
      </c>
      <c r="E258" s="98">
        <f t="shared" si="29"/>
        <v>5.5</v>
      </c>
      <c r="F258" s="98">
        <f t="shared" si="29"/>
        <v>0</v>
      </c>
      <c r="G258" s="98">
        <f t="shared" si="29"/>
        <v>0</v>
      </c>
      <c r="H258" s="98">
        <f t="shared" si="29"/>
        <v>0</v>
      </c>
      <c r="I258" s="98">
        <f t="shared" si="29"/>
        <v>0</v>
      </c>
      <c r="J258" s="98">
        <f t="shared" si="29"/>
        <v>0</v>
      </c>
      <c r="K258" s="98">
        <f t="shared" si="29"/>
        <v>5.6000000000000005</v>
      </c>
      <c r="L258" s="98">
        <f t="shared" si="29"/>
        <v>10.4</v>
      </c>
      <c r="M258" s="98">
        <f t="shared" si="29"/>
        <v>13.600000000000001</v>
      </c>
      <c r="N258" s="98">
        <f t="shared" si="29"/>
        <v>70.8</v>
      </c>
      <c r="O258" s="72" t="e">
        <f>#REF!+#REF!+#REF!+#REF!+#REF!+#REF!+#REF!+#REF!+#REF!+#REF!+#REF!+#REF!</f>
        <v>#REF!</v>
      </c>
      <c r="P258" s="72" t="e">
        <f>#REF!+#REF!+#REF!+#REF!+#REF!+#REF!+#REF!+#REF!+#REF!+#REF!+#REF!+#REF!</f>
        <v>#REF!</v>
      </c>
      <c r="Q258" s="72">
        <f>C258+D258+E258+F258+G258+H258+I258+J258+K258+L258+M258+N258</f>
        <v>126.9</v>
      </c>
      <c r="R258" s="72" t="e">
        <f>#REF!+#REF!+#REF!+#REF!+#REF!+#REF!+#REF!+#REF!+#REF!+#REF!+#REF!+O258</f>
        <v>#REF!</v>
      </c>
      <c r="S258" s="1" t="e">
        <f>#REF!+#REF!+#REF!+#REF!+#REF!+#REF!+#REF!+#REF!+#REF!+#REF!+#REF!+P258</f>
        <v>#REF!</v>
      </c>
      <c r="T258" s="1">
        <f>D258+E258+F258+G258+H258+I258+J258+K258+L258+M258+N258+Q258</f>
        <v>241.8</v>
      </c>
      <c r="U258" s="1" t="e">
        <f>#REF!+#REF!+#REF!+#REF!+#REF!+#REF!+#REF!+#REF!+#REF!+#REF!+O258+R258</f>
        <v>#REF!</v>
      </c>
      <c r="V258" s="1" t="e">
        <f>#REF!+#REF!+#REF!+#REF!+#REF!+#REF!+#REF!+#REF!+#REF!+#REF!+P258+S258</f>
        <v>#REF!</v>
      </c>
      <c r="W258" s="1">
        <f>E258+F258+G258+H258+I258+J258+K258+L258+M258+N258+Q258+T258</f>
        <v>474.6</v>
      </c>
      <c r="X258" s="1" t="e">
        <f>#REF!+#REF!+#REF!+#REF!+#REF!+#REF!+#REF!+#REF!+#REF!+O258+R258+U258</f>
        <v>#REF!</v>
      </c>
      <c r="Y258" s="1" t="e">
        <f>#REF!+#REF!+#REF!+#REF!+#REF!+#REF!+#REF!+#REF!+#REF!+P258+S258+V258</f>
        <v>#REF!</v>
      </c>
      <c r="Z258" s="1">
        <f>F258+G258+H258+I258+J258+K258+L258+M258+N258+Q258+T258+W258</f>
        <v>943.7</v>
      </c>
      <c r="AA258" s="1" t="e">
        <f>#REF!+#REF!+#REF!+#REF!+#REF!+#REF!+#REF!+#REF!+O258+R258+U258+X258</f>
        <v>#REF!</v>
      </c>
      <c r="AB258" s="1" t="e">
        <f>#REF!+#REF!+#REF!+#REF!+#REF!+#REF!+#REF!+#REF!+P258+S258+V258+Y258</f>
        <v>#REF!</v>
      </c>
      <c r="AC258" s="1">
        <f>G258+H258+I258+J258+K258+L258+M258+N258+Q258+T258+W258+Z258</f>
        <v>1887.4</v>
      </c>
      <c r="AD258" s="1" t="e">
        <f>#REF!+#REF!+#REF!+#REF!+#REF!+#REF!+#REF!+O258+R258+U258+X258+AA258</f>
        <v>#REF!</v>
      </c>
      <c r="AE258" s="1" t="e">
        <f>#REF!+#REF!+#REF!+#REF!+#REF!+#REF!+#REF!+P258+S258+V258+Y258+AB258</f>
        <v>#REF!</v>
      </c>
      <c r="AF258" s="1">
        <f>H258+I258+J258+K258+L258+M258+N258+Q258+T258+W258+Z258+AC258</f>
        <v>3774.8</v>
      </c>
      <c r="AG258" s="1" t="e">
        <f>#REF!+#REF!+#REF!+#REF!+#REF!+#REF!+O258+R258+U258+X258+AA258+AD258</f>
        <v>#REF!</v>
      </c>
      <c r="AH258" s="1" t="e">
        <f>#REF!+#REF!+#REF!+#REF!+#REF!+#REF!+P258+S258+V258+Y258+AB258+AE258</f>
        <v>#REF!</v>
      </c>
      <c r="AI258" s="1">
        <f>I258+J258+K258+L258+M258+N258+Q258+T258+W258+Z258+AC258+AF258</f>
        <v>7549.6</v>
      </c>
    </row>
    <row r="259" spans="1:35" s="16" customFormat="1" ht="58.5" customHeight="1">
      <c r="A259" s="99" t="s">
        <v>87</v>
      </c>
      <c r="B259" s="100">
        <f aca="true" t="shared" si="30" ref="B259:AI259">B251+B258</f>
        <v>28.9</v>
      </c>
      <c r="C259" s="100">
        <f t="shared" si="30"/>
        <v>23.6</v>
      </c>
      <c r="D259" s="100">
        <f t="shared" si="30"/>
        <v>17.3</v>
      </c>
      <c r="E259" s="100">
        <f t="shared" si="30"/>
        <v>9.2</v>
      </c>
      <c r="F259" s="100">
        <f t="shared" si="30"/>
        <v>0.7000000000000001</v>
      </c>
      <c r="G259" s="100">
        <f t="shared" si="30"/>
        <v>0</v>
      </c>
      <c r="H259" s="100">
        <f t="shared" si="30"/>
        <v>0</v>
      </c>
      <c r="I259" s="100">
        <f t="shared" si="30"/>
        <v>0</v>
      </c>
      <c r="J259" s="100">
        <f t="shared" si="30"/>
        <v>0.7</v>
      </c>
      <c r="K259" s="100">
        <f t="shared" si="30"/>
        <v>11.3</v>
      </c>
      <c r="L259" s="100">
        <f t="shared" si="30"/>
        <v>18.4</v>
      </c>
      <c r="M259" s="100">
        <f t="shared" si="30"/>
        <v>23.700000000000003</v>
      </c>
      <c r="N259" s="100">
        <f t="shared" si="30"/>
        <v>133.8</v>
      </c>
      <c r="O259" s="72" t="e">
        <f t="shared" si="30"/>
        <v>#REF!</v>
      </c>
      <c r="P259" s="72" t="e">
        <f t="shared" si="30"/>
        <v>#REF!</v>
      </c>
      <c r="Q259" s="72">
        <f t="shared" si="30"/>
        <v>126.9</v>
      </c>
      <c r="R259" s="72" t="e">
        <f t="shared" si="30"/>
        <v>#REF!</v>
      </c>
      <c r="S259" s="1" t="e">
        <f t="shared" si="30"/>
        <v>#REF!</v>
      </c>
      <c r="T259" s="1">
        <f t="shared" si="30"/>
        <v>241.8</v>
      </c>
      <c r="U259" s="1" t="e">
        <f t="shared" si="30"/>
        <v>#REF!</v>
      </c>
      <c r="V259" s="1" t="e">
        <f t="shared" si="30"/>
        <v>#REF!</v>
      </c>
      <c r="W259" s="1">
        <f t="shared" si="30"/>
        <v>474.6</v>
      </c>
      <c r="X259" s="1" t="e">
        <f t="shared" si="30"/>
        <v>#REF!</v>
      </c>
      <c r="Y259" s="1" t="e">
        <f t="shared" si="30"/>
        <v>#REF!</v>
      </c>
      <c r="Z259" s="1">
        <f t="shared" si="30"/>
        <v>943.7</v>
      </c>
      <c r="AA259" s="1" t="e">
        <f t="shared" si="30"/>
        <v>#REF!</v>
      </c>
      <c r="AB259" s="1" t="e">
        <f t="shared" si="30"/>
        <v>#REF!</v>
      </c>
      <c r="AC259" s="1">
        <f t="shared" si="30"/>
        <v>1887.4</v>
      </c>
      <c r="AD259" s="1" t="e">
        <f t="shared" si="30"/>
        <v>#REF!</v>
      </c>
      <c r="AE259" s="1" t="e">
        <f t="shared" si="30"/>
        <v>#REF!</v>
      </c>
      <c r="AF259" s="1">
        <f t="shared" si="30"/>
        <v>3774.8</v>
      </c>
      <c r="AG259" s="1" t="e">
        <f t="shared" si="30"/>
        <v>#REF!</v>
      </c>
      <c r="AH259" s="1" t="e">
        <f t="shared" si="30"/>
        <v>#REF!</v>
      </c>
      <c r="AI259" s="1">
        <f t="shared" si="30"/>
        <v>7549.6</v>
      </c>
    </row>
    <row r="260" spans="1:18" s="16" customFormat="1" ht="59.25" customHeight="1">
      <c r="A260" s="97" t="s">
        <v>49</v>
      </c>
      <c r="B260" s="101">
        <v>3.414</v>
      </c>
      <c r="C260" s="101">
        <v>3.414</v>
      </c>
      <c r="D260" s="101">
        <v>2.276</v>
      </c>
      <c r="E260" s="101">
        <v>1.138</v>
      </c>
      <c r="F260" s="100"/>
      <c r="G260" s="100"/>
      <c r="H260" s="100"/>
      <c r="I260" s="100"/>
      <c r="J260" s="100"/>
      <c r="K260" s="101">
        <v>0.569</v>
      </c>
      <c r="L260" s="101">
        <v>3.414</v>
      </c>
      <c r="M260" s="100">
        <v>3.983</v>
      </c>
      <c r="N260" s="98">
        <f>B260+C260+D260+E260+F260+G260+H260+I260+J260+K260+L260+M260</f>
        <v>18.208</v>
      </c>
      <c r="O260" s="71"/>
      <c r="P260" s="71"/>
      <c r="Q260" s="71"/>
      <c r="R260" s="71"/>
    </row>
    <row r="261" spans="1:14" s="16" customFormat="1" ht="27.75" customHeight="1">
      <c r="A261" s="29"/>
      <c r="B261" s="35"/>
      <c r="C261" s="35"/>
      <c r="D261" s="35"/>
      <c r="E261" s="35"/>
      <c r="F261" s="28"/>
      <c r="G261" s="28"/>
      <c r="H261" s="28"/>
      <c r="I261" s="28"/>
      <c r="J261" s="28"/>
      <c r="K261" s="35"/>
      <c r="L261" s="35"/>
      <c r="M261" s="28"/>
      <c r="N261" s="28"/>
    </row>
    <row r="262" spans="1:14" s="16" customFormat="1" ht="27.75" customHeight="1">
      <c r="A262" s="29"/>
      <c r="B262" s="19"/>
      <c r="C262" s="19"/>
      <c r="D262" s="19"/>
      <c r="E262" s="19"/>
      <c r="F262" s="19"/>
      <c r="G262" s="20"/>
      <c r="H262" s="20"/>
      <c r="I262" s="19"/>
      <c r="J262" s="19"/>
      <c r="K262" s="19"/>
      <c r="L262" s="36"/>
      <c r="M262" s="36"/>
      <c r="N262" s="28"/>
    </row>
    <row r="263" spans="1:14" s="16" customFormat="1" ht="27.75" customHeight="1">
      <c r="A263" s="29"/>
      <c r="B263" s="35"/>
      <c r="C263" s="35"/>
      <c r="D263" s="35"/>
      <c r="E263" s="35"/>
      <c r="F263" s="28"/>
      <c r="G263" s="28"/>
      <c r="H263" s="28"/>
      <c r="I263" s="28"/>
      <c r="J263" s="28"/>
      <c r="K263" s="35"/>
      <c r="L263" s="35"/>
      <c r="M263" s="28"/>
      <c r="N263" s="28"/>
    </row>
    <row r="264" spans="1:14" s="16" customFormat="1" ht="27.75" customHeight="1">
      <c r="A264" s="29"/>
      <c r="B264" s="19" t="s">
        <v>96</v>
      </c>
      <c r="C264" s="19"/>
      <c r="D264" s="19"/>
      <c r="E264" s="19"/>
      <c r="F264" s="19"/>
      <c r="G264" s="20"/>
      <c r="H264" s="20"/>
      <c r="I264" s="19"/>
      <c r="J264" s="19"/>
      <c r="K264" s="19"/>
      <c r="L264" s="36"/>
      <c r="M264" s="36"/>
      <c r="N264" s="28"/>
    </row>
    <row r="265" spans="1:14" s="16" customFormat="1" ht="27.75" customHeight="1" hidden="1">
      <c r="A265" s="29"/>
      <c r="B265" s="32"/>
      <c r="C265" s="32"/>
      <c r="D265" s="32"/>
      <c r="E265" s="32"/>
      <c r="F265" s="33"/>
      <c r="G265" s="33"/>
      <c r="H265" s="33"/>
      <c r="I265" s="33"/>
      <c r="J265" s="33"/>
      <c r="K265" s="32"/>
      <c r="L265" s="32"/>
      <c r="M265" s="33"/>
      <c r="N265" s="28"/>
    </row>
    <row r="266" spans="1:14" s="16" customFormat="1" ht="27.75" customHeight="1" hidden="1">
      <c r="A266" s="29"/>
      <c r="B266" s="32"/>
      <c r="C266" s="32"/>
      <c r="D266" s="32"/>
      <c r="E266" s="32"/>
      <c r="F266" s="33"/>
      <c r="G266" s="33"/>
      <c r="H266" s="33"/>
      <c r="I266" s="33"/>
      <c r="J266" s="33"/>
      <c r="K266" s="32"/>
      <c r="L266" s="32"/>
      <c r="M266" s="33"/>
      <c r="N266" s="28"/>
    </row>
    <row r="267" spans="1:14" ht="13.5" customHeight="1" hidden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7"/>
    </row>
    <row r="268" spans="1:14" ht="13.5" customHeight="1" hidden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7"/>
    </row>
    <row r="269" spans="1:14" ht="13.5" customHeight="1" hidden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7"/>
    </row>
    <row r="270" spans="1:14" ht="13.5" customHeight="1" hidden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7"/>
    </row>
    <row r="271" spans="1:14" ht="13.5" customHeight="1" hidden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7"/>
    </row>
    <row r="272" spans="1:14" ht="15">
      <c r="A272" s="26"/>
      <c r="B272" s="30"/>
      <c r="C272" s="30"/>
      <c r="D272" s="30"/>
      <c r="E272" s="30"/>
      <c r="F272" s="30"/>
      <c r="G272" s="31"/>
      <c r="H272" s="31"/>
      <c r="I272" s="30"/>
      <c r="J272" s="30"/>
      <c r="K272" s="30"/>
      <c r="L272" s="26"/>
      <c r="M272" s="26"/>
      <c r="N272" s="27"/>
    </row>
    <row r="273" spans="1:14" ht="15">
      <c r="A273" s="26"/>
      <c r="B273" s="30"/>
      <c r="C273" s="30"/>
      <c r="D273" s="30"/>
      <c r="E273" s="30"/>
      <c r="F273" s="30"/>
      <c r="G273" s="31"/>
      <c r="H273" s="31"/>
      <c r="I273" s="30"/>
      <c r="J273" s="30"/>
      <c r="K273" s="30"/>
      <c r="L273" s="26"/>
      <c r="M273" s="26"/>
      <c r="N273" s="27"/>
    </row>
    <row r="274" spans="1:14" ht="1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7"/>
    </row>
  </sheetData>
  <sheetProtection/>
  <mergeCells count="30">
    <mergeCell ref="L3:N3"/>
    <mergeCell ref="L4:N4"/>
    <mergeCell ref="L5:N5"/>
    <mergeCell ref="L6:N6"/>
    <mergeCell ref="A8:N8"/>
    <mergeCell ref="A9:N9"/>
    <mergeCell ref="B10:L10"/>
    <mergeCell ref="M11:N11"/>
    <mergeCell ref="A43:N43"/>
    <mergeCell ref="A44:N44"/>
    <mergeCell ref="B45:N45"/>
    <mergeCell ref="A91:N91"/>
    <mergeCell ref="A92:N92"/>
    <mergeCell ref="B93:L93"/>
    <mergeCell ref="E128:R128"/>
    <mergeCell ref="A129:N129"/>
    <mergeCell ref="B130:N130"/>
    <mergeCell ref="A175:N175"/>
    <mergeCell ref="A176:N176"/>
    <mergeCell ref="B177:L177"/>
    <mergeCell ref="A192:N192"/>
    <mergeCell ref="A194:N194"/>
    <mergeCell ref="E216:N216"/>
    <mergeCell ref="B229:N229"/>
    <mergeCell ref="A247:N247"/>
    <mergeCell ref="A248:N248"/>
    <mergeCell ref="B249:N249"/>
    <mergeCell ref="A252:N252"/>
    <mergeCell ref="A253:N253"/>
    <mergeCell ref="B254:L254"/>
  </mergeCells>
  <printOptions/>
  <pageMargins left="0.7874015748031497" right="0.7874015748031497" top="1.1811023622047245" bottom="0.3937007874015748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Мелута Альона Олександрівна</cp:lastModifiedBy>
  <cp:lastPrinted>2018-05-25T05:07:22Z</cp:lastPrinted>
  <dcterms:created xsi:type="dcterms:W3CDTF">2004-07-05T12:07:17Z</dcterms:created>
  <dcterms:modified xsi:type="dcterms:W3CDTF">2018-07-16T06:27:00Z</dcterms:modified>
  <cp:category/>
  <cp:version/>
  <cp:contentType/>
  <cp:contentStatus/>
</cp:coreProperties>
</file>