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0"/>
  </bookViews>
  <sheets>
    <sheet name="дод 9 (с)" sheetId="1" r:id="rId1"/>
  </sheets>
  <definedNames>
    <definedName name="_xlfn.AGGREGATE" hidden="1">#NAME?</definedName>
    <definedName name="_xlnm.Print_Titles" localSheetId="0">'дод 9 (с)'!$9:$13</definedName>
    <definedName name="_xlnm.Print_Area" localSheetId="0">'дод 9 (с)'!$A$1:$V$92</definedName>
  </definedNames>
  <calcPr fullCalcOnLoad="1"/>
</workbook>
</file>

<file path=xl/sharedStrings.xml><?xml version="1.0" encoding="utf-8"?>
<sst xmlns="http://schemas.openxmlformats.org/spreadsheetml/2006/main" count="100" uniqueCount="73">
  <si>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</si>
  <si>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</si>
  <si>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</si>
  <si>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</si>
  <si>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</si>
  <si>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</si>
  <si>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</si>
  <si>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</si>
  <si>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</si>
  <si>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</si>
  <si>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</si>
  <si>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</si>
  <si>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</si>
  <si>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</si>
  <si>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</si>
  <si>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</si>
  <si>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</si>
  <si>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</si>
  <si>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</si>
  <si>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</si>
  <si>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</si>
  <si>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</si>
  <si>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</si>
  <si>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</si>
  <si>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</si>
  <si>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</si>
  <si>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</si>
  <si>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</si>
  <si>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</si>
  <si>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</si>
  <si>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</si>
  <si>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</si>
  <si>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</si>
  <si>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</si>
  <si>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</si>
  <si>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</si>
  <si>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</si>
  <si>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</si>
  <si>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</si>
  <si>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</si>
  <si>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</si>
  <si>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</si>
  <si>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</si>
  <si>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 xml:space="preserve">Внесено змін (спеціальний фонд), +,- </t>
  </si>
  <si>
    <t>Всього видатків з урахуванням змін</t>
  </si>
  <si>
    <t>Улаштування пристовбурної лунки  біля пам’ятки природи «Дуб» на   вул. Петропавлівська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</si>
  <si>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</si>
  <si>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Догляд за насадженнями парку - пам’ятки садово - паркового мистецтва  місцевого значення «Басівський»</t>
  </si>
  <si>
    <t>Внесення змін до Схеми санітарної очистки м. Суми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</si>
  <si>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</si>
  <si>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</si>
  <si>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Капітальний ремонт - улаштування декоративно-захисного огородження навколо пам'ятки природи «Дуб» на вул. О. Аніщенка (Антонова) м. Суми</t>
  </si>
  <si>
    <t>Проведення заходів щодо пропаганди охорони навколишнього природного середовища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</si>
  <si>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</si>
  <si>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</si>
  <si>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</si>
  <si>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Зниження рівня забруднення водних ресурсів</t>
  </si>
  <si>
    <t>Заходи щодо відновлення і підтримання сприятливого гідрологічного режиму та санітарного стану водних об'єктів</t>
  </si>
  <si>
    <t>Улаштування пристовбурної лунки біля пам’ятки природи «Дуб» на               вул. Герасима Кондратьєва (Кірова)</t>
  </si>
  <si>
    <t xml:space="preserve">Очищення водойм  парку – пам’ятки садово-паркового мистецтва місцевого значення «Басівський» від сміття, повалених дерев та гілок </t>
  </si>
  <si>
    <t>Встановлення інформаційних стендів, інформаційних щитів, інформаційно-охоронних та межових знаків на території пам'яток природи  «Липові насадження»,  «Дуби» на вулицях Олександра Аніщенка (Антонова), Герасима Кондратьєва (Кірова), Петропавлівська, парку-пам’ятки садово-паркового мистецтва місцевого значення «Басівський»</t>
  </si>
  <si>
    <t>Проведення лісопатологічного обстеження з метою визначення санітарного стану насаджень парку-пам’ятки садово-паркового мистецтва місцевого значення «Басівський»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</si>
  <si>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</t>
  </si>
  <si>
    <t>Реконструкція відповідних технологічних вузлів та обладнання міських очисних споруд: решіток у грабельній. Адреса об’єкта:                         вул. Гамалія, 40 м.Суми</t>
  </si>
  <si>
    <t>Реконструкція каналізаційного залізобетонного самотічного колектора Д-600 мм по вул. Сеченова від залізничної дороги (вул. Київська) до перехрестя                        вул. Слобідської та вул. Вигонопоселенській</t>
  </si>
  <si>
    <t>Забезпечення екологічно безпечної передачі для подальшої утилізації відходів, що містять складові або забруднювачі ртуті (у тому числі, відпрацьовані люмінесцентні лампи) у лікувально-профілактичних закладах та установах Сумської міської ради:  КУ СМКЛ №4, КУ СМКЛ №5, КУ СМДКЛ, КУ СМКПБ, КУ СМКСП, КНП «ЦПМСД № 1» СМР, КНП «ЦПМСД  № 2» СМР</t>
  </si>
  <si>
    <t>до рішення виконавчого комітету</t>
  </si>
  <si>
    <t>07 Відділ охорони здоров'я Сумської міської ради</t>
  </si>
  <si>
    <t>Директор департаменту фінансів,</t>
  </si>
  <si>
    <t xml:space="preserve">економіки та інвестицій </t>
  </si>
  <si>
    <t>С.А.Липова</t>
  </si>
  <si>
    <t>Додаток   8</t>
  </si>
  <si>
    <t>від 14.08.2018 № 451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</si>
</sst>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left" vertical="center" wrapText="1"/>
    </xf>
    <xf numFmtId="4" fontId="30" fillId="0" borderId="16" xfId="95" applyNumberFormat="1" applyFont="1" applyFill="1" applyBorder="1" applyAlignment="1">
      <alignment vertical="center"/>
      <protection/>
    </xf>
    <xf numFmtId="4" fontId="4" fillId="0" borderId="16" xfId="0" applyNumberFormat="1" applyFont="1" applyFill="1" applyBorder="1" applyAlignment="1">
      <alignment horizontal="right" vertical="center" wrapText="1"/>
    </xf>
    <xf numFmtId="4" fontId="33" fillId="0" borderId="16" xfId="95" applyNumberFormat="1" applyFont="1" applyFill="1" applyBorder="1" applyAlignment="1">
      <alignment vertical="center"/>
      <protection/>
    </xf>
    <xf numFmtId="4" fontId="4" fillId="0" borderId="16" xfId="95" applyNumberFormat="1" applyFont="1" applyFill="1" applyBorder="1" applyAlignment="1">
      <alignment vertical="center"/>
      <protection/>
    </xf>
    <xf numFmtId="4" fontId="33" fillId="0" borderId="16" xfId="0" applyNumberFormat="1" applyFont="1" applyFill="1" applyBorder="1" applyAlignment="1">
      <alignment horizontal="right" vertical="center" wrapText="1"/>
    </xf>
    <xf numFmtId="4" fontId="32" fillId="0" borderId="16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 wrapText="1"/>
    </xf>
    <xf numFmtId="0" fontId="4" fillId="55" borderId="16" xfId="0" applyFont="1" applyFill="1" applyBorder="1" applyAlignment="1">
      <alignment horizontal="left" vertical="center" wrapText="1"/>
    </xf>
    <xf numFmtId="4" fontId="4" fillId="55" borderId="16" xfId="95" applyNumberFormat="1" applyFont="1" applyFill="1" applyBorder="1" applyAlignment="1">
      <alignment vertical="center"/>
      <protection/>
    </xf>
    <xf numFmtId="0" fontId="33" fillId="55" borderId="16" xfId="0" applyFont="1" applyFill="1" applyBorder="1" applyAlignment="1">
      <alignment horizontal="left" vertical="center" wrapText="1"/>
    </xf>
    <xf numFmtId="4" fontId="33" fillId="55" borderId="16" xfId="95" applyNumberFormat="1" applyFont="1" applyFill="1" applyBorder="1" applyAlignment="1">
      <alignment vertical="center"/>
      <protection/>
    </xf>
    <xf numFmtId="4" fontId="30" fillId="55" borderId="16" xfId="95" applyNumberFormat="1" applyFont="1" applyFill="1" applyBorder="1" applyAlignment="1">
      <alignment vertical="center"/>
      <protection/>
    </xf>
    <xf numFmtId="4" fontId="32" fillId="55" borderId="16" xfId="95" applyNumberFormat="1" applyFont="1" applyFill="1" applyBorder="1" applyAlignment="1">
      <alignment vertical="center"/>
      <protection/>
    </xf>
    <xf numFmtId="4" fontId="33" fillId="55" borderId="16" xfId="0" applyNumberFormat="1" applyFont="1" applyFill="1" applyBorder="1" applyAlignment="1">
      <alignment horizontal="right" vertical="center" wrapText="1"/>
    </xf>
    <xf numFmtId="4" fontId="4" fillId="55" borderId="16" xfId="0" applyNumberFormat="1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 vertical="top"/>
      <protection/>
    </xf>
    <xf numFmtId="0" fontId="30" fillId="55" borderId="16" xfId="0" applyFont="1" applyFill="1" applyBorder="1" applyAlignment="1">
      <alignment horizontal="center" vertical="center" wrapText="1"/>
    </xf>
    <xf numFmtId="49" fontId="30" fillId="55" borderId="16" xfId="0" applyNumberFormat="1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>
      <alignment horizontal="right" vertical="center" wrapText="1"/>
    </xf>
    <xf numFmtId="4" fontId="33" fillId="0" borderId="17" xfId="0" applyNumberFormat="1" applyFont="1" applyFill="1" applyBorder="1" applyAlignment="1">
      <alignment horizontal="right" vertical="center" wrapText="1"/>
    </xf>
    <xf numFmtId="4" fontId="33" fillId="55" borderId="17" xfId="0" applyNumberFormat="1" applyFont="1" applyFill="1" applyBorder="1" applyAlignment="1">
      <alignment horizontal="right" vertical="center" wrapText="1"/>
    </xf>
    <xf numFmtId="4" fontId="4" fillId="55" borderId="17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>
      <alignment vertical="center"/>
      <protection/>
    </xf>
    <xf numFmtId="4" fontId="4" fillId="0" borderId="19" xfId="95" applyNumberFormat="1" applyFont="1" applyFill="1" applyBorder="1" applyAlignment="1">
      <alignment vertical="center"/>
      <protection/>
    </xf>
    <xf numFmtId="4" fontId="33" fillId="0" borderId="18" xfId="95" applyNumberFormat="1" applyFont="1" applyFill="1" applyBorder="1" applyAlignment="1">
      <alignment vertical="center"/>
      <protection/>
    </xf>
    <xf numFmtId="4" fontId="33" fillId="0" borderId="19" xfId="95" applyNumberFormat="1" applyFont="1" applyFill="1" applyBorder="1" applyAlignment="1">
      <alignment vertical="center"/>
      <protection/>
    </xf>
    <xf numFmtId="4" fontId="30" fillId="55" borderId="18" xfId="95" applyNumberFormat="1" applyFont="1" applyFill="1" applyBorder="1" applyAlignment="1">
      <alignment vertical="center"/>
      <protection/>
    </xf>
    <xf numFmtId="4" fontId="4" fillId="0" borderId="18" xfId="0" applyNumberFormat="1" applyFont="1" applyFill="1" applyBorder="1" applyAlignment="1">
      <alignment horizontal="right" vertical="center" wrapText="1"/>
    </xf>
    <xf numFmtId="4" fontId="33" fillId="55" borderId="18" xfId="95" applyNumberFormat="1" applyFont="1" applyFill="1" applyBorder="1" applyAlignment="1">
      <alignment vertical="center"/>
      <protection/>
    </xf>
    <xf numFmtId="4" fontId="33" fillId="55" borderId="19" xfId="95" applyNumberFormat="1" applyFont="1" applyFill="1" applyBorder="1" applyAlignment="1">
      <alignment vertical="center"/>
      <protection/>
    </xf>
    <xf numFmtId="4" fontId="32" fillId="55" borderId="18" xfId="95" applyNumberFormat="1" applyFont="1" applyFill="1" applyBorder="1" applyAlignment="1">
      <alignment vertical="center"/>
      <protection/>
    </xf>
    <xf numFmtId="4" fontId="33" fillId="0" borderId="18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 quotePrefix="1">
      <alignment vertical="center"/>
      <protection/>
    </xf>
    <xf numFmtId="4" fontId="4" fillId="55" borderId="18" xfId="95" applyNumberFormat="1" applyFont="1" applyFill="1" applyBorder="1" applyAlignment="1">
      <alignment vertical="center"/>
      <protection/>
    </xf>
    <xf numFmtId="4" fontId="4" fillId="55" borderId="18" xfId="0" applyNumberFormat="1" applyFont="1" applyFill="1" applyBorder="1" applyAlignment="1">
      <alignment horizontal="right" vertical="center" wrapText="1"/>
    </xf>
    <xf numFmtId="4" fontId="4" fillId="55" borderId="19" xfId="0" applyNumberFormat="1" applyFont="1" applyFill="1" applyBorder="1" applyAlignment="1">
      <alignment horizontal="right" vertical="center" wrapText="1"/>
    </xf>
    <xf numFmtId="4" fontId="33" fillId="55" borderId="18" xfId="0" applyNumberFormat="1" applyFont="1" applyFill="1" applyBorder="1" applyAlignment="1">
      <alignment horizontal="right" vertical="center" wrapText="1"/>
    </xf>
    <xf numFmtId="4" fontId="30" fillId="0" borderId="18" xfId="95" applyNumberFormat="1" applyFont="1" applyFill="1" applyBorder="1" applyAlignment="1">
      <alignment vertical="center"/>
      <protection/>
    </xf>
    <xf numFmtId="4" fontId="30" fillId="0" borderId="19" xfId="95" applyNumberFormat="1" applyFont="1" applyFill="1" applyBorder="1" applyAlignment="1">
      <alignment vertical="center"/>
      <protection/>
    </xf>
    <xf numFmtId="4" fontId="32" fillId="0" borderId="18" xfId="95" applyNumberFormat="1" applyFont="1" applyFill="1" applyBorder="1" applyAlignment="1">
      <alignment vertical="center"/>
      <protection/>
    </xf>
    <xf numFmtId="4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33" fillId="0" borderId="19" xfId="0" applyNumberFormat="1" applyFont="1" applyFill="1" applyBorder="1" applyAlignment="1">
      <alignment horizontal="right" vertical="center" wrapText="1"/>
    </xf>
    <xf numFmtId="4" fontId="4" fillId="0" borderId="19" xfId="95" applyNumberFormat="1" applyFont="1" applyFill="1" applyBorder="1" applyAlignment="1" quotePrefix="1">
      <alignment vertical="center"/>
      <protection/>
    </xf>
    <xf numFmtId="4" fontId="33" fillId="55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4" fontId="40" fillId="0" borderId="0" xfId="95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4" fontId="4" fillId="55" borderId="21" xfId="0" applyNumberFormat="1" applyFont="1" applyFill="1" applyBorder="1" applyAlignment="1">
      <alignment horizontal="right" vertical="center" wrapText="1"/>
    </xf>
    <xf numFmtId="4" fontId="33" fillId="55" borderId="21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42" fillId="55" borderId="0" xfId="0" applyFont="1" applyFill="1" applyAlignment="1">
      <alignment horizontal="left" vertical="center"/>
    </xf>
    <xf numFmtId="0" fontId="42" fillId="55" borderId="0" xfId="0" applyFont="1" applyFill="1" applyBorder="1" applyAlignment="1">
      <alignment horizontal="left" vertical="distributed" wrapText="1"/>
    </xf>
    <xf numFmtId="0" fontId="42" fillId="55" borderId="0" xfId="0" applyFont="1" applyFill="1" applyAlignment="1">
      <alignment horizontal="left" wrapText="1"/>
    </xf>
    <xf numFmtId="4" fontId="40" fillId="55" borderId="0" xfId="95" applyNumberFormat="1" applyFont="1" applyFill="1" applyBorder="1" applyAlignment="1">
      <alignment vertical="center"/>
      <protection/>
    </xf>
    <xf numFmtId="0" fontId="30" fillId="0" borderId="16" xfId="0" applyFont="1" applyFill="1" applyBorder="1" applyAlignment="1">
      <alignment horizontal="justify" vertical="center" wrapText="1"/>
    </xf>
    <xf numFmtId="0" fontId="32" fillId="55" borderId="16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" fontId="30" fillId="55" borderId="18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3" fillId="0" borderId="21" xfId="0" applyNumberFormat="1" applyFont="1" applyFill="1" applyBorder="1" applyAlignment="1">
      <alignment horizontal="right" vertical="center" wrapText="1"/>
    </xf>
    <xf numFmtId="4" fontId="4" fillId="56" borderId="17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0" fontId="35" fillId="56" borderId="0" xfId="0" applyFont="1" applyFill="1" applyBorder="1" applyAlignment="1">
      <alignment horizontal="left" vertical="center"/>
    </xf>
    <xf numFmtId="0" fontId="24" fillId="56" borderId="0" xfId="0" applyNumberFormat="1" applyFont="1" applyFill="1" applyBorder="1" applyAlignment="1" applyProtection="1">
      <alignment vertical="top" wrapText="1"/>
      <protection/>
    </xf>
    <xf numFmtId="0" fontId="0" fillId="56" borderId="0" xfId="0" applyFont="1" applyFill="1" applyAlignment="1">
      <alignment horizontal="center"/>
    </xf>
    <xf numFmtId="4" fontId="4" fillId="56" borderId="16" xfId="95" applyNumberFormat="1" applyFont="1" applyFill="1" applyBorder="1" applyAlignment="1">
      <alignment vertical="center"/>
      <protection/>
    </xf>
    <xf numFmtId="4" fontId="33" fillId="56" borderId="16" xfId="95" applyNumberFormat="1" applyFont="1" applyFill="1" applyBorder="1" applyAlignment="1">
      <alignment vertical="center"/>
      <protection/>
    </xf>
    <xf numFmtId="4" fontId="30" fillId="56" borderId="16" xfId="95" applyNumberFormat="1" applyFont="1" applyFill="1" applyBorder="1" applyAlignment="1">
      <alignment vertical="center"/>
      <protection/>
    </xf>
    <xf numFmtId="4" fontId="4" fillId="56" borderId="16" xfId="0" applyNumberFormat="1" applyFont="1" applyFill="1" applyBorder="1" applyAlignment="1">
      <alignment horizontal="right" vertical="center" wrapText="1"/>
    </xf>
    <xf numFmtId="4" fontId="33" fillId="56" borderId="16" xfId="0" applyNumberFormat="1" applyFont="1" applyFill="1" applyBorder="1" applyAlignment="1">
      <alignment horizontal="right" vertical="center" wrapText="1"/>
    </xf>
    <xf numFmtId="4" fontId="4" fillId="56" borderId="16" xfId="95" applyNumberFormat="1" applyFont="1" applyFill="1" applyBorder="1" applyAlignment="1" quotePrefix="1">
      <alignment vertical="center"/>
      <protection/>
    </xf>
    <xf numFmtId="4" fontId="30" fillId="56" borderId="16" xfId="0" applyNumberFormat="1" applyFont="1" applyFill="1" applyBorder="1" applyAlignment="1">
      <alignment horizontal="right" vertical="center" wrapText="1"/>
    </xf>
    <xf numFmtId="4" fontId="33" fillId="56" borderId="17" xfId="0" applyNumberFormat="1" applyFont="1" applyFill="1" applyBorder="1" applyAlignment="1">
      <alignment horizontal="right" vertical="center" wrapText="1"/>
    </xf>
    <xf numFmtId="4" fontId="4" fillId="56" borderId="0" xfId="95" applyNumberFormat="1" applyFont="1" applyFill="1" applyBorder="1" applyAlignment="1">
      <alignment vertical="center"/>
      <protection/>
    </xf>
    <xf numFmtId="4" fontId="40" fillId="56" borderId="0" xfId="95" applyNumberFormat="1" applyFont="1" applyFill="1" applyBorder="1" applyAlignment="1">
      <alignment vertical="center"/>
      <protection/>
    </xf>
    <xf numFmtId="0" fontId="42" fillId="56" borderId="0" xfId="0" applyFont="1" applyFill="1" applyBorder="1" applyAlignment="1">
      <alignment horizontal="left" vertical="distributed" wrapText="1"/>
    </xf>
    <xf numFmtId="0" fontId="42" fillId="56" borderId="0" xfId="0" applyFont="1" applyFill="1" applyAlignment="1">
      <alignment vertical="center"/>
    </xf>
    <xf numFmtId="4" fontId="0" fillId="56" borderId="0" xfId="0" applyNumberFormat="1" applyFont="1" applyFill="1" applyAlignment="1" applyProtection="1">
      <alignment/>
      <protection/>
    </xf>
    <xf numFmtId="3" fontId="31" fillId="56" borderId="0" xfId="0" applyNumberFormat="1" applyFont="1" applyFill="1" applyBorder="1" applyAlignment="1">
      <alignment horizontal="center" vertical="center" wrapText="1"/>
    </xf>
    <xf numFmtId="3" fontId="27" fillId="56" borderId="0" xfId="0" applyNumberFormat="1" applyFont="1" applyFill="1" applyBorder="1" applyAlignment="1">
      <alignment horizontal="center" vertical="center" wrapText="1"/>
    </xf>
    <xf numFmtId="3" fontId="24" fillId="56" borderId="0" xfId="0" applyNumberFormat="1" applyFont="1" applyFill="1" applyBorder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42" fillId="55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0" fillId="56" borderId="0" xfId="0" applyFont="1" applyFill="1" applyAlignment="1">
      <alignment/>
    </xf>
    <xf numFmtId="0" fontId="25" fillId="56" borderId="0" xfId="0" applyNumberFormat="1" applyFont="1" applyFill="1" applyAlignment="1" applyProtection="1">
      <alignment vertical="top"/>
      <protection/>
    </xf>
    <xf numFmtId="0" fontId="27" fillId="56" borderId="0" xfId="0" applyFont="1" applyFill="1" applyAlignment="1">
      <alignment horizontal="left" vertical="center"/>
    </xf>
    <xf numFmtId="0" fontId="38" fillId="56" borderId="0" xfId="0" applyNumberFormat="1" applyFont="1" applyFill="1" applyAlignment="1" applyProtection="1">
      <alignment vertical="top"/>
      <protection/>
    </xf>
    <xf numFmtId="0" fontId="39" fillId="56" borderId="0" xfId="0" applyNumberFormat="1" applyFont="1" applyFill="1" applyBorder="1" applyAlignment="1" applyProtection="1">
      <alignment horizontal="right" vertical="center"/>
      <protection/>
    </xf>
    <xf numFmtId="0" fontId="4" fillId="56" borderId="0" xfId="0" applyNumberFormat="1" applyFont="1" applyFill="1" applyAlignment="1" applyProtection="1">
      <alignment horizontal="center"/>
      <protection/>
    </xf>
    <xf numFmtId="0" fontId="0" fillId="56" borderId="0" xfId="0" applyFont="1" applyFill="1" applyBorder="1" applyAlignment="1">
      <alignment horizontal="center"/>
    </xf>
    <xf numFmtId="4" fontId="4" fillId="56" borderId="19" xfId="95" applyNumberFormat="1" applyFont="1" applyFill="1" applyBorder="1" applyAlignment="1">
      <alignment vertical="center"/>
      <protection/>
    </xf>
    <xf numFmtId="4" fontId="4" fillId="56" borderId="18" xfId="95" applyNumberFormat="1" applyFont="1" applyFill="1" applyBorder="1" applyAlignment="1">
      <alignment vertical="center"/>
      <protection/>
    </xf>
    <xf numFmtId="4" fontId="33" fillId="56" borderId="19" xfId="95" applyNumberFormat="1" applyFont="1" applyFill="1" applyBorder="1" applyAlignment="1">
      <alignment vertical="center"/>
      <protection/>
    </xf>
    <xf numFmtId="4" fontId="33" fillId="56" borderId="18" xfId="95" applyNumberFormat="1" applyFont="1" applyFill="1" applyBorder="1" applyAlignment="1">
      <alignment vertical="center"/>
      <protection/>
    </xf>
    <xf numFmtId="4" fontId="30" fillId="56" borderId="19" xfId="95" applyNumberFormat="1" applyFont="1" applyFill="1" applyBorder="1" applyAlignment="1">
      <alignment vertical="center"/>
      <protection/>
    </xf>
    <xf numFmtId="4" fontId="30" fillId="56" borderId="18" xfId="95" applyNumberFormat="1" applyFont="1" applyFill="1" applyBorder="1" applyAlignment="1">
      <alignment vertical="center"/>
      <protection/>
    </xf>
    <xf numFmtId="4" fontId="4" fillId="56" borderId="18" xfId="0" applyNumberFormat="1" applyFont="1" applyFill="1" applyBorder="1" applyAlignment="1">
      <alignment horizontal="right" vertical="center" wrapText="1"/>
    </xf>
    <xf numFmtId="4" fontId="4" fillId="56" borderId="19" xfId="0" applyNumberFormat="1" applyFont="1" applyFill="1" applyBorder="1" applyAlignment="1">
      <alignment horizontal="right" vertical="center" wrapText="1"/>
    </xf>
    <xf numFmtId="4" fontId="33" fillId="56" borderId="18" xfId="0" applyNumberFormat="1" applyFont="1" applyFill="1" applyBorder="1" applyAlignment="1">
      <alignment horizontal="right" vertical="center" wrapText="1"/>
    </xf>
    <xf numFmtId="4" fontId="33" fillId="56" borderId="19" xfId="0" applyNumberFormat="1" applyFont="1" applyFill="1" applyBorder="1" applyAlignment="1">
      <alignment horizontal="right" vertical="center" wrapText="1"/>
    </xf>
    <xf numFmtId="4" fontId="4" fillId="56" borderId="18" xfId="95" applyNumberFormat="1" applyFont="1" applyFill="1" applyBorder="1" applyAlignment="1" quotePrefix="1">
      <alignment vertical="center"/>
      <protection/>
    </xf>
    <xf numFmtId="4" fontId="4" fillId="56" borderId="19" xfId="95" applyNumberFormat="1" applyFont="1" applyFill="1" applyBorder="1" applyAlignment="1" quotePrefix="1">
      <alignment vertical="center"/>
      <protection/>
    </xf>
    <xf numFmtId="4" fontId="4" fillId="56" borderId="21" xfId="0" applyNumberFormat="1" applyFont="1" applyFill="1" applyBorder="1" applyAlignment="1">
      <alignment horizontal="right" vertical="center" wrapText="1"/>
    </xf>
    <xf numFmtId="4" fontId="33" fillId="56" borderId="21" xfId="0" applyNumberFormat="1" applyFont="1" applyFill="1" applyBorder="1" applyAlignment="1">
      <alignment horizontal="right" vertical="center" wrapText="1"/>
    </xf>
    <xf numFmtId="4" fontId="30" fillId="56" borderId="18" xfId="0" applyNumberFormat="1" applyFont="1" applyFill="1" applyBorder="1" applyAlignment="1">
      <alignment horizontal="right" vertical="center" wrapText="1"/>
    </xf>
    <xf numFmtId="4" fontId="30" fillId="56" borderId="19" xfId="0" applyNumberFormat="1" applyFont="1" applyFill="1" applyBorder="1" applyAlignment="1">
      <alignment horizontal="right" vertical="center" wrapText="1"/>
    </xf>
    <xf numFmtId="0" fontId="31" fillId="56" borderId="0" xfId="0" applyNumberFormat="1" applyFont="1" applyFill="1" applyBorder="1" applyAlignment="1" applyProtection="1">
      <alignment vertical="center" wrapText="1"/>
      <protection/>
    </xf>
    <xf numFmtId="0" fontId="31" fillId="56" borderId="0" xfId="0" applyFont="1" applyFill="1" applyAlignment="1">
      <alignment/>
    </xf>
    <xf numFmtId="0" fontId="27" fillId="56" borderId="0" xfId="0" applyNumberFormat="1" applyFont="1" applyFill="1" applyAlignment="1" applyProtection="1">
      <alignment/>
      <protection/>
    </xf>
    <xf numFmtId="0" fontId="27" fillId="56" borderId="0" xfId="0" applyFont="1" applyFill="1" applyAlignment="1">
      <alignment/>
    </xf>
    <xf numFmtId="0" fontId="27" fillId="56" borderId="0" xfId="0" applyNumberFormat="1" applyFont="1" applyFill="1" applyAlignment="1" applyProtection="1">
      <alignment horizontal="center"/>
      <protection/>
    </xf>
    <xf numFmtId="0" fontId="0" fillId="56" borderId="0" xfId="0" applyFont="1" applyFill="1" applyAlignment="1">
      <alignment wrapText="1"/>
    </xf>
    <xf numFmtId="4" fontId="32" fillId="0" borderId="19" xfId="95" applyNumberFormat="1" applyFont="1" applyFill="1" applyBorder="1" applyAlignment="1">
      <alignment vertical="center"/>
      <protection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4" fontId="33" fillId="56" borderId="25" xfId="0" applyNumberFormat="1" applyFont="1" applyFill="1" applyBorder="1" applyAlignment="1">
      <alignment horizontal="right" vertical="center" wrapText="1"/>
    </xf>
    <xf numFmtId="0" fontId="44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 textRotation="180"/>
    </xf>
    <xf numFmtId="0" fontId="28" fillId="0" borderId="18" xfId="0" applyFont="1" applyFill="1" applyBorder="1" applyAlignment="1">
      <alignment vertical="center"/>
    </xf>
    <xf numFmtId="0" fontId="30" fillId="55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2" fillId="55" borderId="18" xfId="0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right" vertical="center" wrapText="1"/>
    </xf>
    <xf numFmtId="0" fontId="44" fillId="0" borderId="18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4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 textRotation="180"/>
    </xf>
    <xf numFmtId="0" fontId="35" fillId="0" borderId="28" xfId="0" applyFont="1" applyFill="1" applyBorder="1" applyAlignment="1">
      <alignment horizontal="center" vertical="center" textRotation="180"/>
    </xf>
    <xf numFmtId="0" fontId="35" fillId="56" borderId="0" xfId="0" applyFont="1" applyFill="1" applyBorder="1" applyAlignment="1">
      <alignment horizontal="left" vertical="center"/>
    </xf>
    <xf numFmtId="0" fontId="30" fillId="56" borderId="18" xfId="0" applyNumberFormat="1" applyFont="1" applyFill="1" applyBorder="1" applyAlignment="1" applyProtection="1">
      <alignment horizontal="center" vertical="center" wrapText="1"/>
      <protection/>
    </xf>
    <xf numFmtId="0" fontId="32" fillId="56" borderId="16" xfId="0" applyNumberFormat="1" applyFont="1" applyFill="1" applyBorder="1" applyAlignment="1" applyProtection="1">
      <alignment horizontal="center" vertical="center" wrapText="1"/>
      <protection/>
    </xf>
    <xf numFmtId="0" fontId="30" fillId="56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9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33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distributed" wrapText="1"/>
    </xf>
    <xf numFmtId="0" fontId="32" fillId="0" borderId="34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2" fillId="56" borderId="0" xfId="0" applyFont="1" applyFill="1" applyBorder="1" applyAlignment="1">
      <alignment horizontal="left" vertical="distributed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14" fontId="31" fillId="0" borderId="0" xfId="0" applyNumberFormat="1" applyFont="1" applyFill="1" applyBorder="1" applyAlignment="1">
      <alignment horizontal="left"/>
    </xf>
    <xf numFmtId="0" fontId="32" fillId="56" borderId="34" xfId="0" applyNumberFormat="1" applyFont="1" applyFill="1" applyBorder="1" applyAlignment="1" applyProtection="1">
      <alignment horizontal="center" vertical="center" wrapText="1"/>
      <protection/>
    </xf>
    <xf numFmtId="0" fontId="32" fillId="56" borderId="35" xfId="0" applyNumberFormat="1" applyFont="1" applyFill="1" applyBorder="1" applyAlignment="1" applyProtection="1">
      <alignment horizontal="center" vertical="center" wrapText="1"/>
      <protection/>
    </xf>
    <xf numFmtId="0" fontId="32" fillId="56" borderId="2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56" borderId="36" xfId="0" applyNumberFormat="1" applyFont="1" applyFill="1" applyBorder="1" applyAlignment="1" applyProtection="1">
      <alignment horizontal="center" vertical="center" wrapText="1"/>
      <protection/>
    </xf>
    <xf numFmtId="0" fontId="32" fillId="56" borderId="37" xfId="0" applyNumberFormat="1" applyFont="1" applyFill="1" applyBorder="1" applyAlignment="1" applyProtection="1">
      <alignment horizontal="center" vertical="center" wrapText="1"/>
      <protection/>
    </xf>
    <xf numFmtId="0" fontId="32" fillId="56" borderId="38" xfId="0" applyNumberFormat="1" applyFont="1" applyFill="1" applyBorder="1" applyAlignment="1" applyProtection="1">
      <alignment horizontal="center" vertical="center" wrapText="1"/>
      <protection/>
    </xf>
    <xf numFmtId="0" fontId="30" fillId="56" borderId="33" xfId="0" applyNumberFormat="1" applyFont="1" applyFill="1" applyBorder="1" applyAlignment="1" applyProtection="1">
      <alignment horizontal="center" vertical="center" wrapText="1"/>
      <protection/>
    </xf>
    <xf numFmtId="0" fontId="30" fillId="56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36" fillId="0" borderId="0" xfId="0" applyFont="1" applyAlignment="1">
      <alignment horizontal="left" wrapText="1"/>
    </xf>
    <xf numFmtId="0" fontId="30" fillId="56" borderId="31" xfId="0" applyNumberFormat="1" applyFont="1" applyFill="1" applyBorder="1" applyAlignment="1" applyProtection="1">
      <alignment horizontal="center" vertical="center" wrapText="1"/>
      <protection/>
    </xf>
    <xf numFmtId="0" fontId="30" fillId="56" borderId="3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showGridLines="0" tabSelected="1" view="pageBreakPreview" zoomScale="42" zoomScaleNormal="70" zoomScaleSheetLayoutView="42" zoomScalePageLayoutView="0" workbookViewId="0" topLeftCell="F1">
      <selection activeCell="Q4" sqref="Q4:U4"/>
    </sheetView>
  </sheetViews>
  <sheetFormatPr defaultColWidth="9.16015625" defaultRowHeight="12.75"/>
  <cols>
    <col min="1" max="1" width="18.83203125" style="66" customWidth="1"/>
    <col min="2" max="2" width="16.16015625" style="117" customWidth="1"/>
    <col min="3" max="3" width="50.5" style="1" customWidth="1"/>
    <col min="4" max="4" width="21.5" style="1" customWidth="1"/>
    <col min="5" max="5" width="16" style="1" bestFit="1" customWidth="1"/>
    <col min="6" max="6" width="20.33203125" style="1" customWidth="1"/>
    <col min="7" max="7" width="13.83203125" style="1" customWidth="1"/>
    <col min="8" max="8" width="20.33203125" style="1" customWidth="1"/>
    <col min="9" max="9" width="21.66015625" style="116" customWidth="1"/>
    <col min="10" max="10" width="20.16015625" style="116" customWidth="1"/>
    <col min="11" max="11" width="21" style="116" customWidth="1"/>
    <col min="12" max="12" width="20.33203125" style="116" bestFit="1" customWidth="1"/>
    <col min="13" max="13" width="17.66015625" style="116" customWidth="1"/>
    <col min="14" max="14" width="22.33203125" style="116" customWidth="1"/>
    <col min="15" max="15" width="15.83203125" style="116" customWidth="1"/>
    <col min="16" max="16" width="18.33203125" style="116" customWidth="1"/>
    <col min="17" max="17" width="14.83203125" style="116" customWidth="1"/>
    <col min="18" max="18" width="20.66015625" style="116" customWidth="1"/>
    <col min="19" max="19" width="19.66015625" style="116" customWidth="1"/>
    <col min="20" max="20" width="20.83203125" style="1" customWidth="1"/>
    <col min="21" max="21" width="21.5" style="1" customWidth="1"/>
    <col min="22" max="22" width="11.16015625" style="161" customWidth="1"/>
    <col min="23" max="16384" width="9.16015625" style="66" customWidth="1"/>
  </cols>
  <sheetData>
    <row r="1" spans="9:22" ht="33.75" customHeight="1">
      <c r="I1" s="202"/>
      <c r="J1" s="202"/>
      <c r="K1" s="202"/>
      <c r="M1" s="99"/>
      <c r="N1" s="126"/>
      <c r="Q1" s="201" t="s">
        <v>71</v>
      </c>
      <c r="R1" s="201"/>
      <c r="S1" s="201"/>
      <c r="T1" s="201"/>
      <c r="U1" s="201"/>
      <c r="V1" s="173">
        <v>86</v>
      </c>
    </row>
    <row r="2" spans="2:22" s="3" customFormat="1" ht="36" customHeight="1">
      <c r="B2" s="118"/>
      <c r="C2" s="14"/>
      <c r="D2" s="14"/>
      <c r="E2" s="14"/>
      <c r="F2" s="14"/>
      <c r="G2" s="14"/>
      <c r="H2" s="14"/>
      <c r="I2" s="203"/>
      <c r="J2" s="203"/>
      <c r="K2" s="203"/>
      <c r="L2" s="127"/>
      <c r="M2" s="99"/>
      <c r="N2" s="128"/>
      <c r="O2" s="127"/>
      <c r="P2" s="127"/>
      <c r="Q2" s="204" t="s">
        <v>66</v>
      </c>
      <c r="R2" s="204"/>
      <c r="S2" s="204"/>
      <c r="T2" s="204"/>
      <c r="U2" s="204"/>
      <c r="V2" s="173"/>
    </row>
    <row r="3" spans="2:22" s="3" customFormat="1" ht="45.75" customHeight="1">
      <c r="B3" s="118"/>
      <c r="C3" s="14"/>
      <c r="D3" s="14"/>
      <c r="E3" s="14"/>
      <c r="F3" s="14"/>
      <c r="G3" s="14"/>
      <c r="H3" s="14"/>
      <c r="I3" s="203"/>
      <c r="J3" s="203"/>
      <c r="K3" s="203"/>
      <c r="L3" s="127"/>
      <c r="M3" s="99"/>
      <c r="N3" s="128"/>
      <c r="O3" s="127"/>
      <c r="P3" s="127"/>
      <c r="Q3" s="204" t="s">
        <v>72</v>
      </c>
      <c r="R3" s="204"/>
      <c r="S3" s="204"/>
      <c r="T3" s="204"/>
      <c r="U3" s="204"/>
      <c r="V3" s="173"/>
    </row>
    <row r="4" spans="2:22" s="3" customFormat="1" ht="38.25" customHeight="1">
      <c r="B4" s="118"/>
      <c r="C4" s="14"/>
      <c r="D4" s="14"/>
      <c r="E4" s="37"/>
      <c r="F4" s="14"/>
      <c r="G4" s="14"/>
      <c r="H4" s="214"/>
      <c r="I4" s="214"/>
      <c r="J4" s="214"/>
      <c r="K4" s="97"/>
      <c r="L4" s="175"/>
      <c r="M4" s="175"/>
      <c r="N4" s="175"/>
      <c r="O4" s="129"/>
      <c r="P4" s="127"/>
      <c r="Q4" s="218"/>
      <c r="R4" s="219"/>
      <c r="S4" s="219"/>
      <c r="T4" s="219"/>
      <c r="U4" s="219"/>
      <c r="V4" s="173"/>
    </row>
    <row r="5" spans="2:22" s="3" customFormat="1" ht="38.25" customHeight="1">
      <c r="B5" s="118"/>
      <c r="C5" s="14"/>
      <c r="D5" s="14"/>
      <c r="E5" s="37"/>
      <c r="F5" s="14"/>
      <c r="G5" s="14"/>
      <c r="H5" s="26"/>
      <c r="I5" s="97"/>
      <c r="J5" s="97"/>
      <c r="K5" s="97"/>
      <c r="L5" s="97"/>
      <c r="M5" s="97"/>
      <c r="N5" s="97"/>
      <c r="O5" s="129"/>
      <c r="P5" s="127"/>
      <c r="Q5" s="218"/>
      <c r="R5" s="218"/>
      <c r="S5" s="218"/>
      <c r="T5" s="218"/>
      <c r="U5" s="218"/>
      <c r="V5" s="173"/>
    </row>
    <row r="6" spans="1:22" ht="42" customHeight="1">
      <c r="A6" s="222" t="s">
        <v>30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173"/>
    </row>
    <row r="7" spans="3:22" ht="21.75" customHeight="1">
      <c r="C7" s="15"/>
      <c r="D7" s="15"/>
      <c r="E7" s="15"/>
      <c r="F7" s="15"/>
      <c r="G7" s="15"/>
      <c r="H7" s="15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5"/>
      <c r="U7" s="15"/>
      <c r="V7" s="173"/>
    </row>
    <row r="8" spans="3:22" ht="40.5" customHeight="1" thickBot="1">
      <c r="C8" s="73"/>
      <c r="D8" s="73"/>
      <c r="E8" s="73"/>
      <c r="F8" s="73"/>
      <c r="G8" s="73"/>
      <c r="H8" s="2"/>
      <c r="I8" s="99"/>
      <c r="J8" s="99"/>
      <c r="K8" s="130"/>
      <c r="L8" s="131"/>
      <c r="M8" s="99"/>
      <c r="N8" s="99"/>
      <c r="O8" s="132"/>
      <c r="P8" s="132"/>
      <c r="Q8" s="132"/>
      <c r="R8" s="131"/>
      <c r="S8" s="99"/>
      <c r="T8" s="65"/>
      <c r="U8" s="77" t="s">
        <v>6</v>
      </c>
      <c r="V8" s="173"/>
    </row>
    <row r="9" spans="1:22" ht="31.5" customHeight="1">
      <c r="A9" s="205" t="s">
        <v>24</v>
      </c>
      <c r="B9" s="207" t="s">
        <v>25</v>
      </c>
      <c r="C9" s="183" t="s">
        <v>9</v>
      </c>
      <c r="D9" s="186" t="s">
        <v>10</v>
      </c>
      <c r="E9" s="182" t="s">
        <v>0</v>
      </c>
      <c r="F9" s="183"/>
      <c r="G9" s="183"/>
      <c r="H9" s="183" t="s">
        <v>1</v>
      </c>
      <c r="I9" s="183"/>
      <c r="J9" s="183"/>
      <c r="K9" s="212" t="s">
        <v>2</v>
      </c>
      <c r="L9" s="220" t="s">
        <v>43</v>
      </c>
      <c r="M9" s="221"/>
      <c r="N9" s="212"/>
      <c r="O9" s="215" t="s">
        <v>44</v>
      </c>
      <c r="P9" s="216"/>
      <c r="Q9" s="216"/>
      <c r="R9" s="216"/>
      <c r="S9" s="216"/>
      <c r="T9" s="216"/>
      <c r="U9" s="217"/>
      <c r="V9" s="173"/>
    </row>
    <row r="10" spans="1:22" s="6" customFormat="1" ht="29.25" customHeight="1">
      <c r="A10" s="206"/>
      <c r="B10" s="208"/>
      <c r="C10" s="185"/>
      <c r="D10" s="187"/>
      <c r="E10" s="184"/>
      <c r="F10" s="185"/>
      <c r="G10" s="185"/>
      <c r="H10" s="185"/>
      <c r="I10" s="185"/>
      <c r="J10" s="185"/>
      <c r="K10" s="213"/>
      <c r="L10" s="176"/>
      <c r="M10" s="178"/>
      <c r="N10" s="213"/>
      <c r="O10" s="176" t="s">
        <v>0</v>
      </c>
      <c r="P10" s="178"/>
      <c r="Q10" s="178"/>
      <c r="R10" s="179" t="s">
        <v>1</v>
      </c>
      <c r="S10" s="180"/>
      <c r="T10" s="181"/>
      <c r="U10" s="187" t="s">
        <v>2</v>
      </c>
      <c r="V10" s="173"/>
    </row>
    <row r="11" spans="1:22" s="6" customFormat="1" ht="16.5" customHeight="1">
      <c r="A11" s="206"/>
      <c r="B11" s="208"/>
      <c r="C11" s="185"/>
      <c r="D11" s="187"/>
      <c r="E11" s="184" t="s">
        <v>3</v>
      </c>
      <c r="F11" s="195" t="s">
        <v>4</v>
      </c>
      <c r="G11" s="195" t="s">
        <v>5</v>
      </c>
      <c r="H11" s="185" t="s">
        <v>3</v>
      </c>
      <c r="I11" s="177" t="s">
        <v>4</v>
      </c>
      <c r="J11" s="198" t="s">
        <v>5</v>
      </c>
      <c r="K11" s="213"/>
      <c r="L11" s="176" t="s">
        <v>3</v>
      </c>
      <c r="M11" s="177" t="s">
        <v>4</v>
      </c>
      <c r="N11" s="209" t="s">
        <v>5</v>
      </c>
      <c r="O11" s="176" t="s">
        <v>3</v>
      </c>
      <c r="P11" s="177" t="s">
        <v>4</v>
      </c>
      <c r="Q11" s="177" t="s">
        <v>5</v>
      </c>
      <c r="R11" s="178" t="s">
        <v>3</v>
      </c>
      <c r="S11" s="177" t="s">
        <v>4</v>
      </c>
      <c r="T11" s="189" t="s">
        <v>5</v>
      </c>
      <c r="U11" s="187"/>
      <c r="V11" s="173"/>
    </row>
    <row r="12" spans="1:22" s="6" customFormat="1" ht="20.25" customHeight="1">
      <c r="A12" s="206"/>
      <c r="B12" s="208"/>
      <c r="C12" s="185"/>
      <c r="D12" s="187"/>
      <c r="E12" s="184"/>
      <c r="F12" s="195"/>
      <c r="G12" s="195"/>
      <c r="H12" s="185"/>
      <c r="I12" s="177"/>
      <c r="J12" s="199"/>
      <c r="K12" s="213"/>
      <c r="L12" s="176"/>
      <c r="M12" s="177"/>
      <c r="N12" s="210"/>
      <c r="O12" s="176"/>
      <c r="P12" s="177"/>
      <c r="Q12" s="177"/>
      <c r="R12" s="178"/>
      <c r="S12" s="177"/>
      <c r="T12" s="190"/>
      <c r="U12" s="187"/>
      <c r="V12" s="173"/>
    </row>
    <row r="13" spans="1:22" s="6" customFormat="1" ht="57.75" customHeight="1">
      <c r="A13" s="206"/>
      <c r="B13" s="208"/>
      <c r="C13" s="185"/>
      <c r="D13" s="187"/>
      <c r="E13" s="184"/>
      <c r="F13" s="195"/>
      <c r="G13" s="195"/>
      <c r="H13" s="185"/>
      <c r="I13" s="177"/>
      <c r="J13" s="200"/>
      <c r="K13" s="213"/>
      <c r="L13" s="176"/>
      <c r="M13" s="177"/>
      <c r="N13" s="211"/>
      <c r="O13" s="176"/>
      <c r="P13" s="177"/>
      <c r="Q13" s="177"/>
      <c r="R13" s="178"/>
      <c r="S13" s="177"/>
      <c r="T13" s="191"/>
      <c r="U13" s="187"/>
      <c r="V13" s="173"/>
    </row>
    <row r="14" spans="1:22" s="7" customFormat="1" ht="42.75" customHeight="1">
      <c r="A14" s="162"/>
      <c r="B14" s="119"/>
      <c r="C14" s="82" t="s">
        <v>39</v>
      </c>
      <c r="D14" s="47">
        <f>D15</f>
        <v>181495</v>
      </c>
      <c r="E14" s="46">
        <f aca="true" t="shared" si="0" ref="E14:M14">E15</f>
        <v>0</v>
      </c>
      <c r="F14" s="20">
        <f t="shared" si="0"/>
        <v>0</v>
      </c>
      <c r="G14" s="20">
        <f t="shared" si="0"/>
        <v>0</v>
      </c>
      <c r="H14" s="20">
        <f t="shared" si="0"/>
        <v>181495</v>
      </c>
      <c r="I14" s="100">
        <f t="shared" si="0"/>
        <v>181495</v>
      </c>
      <c r="J14" s="100">
        <f t="shared" si="0"/>
        <v>0</v>
      </c>
      <c r="K14" s="133">
        <f>E14+H14</f>
        <v>181495</v>
      </c>
      <c r="L14" s="134">
        <f>L15</f>
        <v>0</v>
      </c>
      <c r="M14" s="100">
        <f t="shared" si="0"/>
        <v>0</v>
      </c>
      <c r="N14" s="133">
        <f>N15</f>
        <v>0</v>
      </c>
      <c r="O14" s="134">
        <f aca="true" t="shared" si="1" ref="O14:U15">O15</f>
        <v>0</v>
      </c>
      <c r="P14" s="100">
        <f t="shared" si="1"/>
        <v>0</v>
      </c>
      <c r="Q14" s="100">
        <f t="shared" si="1"/>
        <v>0</v>
      </c>
      <c r="R14" s="100">
        <f t="shared" si="1"/>
        <v>181495</v>
      </c>
      <c r="S14" s="100">
        <f t="shared" si="1"/>
        <v>181495</v>
      </c>
      <c r="T14" s="20">
        <f t="shared" si="1"/>
        <v>0</v>
      </c>
      <c r="U14" s="47">
        <f t="shared" si="1"/>
        <v>181495</v>
      </c>
      <c r="V14" s="173"/>
    </row>
    <row r="15" spans="1:22" s="7" customFormat="1" ht="57.75" customHeight="1">
      <c r="A15" s="163">
        <v>8340</v>
      </c>
      <c r="B15" s="38" t="s">
        <v>26</v>
      </c>
      <c r="C15" s="16" t="s">
        <v>27</v>
      </c>
      <c r="D15" s="47">
        <f>D16</f>
        <v>181495</v>
      </c>
      <c r="E15" s="46">
        <v>0</v>
      </c>
      <c r="F15" s="20">
        <v>0</v>
      </c>
      <c r="G15" s="20">
        <v>0</v>
      </c>
      <c r="H15" s="20">
        <f aca="true" t="shared" si="2" ref="H15:M16">H16</f>
        <v>181495</v>
      </c>
      <c r="I15" s="100">
        <f t="shared" si="2"/>
        <v>181495</v>
      </c>
      <c r="J15" s="100">
        <f t="shared" si="2"/>
        <v>0</v>
      </c>
      <c r="K15" s="133">
        <f>E15+H15</f>
        <v>181495</v>
      </c>
      <c r="L15" s="134">
        <f t="shared" si="2"/>
        <v>0</v>
      </c>
      <c r="M15" s="100">
        <f t="shared" si="2"/>
        <v>0</v>
      </c>
      <c r="N15" s="133">
        <f>N16</f>
        <v>0</v>
      </c>
      <c r="O15" s="134">
        <f t="shared" si="1"/>
        <v>0</v>
      </c>
      <c r="P15" s="100">
        <f t="shared" si="1"/>
        <v>0</v>
      </c>
      <c r="Q15" s="100">
        <f t="shared" si="1"/>
        <v>0</v>
      </c>
      <c r="R15" s="100">
        <f t="shared" si="1"/>
        <v>181495</v>
      </c>
      <c r="S15" s="100">
        <f t="shared" si="1"/>
        <v>181495</v>
      </c>
      <c r="T15" s="20">
        <f t="shared" si="1"/>
        <v>0</v>
      </c>
      <c r="U15" s="47">
        <f t="shared" si="1"/>
        <v>181495</v>
      </c>
      <c r="V15" s="173"/>
    </row>
    <row r="16" spans="1:22" s="7" customFormat="1" ht="57.75" customHeight="1">
      <c r="A16" s="162"/>
      <c r="B16" s="119"/>
      <c r="C16" s="83" t="s">
        <v>52</v>
      </c>
      <c r="D16" s="49">
        <f>D17+D18</f>
        <v>181495</v>
      </c>
      <c r="E16" s="48">
        <v>0</v>
      </c>
      <c r="F16" s="19">
        <v>0</v>
      </c>
      <c r="G16" s="19">
        <v>0</v>
      </c>
      <c r="H16" s="19">
        <f>H17+H18</f>
        <v>181495</v>
      </c>
      <c r="I16" s="101">
        <f>I17+I18</f>
        <v>181495</v>
      </c>
      <c r="J16" s="101">
        <f t="shared" si="2"/>
        <v>0</v>
      </c>
      <c r="K16" s="135">
        <f>E16+H16</f>
        <v>181495</v>
      </c>
      <c r="L16" s="136">
        <f>L17+L18</f>
        <v>0</v>
      </c>
      <c r="M16" s="101">
        <f>M17+M18</f>
        <v>0</v>
      </c>
      <c r="N16" s="135">
        <f aca="true" t="shared" si="3" ref="N16:U16">N17+N18</f>
        <v>0</v>
      </c>
      <c r="O16" s="136">
        <f t="shared" si="3"/>
        <v>0</v>
      </c>
      <c r="P16" s="101">
        <f t="shared" si="3"/>
        <v>0</v>
      </c>
      <c r="Q16" s="101">
        <f t="shared" si="3"/>
        <v>0</v>
      </c>
      <c r="R16" s="101">
        <f t="shared" si="3"/>
        <v>181495</v>
      </c>
      <c r="S16" s="101">
        <f t="shared" si="3"/>
        <v>181495</v>
      </c>
      <c r="T16" s="19">
        <f t="shared" si="3"/>
        <v>0</v>
      </c>
      <c r="U16" s="49">
        <f t="shared" si="3"/>
        <v>181495</v>
      </c>
      <c r="V16" s="173"/>
    </row>
    <row r="17" spans="1:22" s="7" customFormat="1" ht="76.5" customHeight="1">
      <c r="A17" s="162"/>
      <c r="B17" s="119"/>
      <c r="C17" s="36" t="s">
        <v>14</v>
      </c>
      <c r="D17" s="148">
        <v>38495</v>
      </c>
      <c r="E17" s="50">
        <v>0</v>
      </c>
      <c r="F17" s="32">
        <v>0</v>
      </c>
      <c r="G17" s="32">
        <v>0</v>
      </c>
      <c r="H17" s="32">
        <f>SUM(I17)+J17</f>
        <v>38495</v>
      </c>
      <c r="I17" s="102">
        <f>23500+14995</f>
        <v>38495</v>
      </c>
      <c r="J17" s="102">
        <v>0</v>
      </c>
      <c r="K17" s="137">
        <f>E17+H17</f>
        <v>38495</v>
      </c>
      <c r="L17" s="138">
        <f>M17+N17</f>
        <v>0</v>
      </c>
      <c r="M17" s="102"/>
      <c r="N17" s="137"/>
      <c r="O17" s="134">
        <f>P17+Q17</f>
        <v>0</v>
      </c>
      <c r="P17" s="100">
        <f>F17</f>
        <v>0</v>
      </c>
      <c r="Q17" s="100">
        <f>G17</f>
        <v>0</v>
      </c>
      <c r="R17" s="100">
        <f>S17+T17</f>
        <v>38495</v>
      </c>
      <c r="S17" s="100">
        <f>I17+M17</f>
        <v>38495</v>
      </c>
      <c r="T17" s="20">
        <f>J17+N17</f>
        <v>0</v>
      </c>
      <c r="U17" s="47">
        <f>R17+O17</f>
        <v>38495</v>
      </c>
      <c r="V17" s="173"/>
    </row>
    <row r="18" spans="1:22" s="7" customFormat="1" ht="65.25" customHeight="1">
      <c r="A18" s="162"/>
      <c r="B18" s="119"/>
      <c r="C18" s="36" t="s">
        <v>31</v>
      </c>
      <c r="D18" s="148">
        <v>143000</v>
      </c>
      <c r="E18" s="50">
        <v>0</v>
      </c>
      <c r="F18" s="32">
        <v>0</v>
      </c>
      <c r="G18" s="32">
        <v>0</v>
      </c>
      <c r="H18" s="32">
        <f>SUM(I18)+J18</f>
        <v>143000</v>
      </c>
      <c r="I18" s="102">
        <f>100000+43000</f>
        <v>143000</v>
      </c>
      <c r="J18" s="102">
        <v>0</v>
      </c>
      <c r="K18" s="137">
        <f>E18+H18</f>
        <v>143000</v>
      </c>
      <c r="L18" s="138">
        <f>M18+N18</f>
        <v>0</v>
      </c>
      <c r="M18" s="102"/>
      <c r="N18" s="137"/>
      <c r="O18" s="134">
        <f>P18+Q18</f>
        <v>0</v>
      </c>
      <c r="P18" s="100">
        <f>F18</f>
        <v>0</v>
      </c>
      <c r="Q18" s="100">
        <f>G18</f>
        <v>0</v>
      </c>
      <c r="R18" s="100">
        <f>S18+T18</f>
        <v>143000</v>
      </c>
      <c r="S18" s="100">
        <f>I18+M18</f>
        <v>143000</v>
      </c>
      <c r="T18" s="20">
        <f>J18+N18</f>
        <v>0</v>
      </c>
      <c r="U18" s="47">
        <f>R18+O18</f>
        <v>143000</v>
      </c>
      <c r="V18" s="173"/>
    </row>
    <row r="19" spans="1:22" s="7" customFormat="1" ht="51" customHeight="1">
      <c r="A19" s="162"/>
      <c r="B19" s="119"/>
      <c r="C19" s="16" t="s">
        <v>40</v>
      </c>
      <c r="D19" s="64">
        <f>D20</f>
        <v>396400</v>
      </c>
      <c r="E19" s="51">
        <f aca="true" t="shared" si="4" ref="E19:U19">E20</f>
        <v>0</v>
      </c>
      <c r="F19" s="18">
        <f t="shared" si="4"/>
        <v>0</v>
      </c>
      <c r="G19" s="18">
        <f t="shared" si="4"/>
        <v>0</v>
      </c>
      <c r="H19" s="18">
        <f t="shared" si="4"/>
        <v>396400</v>
      </c>
      <c r="I19" s="103">
        <f t="shared" si="4"/>
        <v>346600</v>
      </c>
      <c r="J19" s="103">
        <f t="shared" si="4"/>
        <v>49800</v>
      </c>
      <c r="K19" s="133">
        <f aca="true" t="shared" si="5" ref="K19:K24">E19+H19</f>
        <v>396400</v>
      </c>
      <c r="L19" s="139">
        <f t="shared" si="4"/>
        <v>0</v>
      </c>
      <c r="M19" s="103">
        <f t="shared" si="4"/>
        <v>0</v>
      </c>
      <c r="N19" s="140">
        <f t="shared" si="4"/>
        <v>0</v>
      </c>
      <c r="O19" s="139">
        <f t="shared" si="4"/>
        <v>0</v>
      </c>
      <c r="P19" s="103">
        <f t="shared" si="4"/>
        <v>0</v>
      </c>
      <c r="Q19" s="103">
        <f t="shared" si="4"/>
        <v>0</v>
      </c>
      <c r="R19" s="103">
        <f t="shared" si="4"/>
        <v>396400</v>
      </c>
      <c r="S19" s="103">
        <f t="shared" si="4"/>
        <v>346600</v>
      </c>
      <c r="T19" s="18">
        <f t="shared" si="4"/>
        <v>49800</v>
      </c>
      <c r="U19" s="64">
        <f t="shared" si="4"/>
        <v>396400</v>
      </c>
      <c r="V19" s="173"/>
    </row>
    <row r="20" spans="1:22" s="8" customFormat="1" ht="49.5" customHeight="1">
      <c r="A20" s="163">
        <v>8340</v>
      </c>
      <c r="B20" s="38" t="s">
        <v>26</v>
      </c>
      <c r="C20" s="16" t="s">
        <v>27</v>
      </c>
      <c r="D20" s="64">
        <f>D21+D23+D25+D30+D32</f>
        <v>396400</v>
      </c>
      <c r="E20" s="51">
        <f aca="true" t="shared" si="6" ref="E20:J20">E21+E23+E25+E30+E32</f>
        <v>0</v>
      </c>
      <c r="F20" s="18">
        <f t="shared" si="6"/>
        <v>0</v>
      </c>
      <c r="G20" s="18">
        <f t="shared" si="6"/>
        <v>0</v>
      </c>
      <c r="H20" s="18">
        <f t="shared" si="6"/>
        <v>396400</v>
      </c>
      <c r="I20" s="103">
        <f t="shared" si="6"/>
        <v>346600</v>
      </c>
      <c r="J20" s="103">
        <f t="shared" si="6"/>
        <v>49800</v>
      </c>
      <c r="K20" s="133">
        <f t="shared" si="5"/>
        <v>396400</v>
      </c>
      <c r="L20" s="139">
        <f>L21+L23+L25+L30+L32</f>
        <v>0</v>
      </c>
      <c r="M20" s="103">
        <f>M21+M23+M25+M30+M32</f>
        <v>0</v>
      </c>
      <c r="N20" s="140">
        <f>N21+N23+N25+N30+N32</f>
        <v>0</v>
      </c>
      <c r="O20" s="139">
        <f aca="true" t="shared" si="7" ref="O20:U20">O21+O23+O25+O30+O32</f>
        <v>0</v>
      </c>
      <c r="P20" s="103">
        <f t="shared" si="7"/>
        <v>0</v>
      </c>
      <c r="Q20" s="103">
        <f t="shared" si="7"/>
        <v>0</v>
      </c>
      <c r="R20" s="103">
        <f t="shared" si="7"/>
        <v>396400</v>
      </c>
      <c r="S20" s="103">
        <f t="shared" si="7"/>
        <v>346600</v>
      </c>
      <c r="T20" s="18">
        <f t="shared" si="7"/>
        <v>49800</v>
      </c>
      <c r="U20" s="64">
        <f t="shared" si="7"/>
        <v>396400</v>
      </c>
      <c r="V20" s="173"/>
    </row>
    <row r="21" spans="1:22" s="8" customFormat="1" ht="117.75" customHeight="1">
      <c r="A21" s="164"/>
      <c r="B21" s="120"/>
      <c r="C21" s="83" t="s">
        <v>53</v>
      </c>
      <c r="D21" s="67">
        <f>D22</f>
        <v>25000</v>
      </c>
      <c r="E21" s="48">
        <v>0</v>
      </c>
      <c r="F21" s="19">
        <v>0</v>
      </c>
      <c r="G21" s="19">
        <v>0</v>
      </c>
      <c r="H21" s="19">
        <f>H22</f>
        <v>25000</v>
      </c>
      <c r="I21" s="101">
        <f>I22</f>
        <v>25000</v>
      </c>
      <c r="J21" s="101">
        <f>J22</f>
        <v>0</v>
      </c>
      <c r="K21" s="135">
        <f t="shared" si="5"/>
        <v>25000</v>
      </c>
      <c r="L21" s="136">
        <f>L22</f>
        <v>0</v>
      </c>
      <c r="M21" s="101">
        <f>M22</f>
        <v>0</v>
      </c>
      <c r="N21" s="135">
        <f>N22</f>
        <v>0</v>
      </c>
      <c r="O21" s="136">
        <f aca="true" t="shared" si="8" ref="O21:U21">O22</f>
        <v>0</v>
      </c>
      <c r="P21" s="101">
        <f t="shared" si="8"/>
        <v>0</v>
      </c>
      <c r="Q21" s="101">
        <f t="shared" si="8"/>
        <v>0</v>
      </c>
      <c r="R21" s="101">
        <f t="shared" si="8"/>
        <v>25000</v>
      </c>
      <c r="S21" s="101">
        <f t="shared" si="8"/>
        <v>25000</v>
      </c>
      <c r="T21" s="19">
        <f t="shared" si="8"/>
        <v>0</v>
      </c>
      <c r="U21" s="49">
        <f t="shared" si="8"/>
        <v>25000</v>
      </c>
      <c r="V21" s="173"/>
    </row>
    <row r="22" spans="1:22" s="8" customFormat="1" ht="77.25" customHeight="1">
      <c r="A22" s="164"/>
      <c r="B22" s="120"/>
      <c r="C22" s="36" t="s">
        <v>34</v>
      </c>
      <c r="D22" s="148">
        <v>25000</v>
      </c>
      <c r="E22" s="50">
        <v>0</v>
      </c>
      <c r="F22" s="32">
        <v>0</v>
      </c>
      <c r="G22" s="32">
        <v>0</v>
      </c>
      <c r="H22" s="32">
        <f>SUM(I22)+J22</f>
        <v>25000</v>
      </c>
      <c r="I22" s="102">
        <v>25000</v>
      </c>
      <c r="J22" s="102">
        <v>0</v>
      </c>
      <c r="K22" s="137">
        <f t="shared" si="5"/>
        <v>25000</v>
      </c>
      <c r="L22" s="138">
        <f>M22+N22</f>
        <v>0</v>
      </c>
      <c r="M22" s="102"/>
      <c r="N22" s="137"/>
      <c r="O22" s="134">
        <f>P22+Q22</f>
        <v>0</v>
      </c>
      <c r="P22" s="100">
        <f>F22</f>
        <v>0</v>
      </c>
      <c r="Q22" s="100">
        <f>G22</f>
        <v>0</v>
      </c>
      <c r="R22" s="100">
        <f>S22+T22</f>
        <v>25000</v>
      </c>
      <c r="S22" s="100">
        <f>I22+M22</f>
        <v>25000</v>
      </c>
      <c r="T22" s="20">
        <f>J22+N22</f>
        <v>0</v>
      </c>
      <c r="U22" s="47">
        <f>R22+O22</f>
        <v>25000</v>
      </c>
      <c r="V22" s="173"/>
    </row>
    <row r="23" spans="1:22" s="8" customFormat="1" ht="79.5" customHeight="1">
      <c r="A23" s="164"/>
      <c r="B23" s="120"/>
      <c r="C23" s="30" t="s">
        <v>52</v>
      </c>
      <c r="D23" s="69">
        <f>D24</f>
        <v>53000</v>
      </c>
      <c r="E23" s="52">
        <v>0</v>
      </c>
      <c r="F23" s="31">
        <v>0</v>
      </c>
      <c r="G23" s="31">
        <v>0</v>
      </c>
      <c r="H23" s="31">
        <f>SUM(H24)</f>
        <v>54700</v>
      </c>
      <c r="I23" s="101">
        <f>SUM(I24)</f>
        <v>31900</v>
      </c>
      <c r="J23" s="101">
        <f>J24</f>
        <v>22800</v>
      </c>
      <c r="K23" s="137">
        <f t="shared" si="5"/>
        <v>54700</v>
      </c>
      <c r="L23" s="136">
        <f>SUM(L24)</f>
        <v>0</v>
      </c>
      <c r="M23" s="101">
        <f>SUM(M24)</f>
        <v>0</v>
      </c>
      <c r="N23" s="135">
        <f>N24</f>
        <v>0</v>
      </c>
      <c r="O23" s="136">
        <f aca="true" t="shared" si="9" ref="O23:U23">O24</f>
        <v>0</v>
      </c>
      <c r="P23" s="101">
        <f t="shared" si="9"/>
        <v>0</v>
      </c>
      <c r="Q23" s="101">
        <f t="shared" si="9"/>
        <v>0</v>
      </c>
      <c r="R23" s="101">
        <f t="shared" si="9"/>
        <v>54700</v>
      </c>
      <c r="S23" s="101">
        <f t="shared" si="9"/>
        <v>31900</v>
      </c>
      <c r="T23" s="31">
        <f t="shared" si="9"/>
        <v>22800</v>
      </c>
      <c r="U23" s="53">
        <f t="shared" si="9"/>
        <v>54700</v>
      </c>
      <c r="V23" s="173"/>
    </row>
    <row r="24" spans="1:22" s="8" customFormat="1" ht="76.5" customHeight="1">
      <c r="A24" s="164"/>
      <c r="B24" s="120"/>
      <c r="C24" s="36" t="s">
        <v>38</v>
      </c>
      <c r="D24" s="148">
        <v>53000</v>
      </c>
      <c r="E24" s="54">
        <v>0</v>
      </c>
      <c r="F24" s="32">
        <v>0</v>
      </c>
      <c r="G24" s="33">
        <v>0</v>
      </c>
      <c r="H24" s="32">
        <f>SUM(I24)+J24</f>
        <v>54700</v>
      </c>
      <c r="I24" s="102">
        <f>30000+3000-1100</f>
        <v>31900</v>
      </c>
      <c r="J24" s="102">
        <f>20000+2800</f>
        <v>22800</v>
      </c>
      <c r="K24" s="137">
        <f t="shared" si="5"/>
        <v>54700</v>
      </c>
      <c r="L24" s="138">
        <f>M24+N24</f>
        <v>0</v>
      </c>
      <c r="M24" s="102"/>
      <c r="N24" s="137"/>
      <c r="O24" s="134">
        <f>P24+Q24</f>
        <v>0</v>
      </c>
      <c r="P24" s="100">
        <f>F24</f>
        <v>0</v>
      </c>
      <c r="Q24" s="100">
        <f>G24</f>
        <v>0</v>
      </c>
      <c r="R24" s="100">
        <f>S24+T24</f>
        <v>54700</v>
      </c>
      <c r="S24" s="100">
        <f>I24+M24</f>
        <v>31900</v>
      </c>
      <c r="T24" s="20">
        <f>J24+N24</f>
        <v>22800</v>
      </c>
      <c r="U24" s="47">
        <f>R24+O24</f>
        <v>54700</v>
      </c>
      <c r="V24" s="173"/>
    </row>
    <row r="25" spans="1:22" s="8" customFormat="1" ht="197.25" customHeight="1">
      <c r="A25" s="164"/>
      <c r="B25" s="120"/>
      <c r="C25" s="83" t="s">
        <v>54</v>
      </c>
      <c r="D25" s="67">
        <f>D26+D27+D28+D29</f>
        <v>260000</v>
      </c>
      <c r="E25" s="55">
        <f aca="true" t="shared" si="10" ref="E25:J25">E26+E27+E28+E29</f>
        <v>0</v>
      </c>
      <c r="F25" s="21">
        <f t="shared" si="10"/>
        <v>0</v>
      </c>
      <c r="G25" s="21">
        <f t="shared" si="10"/>
        <v>0</v>
      </c>
      <c r="H25" s="21">
        <f t="shared" si="10"/>
        <v>258300</v>
      </c>
      <c r="I25" s="104">
        <f t="shared" si="10"/>
        <v>231300</v>
      </c>
      <c r="J25" s="104">
        <f t="shared" si="10"/>
        <v>27000</v>
      </c>
      <c r="K25" s="135">
        <f aca="true" t="shared" si="11" ref="K25:K41">E25+H25</f>
        <v>258300</v>
      </c>
      <c r="L25" s="141">
        <f>L26+L27+L28+L29</f>
        <v>0</v>
      </c>
      <c r="M25" s="104">
        <f aca="true" t="shared" si="12" ref="M25:U25">M26+M27+M28+M29</f>
        <v>0</v>
      </c>
      <c r="N25" s="142">
        <f t="shared" si="12"/>
        <v>0</v>
      </c>
      <c r="O25" s="141">
        <f t="shared" si="12"/>
        <v>0</v>
      </c>
      <c r="P25" s="104">
        <f t="shared" si="12"/>
        <v>0</v>
      </c>
      <c r="Q25" s="104">
        <f t="shared" si="12"/>
        <v>0</v>
      </c>
      <c r="R25" s="104">
        <f t="shared" si="12"/>
        <v>258300</v>
      </c>
      <c r="S25" s="104">
        <f t="shared" si="12"/>
        <v>231300</v>
      </c>
      <c r="T25" s="21">
        <f t="shared" si="12"/>
        <v>27000</v>
      </c>
      <c r="U25" s="67">
        <f t="shared" si="12"/>
        <v>258300</v>
      </c>
      <c r="V25" s="173"/>
    </row>
    <row r="26" spans="1:22" s="8" customFormat="1" ht="65.25" customHeight="1">
      <c r="A26" s="164"/>
      <c r="B26" s="120"/>
      <c r="C26" s="36" t="s">
        <v>37</v>
      </c>
      <c r="D26" s="148">
        <v>100000</v>
      </c>
      <c r="E26" s="50">
        <v>0</v>
      </c>
      <c r="F26" s="32">
        <v>0</v>
      </c>
      <c r="G26" s="32">
        <v>0</v>
      </c>
      <c r="H26" s="32">
        <f>SUM(I26)+J26</f>
        <v>100000</v>
      </c>
      <c r="I26" s="102">
        <v>100000</v>
      </c>
      <c r="J26" s="102"/>
      <c r="K26" s="137">
        <f>E26+H26</f>
        <v>100000</v>
      </c>
      <c r="L26" s="138">
        <f>M26+N26</f>
        <v>0</v>
      </c>
      <c r="M26" s="102"/>
      <c r="N26" s="137"/>
      <c r="O26" s="134">
        <f>P26+Q26</f>
        <v>0</v>
      </c>
      <c r="P26" s="100">
        <f aca="true" t="shared" si="13" ref="P26:Q29">F26</f>
        <v>0</v>
      </c>
      <c r="Q26" s="100">
        <f t="shared" si="13"/>
        <v>0</v>
      </c>
      <c r="R26" s="100">
        <f>S26+T26</f>
        <v>100000</v>
      </c>
      <c r="S26" s="100">
        <f aca="true" t="shared" si="14" ref="S26:T29">I26+M26</f>
        <v>100000</v>
      </c>
      <c r="T26" s="20">
        <f t="shared" si="14"/>
        <v>0</v>
      </c>
      <c r="U26" s="47">
        <f>R26+O26</f>
        <v>100000</v>
      </c>
      <c r="V26" s="174">
        <v>87</v>
      </c>
    </row>
    <row r="27" spans="1:22" s="8" customFormat="1" ht="64.5" customHeight="1">
      <c r="A27" s="164"/>
      <c r="B27" s="120"/>
      <c r="C27" s="36" t="s">
        <v>12</v>
      </c>
      <c r="D27" s="148">
        <v>90000</v>
      </c>
      <c r="E27" s="50">
        <v>0</v>
      </c>
      <c r="F27" s="32">
        <v>0</v>
      </c>
      <c r="G27" s="32">
        <v>0</v>
      </c>
      <c r="H27" s="32">
        <f>SUM(I27)+J27</f>
        <v>90000</v>
      </c>
      <c r="I27" s="102">
        <v>83000</v>
      </c>
      <c r="J27" s="102">
        <v>7000</v>
      </c>
      <c r="K27" s="137">
        <f t="shared" si="11"/>
        <v>90000</v>
      </c>
      <c r="L27" s="138">
        <f>M27+N27</f>
        <v>0</v>
      </c>
      <c r="M27" s="102"/>
      <c r="N27" s="137"/>
      <c r="O27" s="134">
        <f>P27+Q27</f>
        <v>0</v>
      </c>
      <c r="P27" s="100">
        <f t="shared" si="13"/>
        <v>0</v>
      </c>
      <c r="Q27" s="100">
        <f t="shared" si="13"/>
        <v>0</v>
      </c>
      <c r="R27" s="100">
        <f>S27+T27</f>
        <v>90000</v>
      </c>
      <c r="S27" s="100">
        <f t="shared" si="14"/>
        <v>83000</v>
      </c>
      <c r="T27" s="20">
        <f t="shared" si="14"/>
        <v>7000</v>
      </c>
      <c r="U27" s="47">
        <f>R27+O27</f>
        <v>90000</v>
      </c>
      <c r="V27" s="174"/>
    </row>
    <row r="28" spans="1:22" s="8" customFormat="1" ht="60" customHeight="1">
      <c r="A28" s="164"/>
      <c r="B28" s="120"/>
      <c r="C28" s="36" t="s">
        <v>17</v>
      </c>
      <c r="D28" s="148">
        <v>20000</v>
      </c>
      <c r="E28" s="50">
        <v>0</v>
      </c>
      <c r="F28" s="32">
        <v>0</v>
      </c>
      <c r="G28" s="32">
        <v>0</v>
      </c>
      <c r="H28" s="32">
        <f aca="true" t="shared" si="15" ref="H28:H33">SUM(I28)+J28</f>
        <v>20000</v>
      </c>
      <c r="I28" s="102">
        <v>20000</v>
      </c>
      <c r="J28" s="102"/>
      <c r="K28" s="137">
        <f t="shared" si="11"/>
        <v>20000</v>
      </c>
      <c r="L28" s="138">
        <f>M28+N28</f>
        <v>0</v>
      </c>
      <c r="M28" s="102"/>
      <c r="N28" s="137"/>
      <c r="O28" s="134">
        <f>P28+Q28</f>
        <v>0</v>
      </c>
      <c r="P28" s="100">
        <f t="shared" si="13"/>
        <v>0</v>
      </c>
      <c r="Q28" s="100">
        <f t="shared" si="13"/>
        <v>0</v>
      </c>
      <c r="R28" s="100">
        <f>S28+T28</f>
        <v>20000</v>
      </c>
      <c r="S28" s="100">
        <f t="shared" si="14"/>
        <v>20000</v>
      </c>
      <c r="T28" s="20">
        <f t="shared" si="14"/>
        <v>0</v>
      </c>
      <c r="U28" s="47">
        <f>R28+O28</f>
        <v>20000</v>
      </c>
      <c r="V28" s="174"/>
    </row>
    <row r="29" spans="1:22" s="8" customFormat="1" ht="84" customHeight="1">
      <c r="A29" s="164"/>
      <c r="B29" s="120"/>
      <c r="C29" s="36" t="s">
        <v>11</v>
      </c>
      <c r="D29" s="148">
        <v>50000</v>
      </c>
      <c r="E29" s="50">
        <v>0</v>
      </c>
      <c r="F29" s="32">
        <v>0</v>
      </c>
      <c r="G29" s="32">
        <v>0</v>
      </c>
      <c r="H29" s="32">
        <f t="shared" si="15"/>
        <v>48300</v>
      </c>
      <c r="I29" s="102">
        <f>30000-1700</f>
        <v>28300</v>
      </c>
      <c r="J29" s="102">
        <v>20000</v>
      </c>
      <c r="K29" s="137">
        <f t="shared" si="11"/>
        <v>48300</v>
      </c>
      <c r="L29" s="138">
        <f>M29+N29</f>
        <v>0</v>
      </c>
      <c r="M29" s="102"/>
      <c r="N29" s="137"/>
      <c r="O29" s="134">
        <f>P29+Q29</f>
        <v>0</v>
      </c>
      <c r="P29" s="100">
        <f t="shared" si="13"/>
        <v>0</v>
      </c>
      <c r="Q29" s="100">
        <f t="shared" si="13"/>
        <v>0</v>
      </c>
      <c r="R29" s="100">
        <f>S29+T29</f>
        <v>48300</v>
      </c>
      <c r="S29" s="100">
        <f t="shared" si="14"/>
        <v>28300</v>
      </c>
      <c r="T29" s="20">
        <f t="shared" si="14"/>
        <v>20000</v>
      </c>
      <c r="U29" s="47">
        <f>R29+O29</f>
        <v>48300</v>
      </c>
      <c r="V29" s="174"/>
    </row>
    <row r="30" spans="1:22" s="8" customFormat="1" ht="106.5" customHeight="1">
      <c r="A30" s="164"/>
      <c r="B30" s="120"/>
      <c r="C30" s="30" t="s">
        <v>18</v>
      </c>
      <c r="D30" s="69">
        <f>D31</f>
        <v>30000</v>
      </c>
      <c r="E30" s="52">
        <v>0</v>
      </c>
      <c r="F30" s="31">
        <v>0</v>
      </c>
      <c r="G30" s="31">
        <v>0</v>
      </c>
      <c r="H30" s="31">
        <f>H31</f>
        <v>30000</v>
      </c>
      <c r="I30" s="101">
        <f>I31</f>
        <v>30000</v>
      </c>
      <c r="J30" s="101">
        <f>J31</f>
        <v>0</v>
      </c>
      <c r="K30" s="135">
        <f t="shared" si="11"/>
        <v>30000</v>
      </c>
      <c r="L30" s="136">
        <f>L31</f>
        <v>0</v>
      </c>
      <c r="M30" s="101">
        <f>M31</f>
        <v>0</v>
      </c>
      <c r="N30" s="135">
        <f>N31</f>
        <v>0</v>
      </c>
      <c r="O30" s="136">
        <f aca="true" t="shared" si="16" ref="O30:U30">O31</f>
        <v>0</v>
      </c>
      <c r="P30" s="101">
        <f t="shared" si="16"/>
        <v>0</v>
      </c>
      <c r="Q30" s="101">
        <f t="shared" si="16"/>
        <v>0</v>
      </c>
      <c r="R30" s="101">
        <f t="shared" si="16"/>
        <v>30000</v>
      </c>
      <c r="S30" s="101">
        <f t="shared" si="16"/>
        <v>30000</v>
      </c>
      <c r="T30" s="31">
        <f t="shared" si="16"/>
        <v>0</v>
      </c>
      <c r="U30" s="53">
        <f t="shared" si="16"/>
        <v>30000</v>
      </c>
      <c r="V30" s="174"/>
    </row>
    <row r="31" spans="1:22" s="8" customFormat="1" ht="102" customHeight="1">
      <c r="A31" s="164"/>
      <c r="B31" s="120"/>
      <c r="C31" s="36" t="s">
        <v>13</v>
      </c>
      <c r="D31" s="148">
        <v>30000</v>
      </c>
      <c r="E31" s="50">
        <v>0</v>
      </c>
      <c r="F31" s="32">
        <v>0</v>
      </c>
      <c r="G31" s="32">
        <v>0</v>
      </c>
      <c r="H31" s="32">
        <f t="shared" si="15"/>
        <v>30000</v>
      </c>
      <c r="I31" s="102">
        <v>30000</v>
      </c>
      <c r="J31" s="102">
        <v>0</v>
      </c>
      <c r="K31" s="137">
        <f t="shared" si="11"/>
        <v>30000</v>
      </c>
      <c r="L31" s="138">
        <f>M31+N31</f>
        <v>0</v>
      </c>
      <c r="M31" s="102"/>
      <c r="N31" s="137"/>
      <c r="O31" s="134">
        <f>P31+Q31</f>
        <v>0</v>
      </c>
      <c r="P31" s="100">
        <f>F31</f>
        <v>0</v>
      </c>
      <c r="Q31" s="100">
        <f>G31</f>
        <v>0</v>
      </c>
      <c r="R31" s="100">
        <f>S31+T31</f>
        <v>30000</v>
      </c>
      <c r="S31" s="100">
        <f>I31+M31</f>
        <v>30000</v>
      </c>
      <c r="T31" s="20">
        <f>J31+N31</f>
        <v>0</v>
      </c>
      <c r="U31" s="47">
        <f>R31+O31</f>
        <v>30000</v>
      </c>
      <c r="V31" s="174"/>
    </row>
    <row r="32" spans="1:22" s="8" customFormat="1" ht="158.25" customHeight="1">
      <c r="A32" s="164"/>
      <c r="B32" s="120"/>
      <c r="C32" s="30" t="s">
        <v>15</v>
      </c>
      <c r="D32" s="69">
        <f>D33</f>
        <v>28400</v>
      </c>
      <c r="E32" s="52">
        <v>0</v>
      </c>
      <c r="F32" s="31">
        <v>0</v>
      </c>
      <c r="G32" s="31">
        <v>0</v>
      </c>
      <c r="H32" s="31">
        <f>H33</f>
        <v>28400</v>
      </c>
      <c r="I32" s="101">
        <f>I33</f>
        <v>28400</v>
      </c>
      <c r="J32" s="101">
        <v>0</v>
      </c>
      <c r="K32" s="135">
        <f t="shared" si="11"/>
        <v>28400</v>
      </c>
      <c r="L32" s="136">
        <f>L33</f>
        <v>0</v>
      </c>
      <c r="M32" s="101">
        <f>M33</f>
        <v>0</v>
      </c>
      <c r="N32" s="135">
        <f aca="true" t="shared" si="17" ref="N32:U32">N33</f>
        <v>0</v>
      </c>
      <c r="O32" s="136">
        <f t="shared" si="17"/>
        <v>0</v>
      </c>
      <c r="P32" s="101">
        <f t="shared" si="17"/>
        <v>0</v>
      </c>
      <c r="Q32" s="101">
        <f t="shared" si="17"/>
        <v>0</v>
      </c>
      <c r="R32" s="101">
        <f t="shared" si="17"/>
        <v>28400</v>
      </c>
      <c r="S32" s="101">
        <f t="shared" si="17"/>
        <v>28400</v>
      </c>
      <c r="T32" s="31">
        <f t="shared" si="17"/>
        <v>0</v>
      </c>
      <c r="U32" s="53">
        <f t="shared" si="17"/>
        <v>28400</v>
      </c>
      <c r="V32" s="174"/>
    </row>
    <row r="33" spans="1:22" s="8" customFormat="1" ht="189" customHeight="1">
      <c r="A33" s="164"/>
      <c r="B33" s="120"/>
      <c r="C33" s="36" t="s">
        <v>16</v>
      </c>
      <c r="D33" s="148">
        <v>28400</v>
      </c>
      <c r="E33" s="50">
        <v>0</v>
      </c>
      <c r="F33" s="32">
        <v>0</v>
      </c>
      <c r="G33" s="32">
        <v>0</v>
      </c>
      <c r="H33" s="32">
        <f t="shared" si="15"/>
        <v>28400</v>
      </c>
      <c r="I33" s="102">
        <f>20000+8400</f>
        <v>28400</v>
      </c>
      <c r="J33" s="102">
        <v>0</v>
      </c>
      <c r="K33" s="137">
        <f t="shared" si="11"/>
        <v>28400</v>
      </c>
      <c r="L33" s="138">
        <v>0</v>
      </c>
      <c r="M33" s="102">
        <v>0</v>
      </c>
      <c r="N33" s="137">
        <v>0</v>
      </c>
      <c r="O33" s="134">
        <f>P33+Q33</f>
        <v>0</v>
      </c>
      <c r="P33" s="100">
        <f>F33</f>
        <v>0</v>
      </c>
      <c r="Q33" s="100">
        <f>G33</f>
        <v>0</v>
      </c>
      <c r="R33" s="100">
        <f>S33+T33</f>
        <v>28400</v>
      </c>
      <c r="S33" s="100">
        <f>I33+M33</f>
        <v>28400</v>
      </c>
      <c r="T33" s="20">
        <f>J33+N33</f>
        <v>0</v>
      </c>
      <c r="U33" s="47">
        <f>R33+O33</f>
        <v>28400</v>
      </c>
      <c r="V33" s="174"/>
    </row>
    <row r="34" spans="1:22" s="91" customFormat="1" ht="49.5" customHeight="1">
      <c r="A34" s="165"/>
      <c r="B34" s="121"/>
      <c r="C34" s="28" t="s">
        <v>67</v>
      </c>
      <c r="D34" s="59">
        <f>D35</f>
        <v>22000</v>
      </c>
      <c r="E34" s="80">
        <f aca="true" t="shared" si="18" ref="E34:U34">E35</f>
        <v>0</v>
      </c>
      <c r="F34" s="45">
        <f t="shared" si="18"/>
        <v>0</v>
      </c>
      <c r="G34" s="45">
        <f t="shared" si="18"/>
        <v>0</v>
      </c>
      <c r="H34" s="45">
        <f t="shared" si="18"/>
        <v>0</v>
      </c>
      <c r="I34" s="95">
        <f t="shared" si="18"/>
        <v>0</v>
      </c>
      <c r="J34" s="95">
        <f t="shared" si="18"/>
        <v>0</v>
      </c>
      <c r="K34" s="140">
        <f t="shared" si="18"/>
        <v>0</v>
      </c>
      <c r="L34" s="145">
        <f t="shared" si="18"/>
        <v>22000</v>
      </c>
      <c r="M34" s="95">
        <f t="shared" si="18"/>
        <v>22000</v>
      </c>
      <c r="N34" s="140">
        <f t="shared" si="18"/>
        <v>0</v>
      </c>
      <c r="O34" s="145">
        <f t="shared" si="18"/>
        <v>0</v>
      </c>
      <c r="P34" s="95">
        <f t="shared" si="18"/>
        <v>0</v>
      </c>
      <c r="Q34" s="95">
        <f t="shared" si="18"/>
        <v>0</v>
      </c>
      <c r="R34" s="95">
        <f t="shared" si="18"/>
        <v>22000</v>
      </c>
      <c r="S34" s="95">
        <f t="shared" si="18"/>
        <v>22000</v>
      </c>
      <c r="T34" s="45">
        <f t="shared" si="18"/>
        <v>0</v>
      </c>
      <c r="U34" s="59">
        <f t="shared" si="18"/>
        <v>22000</v>
      </c>
      <c r="V34" s="174"/>
    </row>
    <row r="35" spans="1:22" s="91" customFormat="1" ht="46.5" customHeight="1">
      <c r="A35" s="166">
        <v>8340</v>
      </c>
      <c r="B35" s="125" t="s">
        <v>26</v>
      </c>
      <c r="C35" s="28" t="s">
        <v>27</v>
      </c>
      <c r="D35" s="59">
        <f>D36</f>
        <v>22000</v>
      </c>
      <c r="E35" s="80">
        <f>E36</f>
        <v>0</v>
      </c>
      <c r="F35" s="45">
        <f>F36</f>
        <v>0</v>
      </c>
      <c r="G35" s="45">
        <f>G36</f>
        <v>0</v>
      </c>
      <c r="H35" s="45">
        <f aca="true" t="shared" si="19" ref="H35:U36">H36</f>
        <v>0</v>
      </c>
      <c r="I35" s="95">
        <f t="shared" si="19"/>
        <v>0</v>
      </c>
      <c r="J35" s="95">
        <f>J36</f>
        <v>0</v>
      </c>
      <c r="K35" s="140">
        <f>K36</f>
        <v>0</v>
      </c>
      <c r="L35" s="145">
        <f aca="true" t="shared" si="20" ref="L35:Q35">L36</f>
        <v>22000</v>
      </c>
      <c r="M35" s="95">
        <f t="shared" si="20"/>
        <v>22000</v>
      </c>
      <c r="N35" s="140">
        <f t="shared" si="20"/>
        <v>0</v>
      </c>
      <c r="O35" s="145">
        <f t="shared" si="20"/>
        <v>0</v>
      </c>
      <c r="P35" s="95">
        <f t="shared" si="20"/>
        <v>0</v>
      </c>
      <c r="Q35" s="95">
        <f t="shared" si="20"/>
        <v>0</v>
      </c>
      <c r="R35" s="95">
        <f>R36</f>
        <v>22000</v>
      </c>
      <c r="S35" s="95">
        <f>S36</f>
        <v>22000</v>
      </c>
      <c r="T35" s="45">
        <f>T36</f>
        <v>0</v>
      </c>
      <c r="U35" s="59">
        <f>U36</f>
        <v>22000</v>
      </c>
      <c r="V35" s="174"/>
    </row>
    <row r="36" spans="1:22" s="8" customFormat="1" ht="122.25" customHeight="1">
      <c r="A36" s="164"/>
      <c r="B36" s="120"/>
      <c r="C36" s="30" t="s">
        <v>22</v>
      </c>
      <c r="D36" s="148">
        <f>D37</f>
        <v>22000</v>
      </c>
      <c r="E36" s="50">
        <v>0</v>
      </c>
      <c r="F36" s="32">
        <v>0</v>
      </c>
      <c r="G36" s="32">
        <v>0</v>
      </c>
      <c r="H36" s="32">
        <f t="shared" si="19"/>
        <v>0</v>
      </c>
      <c r="I36" s="102">
        <f t="shared" si="19"/>
        <v>0</v>
      </c>
      <c r="J36" s="102">
        <f t="shared" si="19"/>
        <v>0</v>
      </c>
      <c r="K36" s="137">
        <f t="shared" si="19"/>
        <v>0</v>
      </c>
      <c r="L36" s="138">
        <f t="shared" si="19"/>
        <v>22000</v>
      </c>
      <c r="M36" s="102">
        <f t="shared" si="19"/>
        <v>22000</v>
      </c>
      <c r="N36" s="137">
        <f t="shared" si="19"/>
        <v>0</v>
      </c>
      <c r="O36" s="138">
        <f t="shared" si="19"/>
        <v>0</v>
      </c>
      <c r="P36" s="102">
        <f t="shared" si="19"/>
        <v>0</v>
      </c>
      <c r="Q36" s="102">
        <f t="shared" si="19"/>
        <v>0</v>
      </c>
      <c r="R36" s="102">
        <f>R37</f>
        <v>22000</v>
      </c>
      <c r="S36" s="102">
        <f t="shared" si="19"/>
        <v>22000</v>
      </c>
      <c r="T36" s="102">
        <f>T37</f>
        <v>0</v>
      </c>
      <c r="U36" s="137">
        <f t="shared" si="19"/>
        <v>22000</v>
      </c>
      <c r="V36" s="174"/>
    </row>
    <row r="37" spans="1:22" s="8" customFormat="1" ht="222" customHeight="1">
      <c r="A37" s="164"/>
      <c r="B37" s="120"/>
      <c r="C37" s="36" t="s">
        <v>65</v>
      </c>
      <c r="D37" s="148">
        <v>22000</v>
      </c>
      <c r="E37" s="50">
        <v>0</v>
      </c>
      <c r="F37" s="32">
        <v>0</v>
      </c>
      <c r="G37" s="32">
        <v>0</v>
      </c>
      <c r="H37" s="32">
        <v>0</v>
      </c>
      <c r="I37" s="102">
        <v>0</v>
      </c>
      <c r="J37" s="102">
        <v>0</v>
      </c>
      <c r="K37" s="137">
        <v>0</v>
      </c>
      <c r="L37" s="138">
        <f>SUM(N37)+M37</f>
        <v>22000</v>
      </c>
      <c r="M37" s="102">
        <v>22000</v>
      </c>
      <c r="N37" s="137">
        <v>0</v>
      </c>
      <c r="O37" s="134">
        <v>0</v>
      </c>
      <c r="P37" s="100">
        <v>0</v>
      </c>
      <c r="Q37" s="100">
        <v>0</v>
      </c>
      <c r="R37" s="100">
        <f>SUM(S37)+T37</f>
        <v>22000</v>
      </c>
      <c r="S37" s="100">
        <f>I37+M37</f>
        <v>22000</v>
      </c>
      <c r="T37" s="20">
        <v>0</v>
      </c>
      <c r="U37" s="47">
        <f>R37</f>
        <v>22000</v>
      </c>
      <c r="V37" s="174"/>
    </row>
    <row r="38" spans="1:22" s="7" customFormat="1" ht="51" customHeight="1">
      <c r="A38" s="162"/>
      <c r="B38" s="119"/>
      <c r="C38" s="16" t="s">
        <v>41</v>
      </c>
      <c r="D38" s="68">
        <f>D39+D42</f>
        <v>29426671</v>
      </c>
      <c r="E38" s="56">
        <f aca="true" t="shared" si="21" ref="E38:J38">E39+E42</f>
        <v>76600</v>
      </c>
      <c r="F38" s="40">
        <f t="shared" si="21"/>
        <v>76600</v>
      </c>
      <c r="G38" s="40">
        <f t="shared" si="21"/>
        <v>0</v>
      </c>
      <c r="H38" s="40">
        <f t="shared" si="21"/>
        <v>5409613.87</v>
      </c>
      <c r="I38" s="105">
        <f t="shared" si="21"/>
        <v>1918792</v>
      </c>
      <c r="J38" s="105">
        <f t="shared" si="21"/>
        <v>3490821.87</v>
      </c>
      <c r="K38" s="133">
        <f t="shared" si="11"/>
        <v>5486213.87</v>
      </c>
      <c r="L38" s="143">
        <f>L39+L42</f>
        <v>778000</v>
      </c>
      <c r="M38" s="105">
        <f>M39+M42</f>
        <v>0</v>
      </c>
      <c r="N38" s="144">
        <f>N39+N42</f>
        <v>778000</v>
      </c>
      <c r="O38" s="143">
        <f aca="true" t="shared" si="22" ref="O38:U38">O39+O42</f>
        <v>76600</v>
      </c>
      <c r="P38" s="105">
        <f t="shared" si="22"/>
        <v>76600</v>
      </c>
      <c r="Q38" s="105">
        <f t="shared" si="22"/>
        <v>0</v>
      </c>
      <c r="R38" s="105">
        <f>R39+R42</f>
        <v>6187613.87</v>
      </c>
      <c r="S38" s="105">
        <f t="shared" si="22"/>
        <v>1918792</v>
      </c>
      <c r="T38" s="40">
        <f t="shared" si="22"/>
        <v>4268821.87</v>
      </c>
      <c r="U38" s="68">
        <f t="shared" si="22"/>
        <v>6264213.87</v>
      </c>
      <c r="V38" s="174">
        <v>88</v>
      </c>
    </row>
    <row r="39" spans="1:22" s="7" customFormat="1" ht="45.75" customHeight="1">
      <c r="A39" s="163">
        <v>8320</v>
      </c>
      <c r="B39" s="39" t="s">
        <v>28</v>
      </c>
      <c r="C39" s="28" t="s">
        <v>7</v>
      </c>
      <c r="D39" s="59">
        <f>D40</f>
        <v>76600</v>
      </c>
      <c r="E39" s="57">
        <f aca="true" t="shared" si="23" ref="D39:F40">E40</f>
        <v>76600</v>
      </c>
      <c r="F39" s="29">
        <f t="shared" si="23"/>
        <v>76600</v>
      </c>
      <c r="G39" s="29">
        <v>0</v>
      </c>
      <c r="H39" s="29">
        <v>0</v>
      </c>
      <c r="I39" s="100">
        <v>0</v>
      </c>
      <c r="J39" s="100">
        <v>0</v>
      </c>
      <c r="K39" s="133">
        <f t="shared" si="11"/>
        <v>76600</v>
      </c>
      <c r="L39" s="145">
        <f aca="true" t="shared" si="24" ref="L39:N40">L40</f>
        <v>0</v>
      </c>
      <c r="M39" s="95">
        <f t="shared" si="24"/>
        <v>0</v>
      </c>
      <c r="N39" s="140">
        <f t="shared" si="24"/>
        <v>0</v>
      </c>
      <c r="O39" s="139">
        <f aca="true" t="shared" si="25" ref="O39:U40">O40</f>
        <v>76600</v>
      </c>
      <c r="P39" s="103">
        <f t="shared" si="25"/>
        <v>76600</v>
      </c>
      <c r="Q39" s="103">
        <f t="shared" si="25"/>
        <v>0</v>
      </c>
      <c r="R39" s="103">
        <f t="shared" si="25"/>
        <v>0</v>
      </c>
      <c r="S39" s="103">
        <f t="shared" si="25"/>
        <v>0</v>
      </c>
      <c r="T39" s="35">
        <f t="shared" si="25"/>
        <v>0</v>
      </c>
      <c r="U39" s="59">
        <f t="shared" si="25"/>
        <v>76600</v>
      </c>
      <c r="V39" s="174"/>
    </row>
    <row r="40" spans="1:22" s="7" customFormat="1" ht="122.25" customHeight="1">
      <c r="A40" s="162"/>
      <c r="B40" s="119"/>
      <c r="C40" s="30" t="s">
        <v>55</v>
      </c>
      <c r="D40" s="69">
        <f t="shared" si="23"/>
        <v>76600</v>
      </c>
      <c r="E40" s="52">
        <f t="shared" si="23"/>
        <v>76600</v>
      </c>
      <c r="F40" s="31">
        <f t="shared" si="23"/>
        <v>76600</v>
      </c>
      <c r="G40" s="31">
        <v>0</v>
      </c>
      <c r="H40" s="31">
        <v>0</v>
      </c>
      <c r="I40" s="101">
        <v>0</v>
      </c>
      <c r="J40" s="101">
        <v>0</v>
      </c>
      <c r="K40" s="135">
        <f t="shared" si="11"/>
        <v>76600</v>
      </c>
      <c r="L40" s="146">
        <f t="shared" si="24"/>
        <v>0</v>
      </c>
      <c r="M40" s="107">
        <f t="shared" si="24"/>
        <v>0</v>
      </c>
      <c r="N40" s="142">
        <f t="shared" si="24"/>
        <v>0</v>
      </c>
      <c r="O40" s="141">
        <f t="shared" si="25"/>
        <v>76600</v>
      </c>
      <c r="P40" s="104">
        <f t="shared" si="25"/>
        <v>76600</v>
      </c>
      <c r="Q40" s="104">
        <f t="shared" si="25"/>
        <v>0</v>
      </c>
      <c r="R40" s="104">
        <f t="shared" si="25"/>
        <v>0</v>
      </c>
      <c r="S40" s="104">
        <f t="shared" si="25"/>
        <v>0</v>
      </c>
      <c r="T40" s="34">
        <f t="shared" si="25"/>
        <v>0</v>
      </c>
      <c r="U40" s="69">
        <f t="shared" si="25"/>
        <v>76600</v>
      </c>
      <c r="V40" s="174"/>
    </row>
    <row r="41" spans="1:22" s="7" customFormat="1" ht="75.75" customHeight="1">
      <c r="A41" s="162"/>
      <c r="B41" s="119"/>
      <c r="C41" s="36" t="s">
        <v>19</v>
      </c>
      <c r="D41" s="148">
        <v>76600</v>
      </c>
      <c r="E41" s="50">
        <v>76600</v>
      </c>
      <c r="F41" s="32">
        <v>76600</v>
      </c>
      <c r="G41" s="32">
        <v>0</v>
      </c>
      <c r="H41" s="32">
        <v>0</v>
      </c>
      <c r="I41" s="102">
        <v>0</v>
      </c>
      <c r="J41" s="102">
        <v>0</v>
      </c>
      <c r="K41" s="137">
        <f t="shared" si="11"/>
        <v>76600</v>
      </c>
      <c r="L41" s="138">
        <f>M41+N41</f>
        <v>0</v>
      </c>
      <c r="M41" s="102"/>
      <c r="N41" s="137"/>
      <c r="O41" s="134">
        <f>P41+Q41</f>
        <v>76600</v>
      </c>
      <c r="P41" s="100">
        <f>F41</f>
        <v>76600</v>
      </c>
      <c r="Q41" s="100">
        <f>G41</f>
        <v>0</v>
      </c>
      <c r="R41" s="100">
        <f>S41+T41</f>
        <v>0</v>
      </c>
      <c r="S41" s="100">
        <f>I41+M41</f>
        <v>0</v>
      </c>
      <c r="T41" s="20">
        <f>J41+N41</f>
        <v>0</v>
      </c>
      <c r="U41" s="47">
        <f>R41+O41</f>
        <v>76600</v>
      </c>
      <c r="V41" s="174"/>
    </row>
    <row r="42" spans="1:22" s="7" customFormat="1" ht="60" customHeight="1">
      <c r="A42" s="163">
        <v>8340</v>
      </c>
      <c r="B42" s="38" t="s">
        <v>26</v>
      </c>
      <c r="C42" s="16" t="s">
        <v>27</v>
      </c>
      <c r="D42" s="59">
        <f>D46+D50+D52+D60+D64+D43+D48</f>
        <v>29350071</v>
      </c>
      <c r="E42" s="58">
        <f aca="true" t="shared" si="26" ref="E42:U42">E46+E50+E52+E60+E64+E43+E48</f>
        <v>0</v>
      </c>
      <c r="F42" s="35">
        <f t="shared" si="26"/>
        <v>0</v>
      </c>
      <c r="G42" s="35">
        <f t="shared" si="26"/>
        <v>0</v>
      </c>
      <c r="H42" s="35">
        <f t="shared" si="26"/>
        <v>5409613.87</v>
      </c>
      <c r="I42" s="103">
        <f t="shared" si="26"/>
        <v>1918792</v>
      </c>
      <c r="J42" s="103">
        <f>J46+J50+J52+J60+J64+J43+J48</f>
        <v>3490821.87</v>
      </c>
      <c r="K42" s="140">
        <f t="shared" si="26"/>
        <v>5409613.87</v>
      </c>
      <c r="L42" s="139">
        <f>L46+L50+L52+L60+L64+L43+L48</f>
        <v>778000</v>
      </c>
      <c r="M42" s="103">
        <f t="shared" si="26"/>
        <v>0</v>
      </c>
      <c r="N42" s="140">
        <f t="shared" si="26"/>
        <v>778000</v>
      </c>
      <c r="O42" s="139">
        <f t="shared" si="26"/>
        <v>0</v>
      </c>
      <c r="P42" s="103">
        <f t="shared" si="26"/>
        <v>0</v>
      </c>
      <c r="Q42" s="103">
        <f t="shared" si="26"/>
        <v>0</v>
      </c>
      <c r="R42" s="103">
        <f t="shared" si="26"/>
        <v>6187613.87</v>
      </c>
      <c r="S42" s="103">
        <f t="shared" si="26"/>
        <v>1918792</v>
      </c>
      <c r="T42" s="35">
        <f t="shared" si="26"/>
        <v>4268821.87</v>
      </c>
      <c r="U42" s="59">
        <f t="shared" si="26"/>
        <v>6187613.87</v>
      </c>
      <c r="V42" s="174"/>
    </row>
    <row r="43" spans="1:22" s="8" customFormat="1" ht="46.5" customHeight="1">
      <c r="A43" s="167"/>
      <c r="B43" s="90"/>
      <c r="C43" s="83" t="s">
        <v>56</v>
      </c>
      <c r="D43" s="69">
        <f>D44+D45</f>
        <v>25172000</v>
      </c>
      <c r="E43" s="60">
        <f>E44</f>
        <v>0</v>
      </c>
      <c r="F43" s="34">
        <f>F44</f>
        <v>0</v>
      </c>
      <c r="G43" s="34">
        <f>G44</f>
        <v>0</v>
      </c>
      <c r="H43" s="34">
        <f>H44+H45</f>
        <v>1231542.87</v>
      </c>
      <c r="I43" s="104">
        <f aca="true" t="shared" si="27" ref="I43:S43">I44</f>
        <v>0</v>
      </c>
      <c r="J43" s="104">
        <f>J44+J45</f>
        <v>1231542.87</v>
      </c>
      <c r="K43" s="135">
        <f>E43+H43</f>
        <v>1231542.87</v>
      </c>
      <c r="L43" s="141">
        <f>L44+L45</f>
        <v>778000</v>
      </c>
      <c r="M43" s="141">
        <f>M44+M45</f>
        <v>0</v>
      </c>
      <c r="N43" s="159">
        <f>N44+N45</f>
        <v>778000</v>
      </c>
      <c r="O43" s="141">
        <f t="shared" si="27"/>
        <v>0</v>
      </c>
      <c r="P43" s="104">
        <f t="shared" si="27"/>
        <v>0</v>
      </c>
      <c r="Q43" s="104">
        <f t="shared" si="27"/>
        <v>0</v>
      </c>
      <c r="R43" s="104">
        <f>R44+R45</f>
        <v>2009542.87</v>
      </c>
      <c r="S43" s="104">
        <f t="shared" si="27"/>
        <v>0</v>
      </c>
      <c r="T43" s="34">
        <f>T44+T45</f>
        <v>2009542.87</v>
      </c>
      <c r="U43" s="69">
        <f>U44+U45</f>
        <v>2009542.87</v>
      </c>
      <c r="V43" s="174"/>
    </row>
    <row r="44" spans="1:22" s="7" customFormat="1" ht="105" customHeight="1">
      <c r="A44" s="163"/>
      <c r="B44" s="38"/>
      <c r="C44" s="89" t="s">
        <v>63</v>
      </c>
      <c r="D44" s="148">
        <v>7302000</v>
      </c>
      <c r="E44" s="92">
        <f>F44+G44</f>
        <v>0</v>
      </c>
      <c r="F44" s="93"/>
      <c r="G44" s="93"/>
      <c r="H44" s="93">
        <f>I44+J44</f>
        <v>1231542.87</v>
      </c>
      <c r="I44" s="106"/>
      <c r="J44" s="106">
        <v>1231542.87</v>
      </c>
      <c r="K44" s="137">
        <f>H44</f>
        <v>1231542.87</v>
      </c>
      <c r="L44" s="147">
        <f>M44+N44</f>
        <v>0</v>
      </c>
      <c r="M44" s="106"/>
      <c r="N44" s="148"/>
      <c r="O44" s="138">
        <f>P44+Q44</f>
        <v>0</v>
      </c>
      <c r="P44" s="102">
        <f>F44</f>
        <v>0</v>
      </c>
      <c r="Q44" s="102">
        <f>G44</f>
        <v>0</v>
      </c>
      <c r="R44" s="102">
        <f>S44+T44</f>
        <v>1231542.87</v>
      </c>
      <c r="S44" s="102">
        <f>I44+M44</f>
        <v>0</v>
      </c>
      <c r="T44" s="17">
        <f>J44+N44</f>
        <v>1231542.87</v>
      </c>
      <c r="U44" s="62">
        <f>R44+O44</f>
        <v>1231542.87</v>
      </c>
      <c r="V44" s="174"/>
    </row>
    <row r="45" spans="1:22" s="7" customFormat="1" ht="140.25" customHeight="1">
      <c r="A45" s="163"/>
      <c r="B45" s="38"/>
      <c r="C45" s="89" t="s">
        <v>64</v>
      </c>
      <c r="D45" s="148">
        <v>17870000</v>
      </c>
      <c r="E45" s="92">
        <v>0</v>
      </c>
      <c r="F45" s="93">
        <v>0</v>
      </c>
      <c r="G45" s="93">
        <v>0</v>
      </c>
      <c r="H45" s="93"/>
      <c r="I45" s="106">
        <v>0</v>
      </c>
      <c r="J45" s="106"/>
      <c r="K45" s="137">
        <f>H45</f>
        <v>0</v>
      </c>
      <c r="L45" s="147">
        <v>778000</v>
      </c>
      <c r="M45" s="106">
        <v>0</v>
      </c>
      <c r="N45" s="148">
        <v>778000</v>
      </c>
      <c r="O45" s="138">
        <v>0</v>
      </c>
      <c r="P45" s="102">
        <v>0</v>
      </c>
      <c r="Q45" s="102">
        <v>0</v>
      </c>
      <c r="R45" s="102">
        <f>S45+T45</f>
        <v>778000</v>
      </c>
      <c r="S45" s="102">
        <v>0</v>
      </c>
      <c r="T45" s="17">
        <f>J45+N45</f>
        <v>778000</v>
      </c>
      <c r="U45" s="62">
        <v>778000</v>
      </c>
      <c r="V45" s="174"/>
    </row>
    <row r="46" spans="1:22" s="7" customFormat="1" ht="87.75" customHeight="1">
      <c r="A46" s="162"/>
      <c r="B46" s="119"/>
      <c r="C46" s="30" t="s">
        <v>57</v>
      </c>
      <c r="D46" s="69">
        <f>D47</f>
        <v>900000</v>
      </c>
      <c r="E46" s="60">
        <f aca="true" t="shared" si="28" ref="E46:U46">E47</f>
        <v>0</v>
      </c>
      <c r="F46" s="34">
        <f t="shared" si="28"/>
        <v>0</v>
      </c>
      <c r="G46" s="34">
        <f t="shared" si="28"/>
        <v>0</v>
      </c>
      <c r="H46" s="34">
        <f t="shared" si="28"/>
        <v>900000</v>
      </c>
      <c r="I46" s="104">
        <f t="shared" si="28"/>
        <v>900000</v>
      </c>
      <c r="J46" s="104">
        <f t="shared" si="28"/>
        <v>0</v>
      </c>
      <c r="K46" s="135">
        <f>E46+H46</f>
        <v>900000</v>
      </c>
      <c r="L46" s="141">
        <f>L47</f>
        <v>0</v>
      </c>
      <c r="M46" s="104">
        <f t="shared" si="28"/>
        <v>0</v>
      </c>
      <c r="N46" s="142">
        <f t="shared" si="28"/>
        <v>0</v>
      </c>
      <c r="O46" s="141">
        <f t="shared" si="28"/>
        <v>0</v>
      </c>
      <c r="P46" s="104">
        <f t="shared" si="28"/>
        <v>0</v>
      </c>
      <c r="Q46" s="104">
        <f t="shared" si="28"/>
        <v>0</v>
      </c>
      <c r="R46" s="104">
        <f t="shared" si="28"/>
        <v>900000</v>
      </c>
      <c r="S46" s="104">
        <f t="shared" si="28"/>
        <v>900000</v>
      </c>
      <c r="T46" s="34">
        <f t="shared" si="28"/>
        <v>0</v>
      </c>
      <c r="U46" s="69">
        <f t="shared" si="28"/>
        <v>900000</v>
      </c>
      <c r="V46" s="174"/>
    </row>
    <row r="47" spans="1:22" s="7" customFormat="1" ht="99" customHeight="1">
      <c r="A47" s="162"/>
      <c r="B47" s="119"/>
      <c r="C47" s="36" t="s">
        <v>20</v>
      </c>
      <c r="D47" s="148">
        <v>900000</v>
      </c>
      <c r="E47" s="50">
        <v>0</v>
      </c>
      <c r="F47" s="32">
        <v>0</v>
      </c>
      <c r="G47" s="32">
        <v>0</v>
      </c>
      <c r="H47" s="32">
        <f>I47+J47</f>
        <v>900000</v>
      </c>
      <c r="I47" s="102">
        <f>782708+117292</f>
        <v>900000</v>
      </c>
      <c r="J47" s="102">
        <v>0</v>
      </c>
      <c r="K47" s="137">
        <f>H47</f>
        <v>900000</v>
      </c>
      <c r="L47" s="138">
        <f>M47+N47</f>
        <v>0</v>
      </c>
      <c r="M47" s="102"/>
      <c r="N47" s="137"/>
      <c r="O47" s="134">
        <f>P47+Q47</f>
        <v>0</v>
      </c>
      <c r="P47" s="100">
        <f>F47</f>
        <v>0</v>
      </c>
      <c r="Q47" s="100">
        <f>G47</f>
        <v>0</v>
      </c>
      <c r="R47" s="100">
        <f>S47+T47</f>
        <v>900000</v>
      </c>
      <c r="S47" s="100">
        <f>I47+M47</f>
        <v>900000</v>
      </c>
      <c r="T47" s="20">
        <f>J47+N47</f>
        <v>0</v>
      </c>
      <c r="U47" s="47">
        <f>R47+O47</f>
        <v>900000</v>
      </c>
      <c r="V47" s="174"/>
    </row>
    <row r="48" spans="1:22" s="91" customFormat="1" ht="33.75" customHeight="1">
      <c r="A48" s="165"/>
      <c r="B48" s="121"/>
      <c r="C48" s="83" t="s">
        <v>49</v>
      </c>
      <c r="D48" s="69">
        <f>D49</f>
        <v>700000</v>
      </c>
      <c r="E48" s="81">
        <f aca="true" t="shared" si="29" ref="E48:U48">E49</f>
        <v>0</v>
      </c>
      <c r="F48" s="44">
        <f t="shared" si="29"/>
        <v>0</v>
      </c>
      <c r="G48" s="44">
        <f t="shared" si="29"/>
        <v>0</v>
      </c>
      <c r="H48" s="44">
        <f t="shared" si="29"/>
        <v>700000</v>
      </c>
      <c r="I48" s="107">
        <f t="shared" si="29"/>
        <v>0</v>
      </c>
      <c r="J48" s="107">
        <f t="shared" si="29"/>
        <v>700000</v>
      </c>
      <c r="K48" s="142">
        <f t="shared" si="29"/>
        <v>700000</v>
      </c>
      <c r="L48" s="146">
        <f t="shared" si="29"/>
        <v>0</v>
      </c>
      <c r="M48" s="107">
        <f t="shared" si="29"/>
        <v>0</v>
      </c>
      <c r="N48" s="142">
        <f t="shared" si="29"/>
        <v>0</v>
      </c>
      <c r="O48" s="146">
        <f t="shared" si="29"/>
        <v>0</v>
      </c>
      <c r="P48" s="107">
        <f t="shared" si="29"/>
        <v>0</v>
      </c>
      <c r="Q48" s="107">
        <f t="shared" si="29"/>
        <v>0</v>
      </c>
      <c r="R48" s="107">
        <f t="shared" si="29"/>
        <v>700000</v>
      </c>
      <c r="S48" s="107">
        <f t="shared" si="29"/>
        <v>0</v>
      </c>
      <c r="T48" s="44">
        <f t="shared" si="29"/>
        <v>700000</v>
      </c>
      <c r="U48" s="69">
        <f t="shared" si="29"/>
        <v>700000</v>
      </c>
      <c r="V48" s="174"/>
    </row>
    <row r="49" spans="1:22" s="7" customFormat="1" ht="120.75" customHeight="1">
      <c r="A49" s="162"/>
      <c r="B49" s="119"/>
      <c r="C49" s="89" t="s">
        <v>50</v>
      </c>
      <c r="D49" s="148">
        <v>700000</v>
      </c>
      <c r="E49" s="50"/>
      <c r="F49" s="32"/>
      <c r="G49" s="32">
        <v>0</v>
      </c>
      <c r="H49" s="32">
        <f>I49+J49</f>
        <v>700000</v>
      </c>
      <c r="I49" s="102"/>
      <c r="J49" s="102">
        <v>700000</v>
      </c>
      <c r="K49" s="137">
        <f>H49</f>
        <v>700000</v>
      </c>
      <c r="L49" s="138">
        <f>M49+N49</f>
        <v>0</v>
      </c>
      <c r="M49" s="102"/>
      <c r="N49" s="137"/>
      <c r="O49" s="134">
        <f>P49+Q49</f>
        <v>0</v>
      </c>
      <c r="P49" s="100">
        <f>F49</f>
        <v>0</v>
      </c>
      <c r="Q49" s="100">
        <f>G49</f>
        <v>0</v>
      </c>
      <c r="R49" s="100">
        <f>S49+T49</f>
        <v>700000</v>
      </c>
      <c r="S49" s="100">
        <f>I49+M49</f>
        <v>0</v>
      </c>
      <c r="T49" s="20">
        <f>J49+N49</f>
        <v>700000</v>
      </c>
      <c r="U49" s="47">
        <f>R49+O49</f>
        <v>700000</v>
      </c>
      <c r="V49" s="174"/>
    </row>
    <row r="50" spans="1:22" s="7" customFormat="1" ht="57.75" customHeight="1">
      <c r="A50" s="162"/>
      <c r="B50" s="119"/>
      <c r="C50" s="30" t="s">
        <v>21</v>
      </c>
      <c r="D50" s="69">
        <f>D51</f>
        <v>1450000</v>
      </c>
      <c r="E50" s="52">
        <v>0</v>
      </c>
      <c r="F50" s="31">
        <v>0</v>
      </c>
      <c r="G50" s="31">
        <v>0</v>
      </c>
      <c r="H50" s="31">
        <f>H51</f>
        <v>1450000</v>
      </c>
      <c r="I50" s="101">
        <v>0</v>
      </c>
      <c r="J50" s="101">
        <f>J51</f>
        <v>1450000</v>
      </c>
      <c r="K50" s="135">
        <f>E50+H50</f>
        <v>1450000</v>
      </c>
      <c r="L50" s="136">
        <f>L51</f>
        <v>0</v>
      </c>
      <c r="M50" s="101">
        <v>0</v>
      </c>
      <c r="N50" s="135">
        <f>N51</f>
        <v>0</v>
      </c>
      <c r="O50" s="136">
        <f aca="true" t="shared" si="30" ref="O50:U50">O51</f>
        <v>0</v>
      </c>
      <c r="P50" s="101">
        <f t="shared" si="30"/>
        <v>0</v>
      </c>
      <c r="Q50" s="101">
        <f t="shared" si="30"/>
        <v>0</v>
      </c>
      <c r="R50" s="101">
        <f t="shared" si="30"/>
        <v>1450000</v>
      </c>
      <c r="S50" s="101">
        <f t="shared" si="30"/>
        <v>0</v>
      </c>
      <c r="T50" s="31">
        <f t="shared" si="30"/>
        <v>1450000</v>
      </c>
      <c r="U50" s="53">
        <f t="shared" si="30"/>
        <v>1450000</v>
      </c>
      <c r="V50" s="174"/>
    </row>
    <row r="51" spans="1:22" s="7" customFormat="1" ht="84.75" customHeight="1">
      <c r="A51" s="162"/>
      <c r="B51" s="119"/>
      <c r="C51" s="36" t="s">
        <v>23</v>
      </c>
      <c r="D51" s="148">
        <v>1450000</v>
      </c>
      <c r="E51" s="50">
        <v>0</v>
      </c>
      <c r="F51" s="32">
        <v>0</v>
      </c>
      <c r="G51" s="32">
        <v>0</v>
      </c>
      <c r="H51" s="32">
        <f>I51+J51</f>
        <v>1450000</v>
      </c>
      <c r="I51" s="102">
        <v>0</v>
      </c>
      <c r="J51" s="102">
        <f>1450000-1000000+1000000</f>
        <v>1450000</v>
      </c>
      <c r="K51" s="137">
        <f aca="true" t="shared" si="31" ref="K51:K63">E51+H51</f>
        <v>1450000</v>
      </c>
      <c r="L51" s="138">
        <f>M51+N51</f>
        <v>0</v>
      </c>
      <c r="M51" s="102"/>
      <c r="N51" s="137"/>
      <c r="O51" s="134">
        <f>P51+Q51</f>
        <v>0</v>
      </c>
      <c r="P51" s="100">
        <f>F51</f>
        <v>0</v>
      </c>
      <c r="Q51" s="100">
        <f>G51</f>
        <v>0</v>
      </c>
      <c r="R51" s="100">
        <f>S51+T51</f>
        <v>1450000</v>
      </c>
      <c r="S51" s="100">
        <f>I51+M51</f>
        <v>0</v>
      </c>
      <c r="T51" s="20">
        <f>J51+N51</f>
        <v>1450000</v>
      </c>
      <c r="U51" s="47">
        <f>R51+O51</f>
        <v>1450000</v>
      </c>
      <c r="V51" s="174"/>
    </row>
    <row r="52" spans="1:22" s="7" customFormat="1" ht="129" customHeight="1">
      <c r="A52" s="162"/>
      <c r="B52" s="119"/>
      <c r="C52" s="83" t="s">
        <v>55</v>
      </c>
      <c r="D52" s="67">
        <f>D53+D54+D56+D57+D58+D59+D55</f>
        <v>628071</v>
      </c>
      <c r="E52" s="94">
        <f aca="true" t="shared" si="32" ref="E52:U52">E53+E54+E56+E57+E58+E59+E55</f>
        <v>0</v>
      </c>
      <c r="F52" s="43">
        <f t="shared" si="32"/>
        <v>0</v>
      </c>
      <c r="G52" s="43">
        <f t="shared" si="32"/>
        <v>0</v>
      </c>
      <c r="H52" s="43">
        <f t="shared" si="32"/>
        <v>628071</v>
      </c>
      <c r="I52" s="107">
        <f t="shared" si="32"/>
        <v>608792</v>
      </c>
      <c r="J52" s="107">
        <f t="shared" si="32"/>
        <v>19279</v>
      </c>
      <c r="K52" s="142">
        <f t="shared" si="32"/>
        <v>628071</v>
      </c>
      <c r="L52" s="146">
        <f t="shared" si="32"/>
        <v>0</v>
      </c>
      <c r="M52" s="107">
        <f t="shared" si="32"/>
        <v>0</v>
      </c>
      <c r="N52" s="142">
        <f t="shared" si="32"/>
        <v>0</v>
      </c>
      <c r="O52" s="146">
        <f t="shared" si="32"/>
        <v>0</v>
      </c>
      <c r="P52" s="107">
        <f t="shared" si="32"/>
        <v>0</v>
      </c>
      <c r="Q52" s="107">
        <f t="shared" si="32"/>
        <v>0</v>
      </c>
      <c r="R52" s="107">
        <f t="shared" si="32"/>
        <v>628071</v>
      </c>
      <c r="S52" s="107">
        <f t="shared" si="32"/>
        <v>608792</v>
      </c>
      <c r="T52" s="43">
        <f t="shared" si="32"/>
        <v>19279</v>
      </c>
      <c r="U52" s="67">
        <f t="shared" si="32"/>
        <v>628071</v>
      </c>
      <c r="V52" s="174"/>
    </row>
    <row r="53" spans="1:22" s="7" customFormat="1" ht="80.25" customHeight="1">
      <c r="A53" s="162"/>
      <c r="B53" s="119"/>
      <c r="C53" s="36" t="s">
        <v>36</v>
      </c>
      <c r="D53" s="148">
        <v>233400</v>
      </c>
      <c r="E53" s="50">
        <v>0</v>
      </c>
      <c r="F53" s="32">
        <v>0</v>
      </c>
      <c r="G53" s="32">
        <v>0</v>
      </c>
      <c r="H53" s="32">
        <f aca="true" t="shared" si="33" ref="H53:H59">I53+J53</f>
        <v>233400</v>
      </c>
      <c r="I53" s="102">
        <v>233400</v>
      </c>
      <c r="J53" s="102">
        <v>0</v>
      </c>
      <c r="K53" s="137">
        <f t="shared" si="31"/>
        <v>233400</v>
      </c>
      <c r="L53" s="138">
        <f aca="true" t="shared" si="34" ref="L53:L59">M53+N53</f>
        <v>0</v>
      </c>
      <c r="M53" s="102"/>
      <c r="N53" s="137"/>
      <c r="O53" s="134">
        <f aca="true" t="shared" si="35" ref="O53:O59">P53+Q53</f>
        <v>0</v>
      </c>
      <c r="P53" s="100">
        <f aca="true" t="shared" si="36" ref="P53:Q59">F53</f>
        <v>0</v>
      </c>
      <c r="Q53" s="100">
        <f t="shared" si="36"/>
        <v>0</v>
      </c>
      <c r="R53" s="100">
        <f aca="true" t="shared" si="37" ref="R53:R59">S53+T53</f>
        <v>233400</v>
      </c>
      <c r="S53" s="100">
        <f aca="true" t="shared" si="38" ref="S53:T59">I53+M53</f>
        <v>233400</v>
      </c>
      <c r="T53" s="20">
        <f t="shared" si="38"/>
        <v>0</v>
      </c>
      <c r="U53" s="47">
        <f aca="true" t="shared" si="39" ref="U53:U59">R53+O53</f>
        <v>233400</v>
      </c>
      <c r="V53" s="174">
        <v>89</v>
      </c>
    </row>
    <row r="54" spans="1:22" s="7" customFormat="1" ht="135" customHeight="1">
      <c r="A54" s="162"/>
      <c r="B54" s="119"/>
      <c r="C54" s="36" t="s">
        <v>46</v>
      </c>
      <c r="D54" s="148">
        <v>90725</v>
      </c>
      <c r="E54" s="50">
        <v>0</v>
      </c>
      <c r="F54" s="32">
        <v>0</v>
      </c>
      <c r="G54" s="32">
        <v>0</v>
      </c>
      <c r="H54" s="32">
        <f t="shared" si="33"/>
        <v>90725</v>
      </c>
      <c r="I54" s="102">
        <v>90725</v>
      </c>
      <c r="J54" s="102">
        <v>0</v>
      </c>
      <c r="K54" s="137">
        <f t="shared" si="31"/>
        <v>90725</v>
      </c>
      <c r="L54" s="138">
        <f t="shared" si="34"/>
        <v>0</v>
      </c>
      <c r="M54" s="102"/>
      <c r="N54" s="137"/>
      <c r="O54" s="134">
        <f t="shared" si="35"/>
        <v>0</v>
      </c>
      <c r="P54" s="100">
        <f t="shared" si="36"/>
        <v>0</v>
      </c>
      <c r="Q54" s="100">
        <f t="shared" si="36"/>
        <v>0</v>
      </c>
      <c r="R54" s="100">
        <f t="shared" si="37"/>
        <v>90725</v>
      </c>
      <c r="S54" s="100">
        <f t="shared" si="38"/>
        <v>90725</v>
      </c>
      <c r="T54" s="20">
        <f t="shared" si="38"/>
        <v>0</v>
      </c>
      <c r="U54" s="47">
        <f t="shared" si="39"/>
        <v>90725</v>
      </c>
      <c r="V54" s="174"/>
    </row>
    <row r="55" spans="1:22" s="7" customFormat="1" ht="79.5" customHeight="1">
      <c r="A55" s="162"/>
      <c r="B55" s="119"/>
      <c r="C55" s="36" t="s">
        <v>51</v>
      </c>
      <c r="D55" s="148">
        <v>19279</v>
      </c>
      <c r="E55" s="50">
        <v>0</v>
      </c>
      <c r="F55" s="32">
        <v>0</v>
      </c>
      <c r="G55" s="32">
        <v>0</v>
      </c>
      <c r="H55" s="32">
        <f t="shared" si="33"/>
        <v>19279</v>
      </c>
      <c r="I55" s="102">
        <v>0</v>
      </c>
      <c r="J55" s="102">
        <v>19279</v>
      </c>
      <c r="K55" s="137">
        <f>E55+H55</f>
        <v>19279</v>
      </c>
      <c r="L55" s="138">
        <f t="shared" si="34"/>
        <v>0</v>
      </c>
      <c r="M55" s="102"/>
      <c r="N55" s="137"/>
      <c r="O55" s="134">
        <f t="shared" si="35"/>
        <v>0</v>
      </c>
      <c r="P55" s="100">
        <f t="shared" si="36"/>
        <v>0</v>
      </c>
      <c r="Q55" s="100">
        <f t="shared" si="36"/>
        <v>0</v>
      </c>
      <c r="R55" s="100">
        <f t="shared" si="37"/>
        <v>19279</v>
      </c>
      <c r="S55" s="100">
        <f t="shared" si="38"/>
        <v>0</v>
      </c>
      <c r="T55" s="20">
        <f t="shared" si="38"/>
        <v>19279</v>
      </c>
      <c r="U55" s="47">
        <f t="shared" si="39"/>
        <v>19279</v>
      </c>
      <c r="V55" s="174"/>
    </row>
    <row r="56" spans="1:22" s="7" customFormat="1" ht="80.25" customHeight="1">
      <c r="A56" s="162"/>
      <c r="B56" s="119"/>
      <c r="C56" s="36" t="s">
        <v>47</v>
      </c>
      <c r="D56" s="148">
        <v>176667</v>
      </c>
      <c r="E56" s="50">
        <v>0</v>
      </c>
      <c r="F56" s="32">
        <v>0</v>
      </c>
      <c r="G56" s="32">
        <v>0</v>
      </c>
      <c r="H56" s="32">
        <f t="shared" si="33"/>
        <v>176667</v>
      </c>
      <c r="I56" s="102">
        <v>176667</v>
      </c>
      <c r="J56" s="102">
        <v>0</v>
      </c>
      <c r="K56" s="137">
        <f t="shared" si="31"/>
        <v>176667</v>
      </c>
      <c r="L56" s="138">
        <f t="shared" si="34"/>
        <v>0</v>
      </c>
      <c r="M56" s="102"/>
      <c r="N56" s="137"/>
      <c r="O56" s="134">
        <f t="shared" si="35"/>
        <v>0</v>
      </c>
      <c r="P56" s="100">
        <f t="shared" si="36"/>
        <v>0</v>
      </c>
      <c r="Q56" s="100">
        <f t="shared" si="36"/>
        <v>0</v>
      </c>
      <c r="R56" s="100">
        <f t="shared" si="37"/>
        <v>176667</v>
      </c>
      <c r="S56" s="100">
        <f t="shared" si="38"/>
        <v>176667</v>
      </c>
      <c r="T56" s="20">
        <f t="shared" si="38"/>
        <v>0</v>
      </c>
      <c r="U56" s="47">
        <f t="shared" si="39"/>
        <v>176667</v>
      </c>
      <c r="V56" s="174"/>
    </row>
    <row r="57" spans="1:22" s="7" customFormat="1" ht="87.75" customHeight="1">
      <c r="A57" s="162"/>
      <c r="B57" s="119"/>
      <c r="C57" s="36" t="s">
        <v>59</v>
      </c>
      <c r="D57" s="148">
        <v>18000</v>
      </c>
      <c r="E57" s="50">
        <v>0</v>
      </c>
      <c r="F57" s="32">
        <v>0</v>
      </c>
      <c r="G57" s="32">
        <v>0</v>
      </c>
      <c r="H57" s="32">
        <f t="shared" si="33"/>
        <v>18000</v>
      </c>
      <c r="I57" s="102">
        <v>18000</v>
      </c>
      <c r="J57" s="102">
        <v>0</v>
      </c>
      <c r="K57" s="137">
        <f t="shared" si="31"/>
        <v>18000</v>
      </c>
      <c r="L57" s="138">
        <f t="shared" si="34"/>
        <v>0</v>
      </c>
      <c r="M57" s="102"/>
      <c r="N57" s="137"/>
      <c r="O57" s="134">
        <f t="shared" si="35"/>
        <v>0</v>
      </c>
      <c r="P57" s="100">
        <f t="shared" si="36"/>
        <v>0</v>
      </c>
      <c r="Q57" s="100">
        <f t="shared" si="36"/>
        <v>0</v>
      </c>
      <c r="R57" s="100">
        <f t="shared" si="37"/>
        <v>18000</v>
      </c>
      <c r="S57" s="100">
        <f t="shared" si="38"/>
        <v>18000</v>
      </c>
      <c r="T57" s="20">
        <f t="shared" si="38"/>
        <v>0</v>
      </c>
      <c r="U57" s="47">
        <f t="shared" si="39"/>
        <v>18000</v>
      </c>
      <c r="V57" s="174"/>
    </row>
    <row r="58" spans="1:22" s="7" customFormat="1" ht="196.5" customHeight="1">
      <c r="A58" s="162"/>
      <c r="B58" s="119"/>
      <c r="C58" s="36" t="s">
        <v>60</v>
      </c>
      <c r="D58" s="148">
        <v>80000</v>
      </c>
      <c r="E58" s="50">
        <v>0</v>
      </c>
      <c r="F58" s="32">
        <v>0</v>
      </c>
      <c r="G58" s="32">
        <v>0</v>
      </c>
      <c r="H58" s="32">
        <f t="shared" si="33"/>
        <v>80000</v>
      </c>
      <c r="I58" s="102">
        <v>80000</v>
      </c>
      <c r="J58" s="102">
        <v>0</v>
      </c>
      <c r="K58" s="137">
        <f t="shared" si="31"/>
        <v>80000</v>
      </c>
      <c r="L58" s="138">
        <f t="shared" si="34"/>
        <v>0</v>
      </c>
      <c r="M58" s="102"/>
      <c r="N58" s="137"/>
      <c r="O58" s="134">
        <f t="shared" si="35"/>
        <v>0</v>
      </c>
      <c r="P58" s="100">
        <f t="shared" si="36"/>
        <v>0</v>
      </c>
      <c r="Q58" s="100">
        <f t="shared" si="36"/>
        <v>0</v>
      </c>
      <c r="R58" s="100">
        <f t="shared" si="37"/>
        <v>80000</v>
      </c>
      <c r="S58" s="100">
        <f t="shared" si="38"/>
        <v>80000</v>
      </c>
      <c r="T58" s="20">
        <f t="shared" si="38"/>
        <v>0</v>
      </c>
      <c r="U58" s="47">
        <f t="shared" si="39"/>
        <v>80000</v>
      </c>
      <c r="V58" s="174"/>
    </row>
    <row r="59" spans="1:22" s="7" customFormat="1" ht="109.5" customHeight="1">
      <c r="A59" s="162"/>
      <c r="B59" s="119"/>
      <c r="C59" s="36" t="s">
        <v>61</v>
      </c>
      <c r="D59" s="148">
        <v>10000</v>
      </c>
      <c r="E59" s="50">
        <v>0</v>
      </c>
      <c r="F59" s="32">
        <v>0</v>
      </c>
      <c r="G59" s="32">
        <v>0</v>
      </c>
      <c r="H59" s="32">
        <f t="shared" si="33"/>
        <v>10000</v>
      </c>
      <c r="I59" s="102">
        <v>10000</v>
      </c>
      <c r="J59" s="102">
        <v>0</v>
      </c>
      <c r="K59" s="137">
        <f t="shared" si="31"/>
        <v>10000</v>
      </c>
      <c r="L59" s="138">
        <f t="shared" si="34"/>
        <v>0</v>
      </c>
      <c r="M59" s="102"/>
      <c r="N59" s="137"/>
      <c r="O59" s="134">
        <f t="shared" si="35"/>
        <v>0</v>
      </c>
      <c r="P59" s="100">
        <f t="shared" si="36"/>
        <v>0</v>
      </c>
      <c r="Q59" s="100">
        <f t="shared" si="36"/>
        <v>0</v>
      </c>
      <c r="R59" s="100">
        <f t="shared" si="37"/>
        <v>10000</v>
      </c>
      <c r="S59" s="100">
        <f t="shared" si="38"/>
        <v>10000</v>
      </c>
      <c r="T59" s="20">
        <f t="shared" si="38"/>
        <v>0</v>
      </c>
      <c r="U59" s="47">
        <f t="shared" si="39"/>
        <v>10000</v>
      </c>
      <c r="V59" s="174"/>
    </row>
    <row r="60" spans="1:22" s="7" customFormat="1" ht="189" customHeight="1">
      <c r="A60" s="162"/>
      <c r="B60" s="119"/>
      <c r="C60" s="83" t="s">
        <v>62</v>
      </c>
      <c r="D60" s="67">
        <f>D61+D62+D63</f>
        <v>200000</v>
      </c>
      <c r="E60" s="48">
        <v>0</v>
      </c>
      <c r="F60" s="19">
        <v>0</v>
      </c>
      <c r="G60" s="19">
        <v>0</v>
      </c>
      <c r="H60" s="19">
        <f>H61+H62+H63</f>
        <v>200000</v>
      </c>
      <c r="I60" s="101">
        <f>I61+I62+I63</f>
        <v>110000</v>
      </c>
      <c r="J60" s="101">
        <f>J61+J62+J63</f>
        <v>90000</v>
      </c>
      <c r="K60" s="135">
        <f t="shared" si="31"/>
        <v>200000</v>
      </c>
      <c r="L60" s="136">
        <f>L61+L62+L63</f>
        <v>0</v>
      </c>
      <c r="M60" s="101">
        <f>M61+M62+M63</f>
        <v>0</v>
      </c>
      <c r="N60" s="135">
        <f>N61+N62+N63</f>
        <v>0</v>
      </c>
      <c r="O60" s="136">
        <f aca="true" t="shared" si="40" ref="O60:U60">O61+O62+O63</f>
        <v>0</v>
      </c>
      <c r="P60" s="101">
        <f t="shared" si="40"/>
        <v>0</v>
      </c>
      <c r="Q60" s="101">
        <f t="shared" si="40"/>
        <v>0</v>
      </c>
      <c r="R60" s="101">
        <f t="shared" si="40"/>
        <v>200000</v>
      </c>
      <c r="S60" s="101">
        <f t="shared" si="40"/>
        <v>110000</v>
      </c>
      <c r="T60" s="19">
        <f t="shared" si="40"/>
        <v>90000</v>
      </c>
      <c r="U60" s="49">
        <f t="shared" si="40"/>
        <v>200000</v>
      </c>
      <c r="V60" s="174"/>
    </row>
    <row r="61" spans="1:22" s="7" customFormat="1" ht="72.75" customHeight="1">
      <c r="A61" s="162"/>
      <c r="B61" s="119"/>
      <c r="C61" s="36" t="s">
        <v>58</v>
      </c>
      <c r="D61" s="148">
        <v>10000</v>
      </c>
      <c r="E61" s="50">
        <v>0</v>
      </c>
      <c r="F61" s="32">
        <v>0</v>
      </c>
      <c r="G61" s="32">
        <v>0</v>
      </c>
      <c r="H61" s="32">
        <v>10000</v>
      </c>
      <c r="I61" s="102">
        <v>10000</v>
      </c>
      <c r="J61" s="102">
        <v>0</v>
      </c>
      <c r="K61" s="137">
        <f t="shared" si="31"/>
        <v>10000</v>
      </c>
      <c r="L61" s="138">
        <f>M61+N61</f>
        <v>0</v>
      </c>
      <c r="M61" s="102"/>
      <c r="N61" s="137"/>
      <c r="O61" s="134">
        <f>P61+Q61</f>
        <v>0</v>
      </c>
      <c r="P61" s="100">
        <f aca="true" t="shared" si="41" ref="P61:Q63">F61</f>
        <v>0</v>
      </c>
      <c r="Q61" s="100">
        <f t="shared" si="41"/>
        <v>0</v>
      </c>
      <c r="R61" s="100">
        <f>S61+T61</f>
        <v>10000</v>
      </c>
      <c r="S61" s="100">
        <f aca="true" t="shared" si="42" ref="S61:T63">I61+M61</f>
        <v>10000</v>
      </c>
      <c r="T61" s="20">
        <f t="shared" si="42"/>
        <v>0</v>
      </c>
      <c r="U61" s="47">
        <f>R61+O61</f>
        <v>10000</v>
      </c>
      <c r="V61" s="174"/>
    </row>
    <row r="62" spans="1:22" s="7" customFormat="1" ht="72" customHeight="1">
      <c r="A62" s="162"/>
      <c r="B62" s="119"/>
      <c r="C62" s="36" t="s">
        <v>45</v>
      </c>
      <c r="D62" s="148">
        <v>90000</v>
      </c>
      <c r="E62" s="50">
        <v>0</v>
      </c>
      <c r="F62" s="32">
        <v>0</v>
      </c>
      <c r="G62" s="32">
        <v>0</v>
      </c>
      <c r="H62" s="32">
        <v>90000</v>
      </c>
      <c r="I62" s="102">
        <v>0</v>
      </c>
      <c r="J62" s="102">
        <v>90000</v>
      </c>
      <c r="K62" s="137">
        <f t="shared" si="31"/>
        <v>90000</v>
      </c>
      <c r="L62" s="138">
        <f>M62+N62</f>
        <v>0</v>
      </c>
      <c r="M62" s="102"/>
      <c r="N62" s="137"/>
      <c r="O62" s="134">
        <f>P62+Q62</f>
        <v>0</v>
      </c>
      <c r="P62" s="100">
        <f t="shared" si="41"/>
        <v>0</v>
      </c>
      <c r="Q62" s="100">
        <f t="shared" si="41"/>
        <v>0</v>
      </c>
      <c r="R62" s="100">
        <f>S62+T62</f>
        <v>90000</v>
      </c>
      <c r="S62" s="100">
        <f t="shared" si="42"/>
        <v>0</v>
      </c>
      <c r="T62" s="20">
        <f t="shared" si="42"/>
        <v>90000</v>
      </c>
      <c r="U62" s="47">
        <f>R62+O62</f>
        <v>90000</v>
      </c>
      <c r="V62" s="174"/>
    </row>
    <row r="63" spans="1:22" s="7" customFormat="1" ht="123" customHeight="1">
      <c r="A63" s="162"/>
      <c r="B63" s="119"/>
      <c r="C63" s="36" t="s">
        <v>29</v>
      </c>
      <c r="D63" s="148">
        <v>100000</v>
      </c>
      <c r="E63" s="50">
        <v>0</v>
      </c>
      <c r="F63" s="32">
        <v>0</v>
      </c>
      <c r="G63" s="32">
        <v>0</v>
      </c>
      <c r="H63" s="32">
        <v>100000</v>
      </c>
      <c r="I63" s="102">
        <v>100000</v>
      </c>
      <c r="J63" s="102">
        <v>0</v>
      </c>
      <c r="K63" s="137">
        <f t="shared" si="31"/>
        <v>100000</v>
      </c>
      <c r="L63" s="138">
        <f>M63+N63</f>
        <v>0</v>
      </c>
      <c r="M63" s="102"/>
      <c r="N63" s="137"/>
      <c r="O63" s="134">
        <f>P63+Q63</f>
        <v>0</v>
      </c>
      <c r="P63" s="100">
        <f t="shared" si="41"/>
        <v>0</v>
      </c>
      <c r="Q63" s="100">
        <f t="shared" si="41"/>
        <v>0</v>
      </c>
      <c r="R63" s="100">
        <f>S63+T63</f>
        <v>100000</v>
      </c>
      <c r="S63" s="100">
        <f t="shared" si="42"/>
        <v>100000</v>
      </c>
      <c r="T63" s="20">
        <f t="shared" si="42"/>
        <v>0</v>
      </c>
      <c r="U63" s="47">
        <f>R63+O63</f>
        <v>100000</v>
      </c>
      <c r="V63" s="174"/>
    </row>
    <row r="64" spans="1:22" s="7" customFormat="1" ht="96.75" customHeight="1">
      <c r="A64" s="162"/>
      <c r="B64" s="119"/>
      <c r="C64" s="83" t="s">
        <v>22</v>
      </c>
      <c r="D64" s="67">
        <f>D65</f>
        <v>300000</v>
      </c>
      <c r="E64" s="48">
        <v>0</v>
      </c>
      <c r="F64" s="19">
        <v>0</v>
      </c>
      <c r="G64" s="19">
        <v>0</v>
      </c>
      <c r="H64" s="19">
        <f>H65</f>
        <v>300000</v>
      </c>
      <c r="I64" s="101">
        <f>I65</f>
        <v>300000</v>
      </c>
      <c r="J64" s="101">
        <f aca="true" t="shared" si="43" ref="J64:U64">J65</f>
        <v>0</v>
      </c>
      <c r="K64" s="135">
        <f t="shared" si="43"/>
        <v>300000</v>
      </c>
      <c r="L64" s="136">
        <f t="shared" si="43"/>
        <v>0</v>
      </c>
      <c r="M64" s="101">
        <f t="shared" si="43"/>
        <v>0</v>
      </c>
      <c r="N64" s="135">
        <f t="shared" si="43"/>
        <v>0</v>
      </c>
      <c r="O64" s="136">
        <f t="shared" si="43"/>
        <v>0</v>
      </c>
      <c r="P64" s="101">
        <f t="shared" si="43"/>
        <v>0</v>
      </c>
      <c r="Q64" s="101">
        <f t="shared" si="43"/>
        <v>0</v>
      </c>
      <c r="R64" s="101">
        <f t="shared" si="43"/>
        <v>300000</v>
      </c>
      <c r="S64" s="101">
        <f t="shared" si="43"/>
        <v>300000</v>
      </c>
      <c r="T64" s="19">
        <f t="shared" si="43"/>
        <v>0</v>
      </c>
      <c r="U64" s="49">
        <f t="shared" si="43"/>
        <v>300000</v>
      </c>
      <c r="V64" s="173">
        <v>90</v>
      </c>
    </row>
    <row r="65" spans="1:22" s="7" customFormat="1" ht="52.5" customHeight="1">
      <c r="A65" s="162"/>
      <c r="B65" s="119"/>
      <c r="C65" s="84" t="s">
        <v>48</v>
      </c>
      <c r="D65" s="168">
        <v>300000</v>
      </c>
      <c r="E65" s="61">
        <v>0</v>
      </c>
      <c r="F65" s="17">
        <v>0</v>
      </c>
      <c r="G65" s="17">
        <v>0</v>
      </c>
      <c r="H65" s="17">
        <v>300000</v>
      </c>
      <c r="I65" s="102">
        <v>300000</v>
      </c>
      <c r="J65" s="102">
        <v>0</v>
      </c>
      <c r="K65" s="137">
        <v>300000</v>
      </c>
      <c r="L65" s="138">
        <f>M65+N65</f>
        <v>0</v>
      </c>
      <c r="M65" s="102"/>
      <c r="N65" s="137"/>
      <c r="O65" s="134">
        <f>P65+Q65</f>
        <v>0</v>
      </c>
      <c r="P65" s="100">
        <f>F65</f>
        <v>0</v>
      </c>
      <c r="Q65" s="100">
        <f>G65</f>
        <v>0</v>
      </c>
      <c r="R65" s="100">
        <f>S65+T65</f>
        <v>300000</v>
      </c>
      <c r="S65" s="100">
        <f>I65+M65</f>
        <v>300000</v>
      </c>
      <c r="T65" s="20">
        <f>J65+N65</f>
        <v>0</v>
      </c>
      <c r="U65" s="47">
        <f>R65+O65</f>
        <v>300000</v>
      </c>
      <c r="V65" s="173"/>
    </row>
    <row r="66" spans="1:22" s="7" customFormat="1" ht="57" customHeight="1">
      <c r="A66" s="162"/>
      <c r="B66" s="119"/>
      <c r="C66" s="16" t="s">
        <v>42</v>
      </c>
      <c r="D66" s="64">
        <f>D67</f>
        <v>20000</v>
      </c>
      <c r="E66" s="51">
        <f aca="true" t="shared" si="44" ref="E66:T66">E67</f>
        <v>0</v>
      </c>
      <c r="F66" s="18">
        <f t="shared" si="44"/>
        <v>0</v>
      </c>
      <c r="G66" s="18">
        <f t="shared" si="44"/>
        <v>0</v>
      </c>
      <c r="H66" s="18">
        <f t="shared" si="44"/>
        <v>20000</v>
      </c>
      <c r="I66" s="103">
        <f t="shared" si="44"/>
        <v>20000</v>
      </c>
      <c r="J66" s="103">
        <f t="shared" si="44"/>
        <v>0</v>
      </c>
      <c r="K66" s="133">
        <f>E66+H66</f>
        <v>20000</v>
      </c>
      <c r="L66" s="139">
        <f t="shared" si="44"/>
        <v>0</v>
      </c>
      <c r="M66" s="103">
        <f t="shared" si="44"/>
        <v>0</v>
      </c>
      <c r="N66" s="140">
        <f t="shared" si="44"/>
        <v>0</v>
      </c>
      <c r="O66" s="139">
        <f t="shared" si="44"/>
        <v>0</v>
      </c>
      <c r="P66" s="103">
        <f t="shared" si="44"/>
        <v>0</v>
      </c>
      <c r="Q66" s="103">
        <f t="shared" si="44"/>
        <v>0</v>
      </c>
      <c r="R66" s="103">
        <f t="shared" si="44"/>
        <v>20000</v>
      </c>
      <c r="S66" s="103">
        <f t="shared" si="44"/>
        <v>20000</v>
      </c>
      <c r="T66" s="18">
        <f t="shared" si="44"/>
        <v>0</v>
      </c>
      <c r="U66" s="64">
        <f>U67</f>
        <v>20000</v>
      </c>
      <c r="V66" s="173"/>
    </row>
    <row r="67" spans="1:22" s="7" customFormat="1" ht="63" customHeight="1">
      <c r="A67" s="163">
        <v>8340</v>
      </c>
      <c r="B67" s="38" t="s">
        <v>26</v>
      </c>
      <c r="C67" s="16" t="s">
        <v>27</v>
      </c>
      <c r="D67" s="64">
        <f>D68</f>
        <v>20000</v>
      </c>
      <c r="E67" s="46">
        <v>0</v>
      </c>
      <c r="F67" s="20">
        <v>0</v>
      </c>
      <c r="G67" s="20">
        <v>0</v>
      </c>
      <c r="H67" s="20">
        <f aca="true" t="shared" si="45" ref="H67:U68">H68</f>
        <v>20000</v>
      </c>
      <c r="I67" s="100">
        <f t="shared" si="45"/>
        <v>20000</v>
      </c>
      <c r="J67" s="100">
        <f t="shared" si="45"/>
        <v>0</v>
      </c>
      <c r="K67" s="133">
        <f>E67+H67</f>
        <v>20000</v>
      </c>
      <c r="L67" s="134">
        <f t="shared" si="45"/>
        <v>0</v>
      </c>
      <c r="M67" s="100">
        <f t="shared" si="45"/>
        <v>0</v>
      </c>
      <c r="N67" s="133">
        <f t="shared" si="45"/>
        <v>0</v>
      </c>
      <c r="O67" s="134">
        <f t="shared" si="45"/>
        <v>0</v>
      </c>
      <c r="P67" s="100">
        <f t="shared" si="45"/>
        <v>0</v>
      </c>
      <c r="Q67" s="100">
        <f t="shared" si="45"/>
        <v>0</v>
      </c>
      <c r="R67" s="100">
        <f t="shared" si="45"/>
        <v>20000</v>
      </c>
      <c r="S67" s="100">
        <f t="shared" si="45"/>
        <v>20000</v>
      </c>
      <c r="T67" s="20">
        <f t="shared" si="45"/>
        <v>0</v>
      </c>
      <c r="U67" s="47">
        <f t="shared" si="45"/>
        <v>20000</v>
      </c>
      <c r="V67" s="173"/>
    </row>
    <row r="68" spans="1:22" s="7" customFormat="1" ht="124.5" customHeight="1">
      <c r="A68" s="162"/>
      <c r="B68" s="119"/>
      <c r="C68" s="83" t="s">
        <v>53</v>
      </c>
      <c r="D68" s="67">
        <f>D69</f>
        <v>20000</v>
      </c>
      <c r="E68" s="48">
        <v>0</v>
      </c>
      <c r="F68" s="19">
        <v>0</v>
      </c>
      <c r="G68" s="19">
        <v>0</v>
      </c>
      <c r="H68" s="19">
        <f t="shared" si="45"/>
        <v>20000</v>
      </c>
      <c r="I68" s="101">
        <f t="shared" si="45"/>
        <v>20000</v>
      </c>
      <c r="J68" s="101">
        <f t="shared" si="45"/>
        <v>0</v>
      </c>
      <c r="K68" s="135">
        <f>E68+H68</f>
        <v>20000</v>
      </c>
      <c r="L68" s="136">
        <f t="shared" si="45"/>
        <v>0</v>
      </c>
      <c r="M68" s="101">
        <f t="shared" si="45"/>
        <v>0</v>
      </c>
      <c r="N68" s="135">
        <f t="shared" si="45"/>
        <v>0</v>
      </c>
      <c r="O68" s="136">
        <f t="shared" si="45"/>
        <v>0</v>
      </c>
      <c r="P68" s="101">
        <f t="shared" si="45"/>
        <v>0</v>
      </c>
      <c r="Q68" s="101">
        <f t="shared" si="45"/>
        <v>0</v>
      </c>
      <c r="R68" s="101">
        <f t="shared" si="45"/>
        <v>20000</v>
      </c>
      <c r="S68" s="101">
        <f t="shared" si="45"/>
        <v>20000</v>
      </c>
      <c r="T68" s="19">
        <f t="shared" si="45"/>
        <v>0</v>
      </c>
      <c r="U68" s="155">
        <f t="shared" si="45"/>
        <v>20000</v>
      </c>
      <c r="V68" s="173"/>
    </row>
    <row r="69" spans="1:22" s="7" customFormat="1" ht="63.75" customHeight="1">
      <c r="A69" s="162"/>
      <c r="B69" s="119"/>
      <c r="C69" s="84" t="s">
        <v>35</v>
      </c>
      <c r="D69" s="168">
        <v>20000</v>
      </c>
      <c r="E69" s="63">
        <v>0</v>
      </c>
      <c r="F69" s="22">
        <v>0</v>
      </c>
      <c r="G69" s="22">
        <v>0</v>
      </c>
      <c r="H69" s="17">
        <v>20000</v>
      </c>
      <c r="I69" s="102">
        <v>20000</v>
      </c>
      <c r="J69" s="102">
        <v>0</v>
      </c>
      <c r="K69" s="137">
        <f>E69+H69</f>
        <v>20000</v>
      </c>
      <c r="L69" s="138">
        <v>0</v>
      </c>
      <c r="M69" s="102">
        <v>0</v>
      </c>
      <c r="N69" s="137">
        <v>0</v>
      </c>
      <c r="O69" s="134">
        <f>P69+Q69</f>
        <v>0</v>
      </c>
      <c r="P69" s="100">
        <f>F69</f>
        <v>0</v>
      </c>
      <c r="Q69" s="100">
        <f>G69</f>
        <v>0</v>
      </c>
      <c r="R69" s="100">
        <f>S69+T69</f>
        <v>20000</v>
      </c>
      <c r="S69" s="100">
        <f>I69+M69</f>
        <v>20000</v>
      </c>
      <c r="T69" s="20">
        <f>J69+N69</f>
        <v>0</v>
      </c>
      <c r="U69" s="62">
        <f>R69+O69</f>
        <v>20000</v>
      </c>
      <c r="V69" s="173"/>
    </row>
    <row r="70" spans="1:22" s="96" customFormat="1" ht="29.25" customHeight="1">
      <c r="A70" s="169"/>
      <c r="B70" s="160"/>
      <c r="C70" s="27" t="s">
        <v>8</v>
      </c>
      <c r="D70" s="64">
        <f>D66+D38+D19+D14+D34</f>
        <v>30046566</v>
      </c>
      <c r="E70" s="156">
        <f aca="true" t="shared" si="46" ref="E70:U70">E66+E38+E19+E14+E34</f>
        <v>76600</v>
      </c>
      <c r="F70" s="42">
        <f t="shared" si="46"/>
        <v>76600</v>
      </c>
      <c r="G70" s="42">
        <f t="shared" si="46"/>
        <v>0</v>
      </c>
      <c r="H70" s="42">
        <f t="shared" si="46"/>
        <v>6007508.87</v>
      </c>
      <c r="I70" s="42">
        <f t="shared" si="46"/>
        <v>2466887</v>
      </c>
      <c r="J70" s="42">
        <f t="shared" si="46"/>
        <v>3540621.87</v>
      </c>
      <c r="K70" s="64">
        <f t="shared" si="46"/>
        <v>6084108.87</v>
      </c>
      <c r="L70" s="156">
        <f t="shared" si="46"/>
        <v>800000</v>
      </c>
      <c r="M70" s="42">
        <f t="shared" si="46"/>
        <v>22000</v>
      </c>
      <c r="N70" s="64">
        <f t="shared" si="46"/>
        <v>778000</v>
      </c>
      <c r="O70" s="156">
        <f t="shared" si="46"/>
        <v>76600</v>
      </c>
      <c r="P70" s="42">
        <f t="shared" si="46"/>
        <v>76600</v>
      </c>
      <c r="Q70" s="42">
        <f t="shared" si="46"/>
        <v>0</v>
      </c>
      <c r="R70" s="42">
        <f t="shared" si="46"/>
        <v>6807508.87</v>
      </c>
      <c r="S70" s="42">
        <f t="shared" si="46"/>
        <v>2488887</v>
      </c>
      <c r="T70" s="42">
        <f t="shared" si="46"/>
        <v>4318621.87</v>
      </c>
      <c r="U70" s="64">
        <f t="shared" si="46"/>
        <v>6884108.87</v>
      </c>
      <c r="V70" s="173"/>
    </row>
    <row r="71" spans="1:22" s="96" customFormat="1" ht="15" customHeight="1">
      <c r="A71" s="169"/>
      <c r="B71" s="160"/>
      <c r="C71" s="16"/>
      <c r="D71" s="64"/>
      <c r="E71" s="46"/>
      <c r="F71" s="20"/>
      <c r="G71" s="20"/>
      <c r="H71" s="20"/>
      <c r="I71" s="100"/>
      <c r="J71" s="100"/>
      <c r="K71" s="133"/>
      <c r="L71" s="134"/>
      <c r="M71" s="100"/>
      <c r="N71" s="133"/>
      <c r="O71" s="134"/>
      <c r="P71" s="100"/>
      <c r="Q71" s="100"/>
      <c r="R71" s="100"/>
      <c r="S71" s="100"/>
      <c r="T71" s="20"/>
      <c r="U71" s="47"/>
      <c r="V71" s="173"/>
    </row>
    <row r="72" spans="1:22" s="96" customFormat="1" ht="27" customHeight="1">
      <c r="A72" s="169"/>
      <c r="B72" s="160"/>
      <c r="C72" s="16" t="s">
        <v>32</v>
      </c>
      <c r="D72" s="64">
        <f aca="true" t="shared" si="47" ref="D72:J72">D39</f>
        <v>76600</v>
      </c>
      <c r="E72" s="51">
        <f t="shared" si="47"/>
        <v>76600</v>
      </c>
      <c r="F72" s="18">
        <f t="shared" si="47"/>
        <v>76600</v>
      </c>
      <c r="G72" s="18">
        <f t="shared" si="47"/>
        <v>0</v>
      </c>
      <c r="H72" s="18">
        <f t="shared" si="47"/>
        <v>0</v>
      </c>
      <c r="I72" s="103">
        <f t="shared" si="47"/>
        <v>0</v>
      </c>
      <c r="J72" s="103">
        <f t="shared" si="47"/>
        <v>0</v>
      </c>
      <c r="K72" s="133">
        <f>E72+H72</f>
        <v>76600</v>
      </c>
      <c r="L72" s="139">
        <f>L39</f>
        <v>0</v>
      </c>
      <c r="M72" s="103">
        <f>M39</f>
        <v>0</v>
      </c>
      <c r="N72" s="140">
        <f>N39</f>
        <v>0</v>
      </c>
      <c r="O72" s="139">
        <f aca="true" t="shared" si="48" ref="O72:U72">O39</f>
        <v>76600</v>
      </c>
      <c r="P72" s="103">
        <f t="shared" si="48"/>
        <v>76600</v>
      </c>
      <c r="Q72" s="103">
        <f t="shared" si="48"/>
        <v>0</v>
      </c>
      <c r="R72" s="103">
        <f t="shared" si="48"/>
        <v>0</v>
      </c>
      <c r="S72" s="103">
        <f t="shared" si="48"/>
        <v>0</v>
      </c>
      <c r="T72" s="18">
        <f t="shared" si="48"/>
        <v>0</v>
      </c>
      <c r="U72" s="64">
        <f t="shared" si="48"/>
        <v>76600</v>
      </c>
      <c r="V72" s="173"/>
    </row>
    <row r="73" spans="1:22" s="96" customFormat="1" ht="31.5" customHeight="1" thickBot="1">
      <c r="A73" s="170"/>
      <c r="B73" s="171"/>
      <c r="C73" s="172" t="s">
        <v>33</v>
      </c>
      <c r="D73" s="70">
        <f>D15+D20+D42+D66+D35</f>
        <v>29969966</v>
      </c>
      <c r="E73" s="157">
        <f aca="true" t="shared" si="49" ref="E73:U73">E15+E20+E42+E66+E35</f>
        <v>0</v>
      </c>
      <c r="F73" s="158">
        <f t="shared" si="49"/>
        <v>0</v>
      </c>
      <c r="G73" s="158">
        <f t="shared" si="49"/>
        <v>0</v>
      </c>
      <c r="H73" s="158">
        <f t="shared" si="49"/>
        <v>6007508.87</v>
      </c>
      <c r="I73" s="158">
        <f t="shared" si="49"/>
        <v>2466887</v>
      </c>
      <c r="J73" s="158">
        <f t="shared" si="49"/>
        <v>3540621.87</v>
      </c>
      <c r="K73" s="70">
        <f t="shared" si="49"/>
        <v>6007508.87</v>
      </c>
      <c r="L73" s="157">
        <f t="shared" si="49"/>
        <v>800000</v>
      </c>
      <c r="M73" s="158">
        <f t="shared" si="49"/>
        <v>22000</v>
      </c>
      <c r="N73" s="70">
        <f t="shared" si="49"/>
        <v>778000</v>
      </c>
      <c r="O73" s="157">
        <f t="shared" si="49"/>
        <v>0</v>
      </c>
      <c r="P73" s="158">
        <f t="shared" si="49"/>
        <v>0</v>
      </c>
      <c r="Q73" s="158">
        <f t="shared" si="49"/>
        <v>0</v>
      </c>
      <c r="R73" s="158">
        <f t="shared" si="49"/>
        <v>6807508.87</v>
      </c>
      <c r="S73" s="158">
        <f t="shared" si="49"/>
        <v>2488887</v>
      </c>
      <c r="T73" s="158">
        <f t="shared" si="49"/>
        <v>4318621.87</v>
      </c>
      <c r="U73" s="70">
        <f t="shared" si="49"/>
        <v>6807508.87</v>
      </c>
      <c r="V73" s="173"/>
    </row>
    <row r="74" spans="2:22" s="7" customFormat="1" ht="24.75" customHeight="1">
      <c r="B74" s="122"/>
      <c r="C74" s="23"/>
      <c r="D74" s="25"/>
      <c r="E74" s="24"/>
      <c r="F74" s="24"/>
      <c r="G74" s="24"/>
      <c r="H74" s="24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24"/>
      <c r="U74" s="24"/>
      <c r="V74" s="173"/>
    </row>
    <row r="75" spans="2:22" s="7" customFormat="1" ht="24.75" customHeight="1">
      <c r="B75" s="122"/>
      <c r="C75" s="23"/>
      <c r="D75" s="25"/>
      <c r="E75" s="24"/>
      <c r="F75" s="24"/>
      <c r="G75" s="24"/>
      <c r="H75" s="24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24"/>
      <c r="U75" s="24"/>
      <c r="V75" s="173"/>
    </row>
    <row r="76" spans="2:22" s="7" customFormat="1" ht="24.75" customHeight="1">
      <c r="B76" s="122"/>
      <c r="C76" s="23"/>
      <c r="D76" s="25"/>
      <c r="E76" s="24"/>
      <c r="F76" s="24"/>
      <c r="G76" s="24"/>
      <c r="H76" s="24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24"/>
      <c r="U76" s="24"/>
      <c r="V76" s="173"/>
    </row>
    <row r="77" spans="2:22" s="7" customFormat="1" ht="24.75" customHeight="1">
      <c r="B77" s="122"/>
      <c r="C77" s="23"/>
      <c r="D77" s="25"/>
      <c r="E77" s="24"/>
      <c r="F77" s="24"/>
      <c r="G77" s="24"/>
      <c r="H77" s="24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24"/>
      <c r="U77" s="24"/>
      <c r="V77" s="173"/>
    </row>
    <row r="78" spans="1:22" s="79" customFormat="1" ht="35.25">
      <c r="A78" s="194" t="s">
        <v>68</v>
      </c>
      <c r="B78" s="194"/>
      <c r="C78" s="194"/>
      <c r="D78" s="194"/>
      <c r="E78" s="194"/>
      <c r="F78" s="194"/>
      <c r="G78" s="194"/>
      <c r="H78" s="78"/>
      <c r="I78" s="109"/>
      <c r="J78" s="194"/>
      <c r="K78" s="194"/>
      <c r="L78" s="109"/>
      <c r="M78" s="111"/>
      <c r="N78" s="111"/>
      <c r="O78" s="111"/>
      <c r="P78" s="111"/>
      <c r="Q78" s="111"/>
      <c r="R78" s="111" t="s">
        <v>70</v>
      </c>
      <c r="S78" s="111"/>
      <c r="V78" s="173"/>
    </row>
    <row r="79" spans="1:22" s="79" customFormat="1" ht="35.25">
      <c r="A79" s="194" t="s">
        <v>69</v>
      </c>
      <c r="B79" s="194"/>
      <c r="C79" s="194"/>
      <c r="D79" s="194"/>
      <c r="E79" s="86"/>
      <c r="F79" s="86"/>
      <c r="G79" s="86"/>
      <c r="H79" s="78"/>
      <c r="I79" s="109"/>
      <c r="J79" s="110"/>
      <c r="K79" s="110"/>
      <c r="L79" s="109"/>
      <c r="M79" s="111"/>
      <c r="N79" s="111"/>
      <c r="O79" s="111"/>
      <c r="P79" s="111"/>
      <c r="Q79" s="111"/>
      <c r="R79" s="111"/>
      <c r="S79" s="111"/>
      <c r="V79" s="173"/>
    </row>
    <row r="80" spans="1:22" s="79" customFormat="1" ht="35.25" customHeight="1">
      <c r="A80" s="85"/>
      <c r="B80" s="123"/>
      <c r="C80" s="86"/>
      <c r="D80" s="87"/>
      <c r="E80" s="88"/>
      <c r="F80" s="88"/>
      <c r="G80" s="88"/>
      <c r="I80" s="111"/>
      <c r="J80" s="194"/>
      <c r="K80" s="194"/>
      <c r="L80" s="110"/>
      <c r="M80" s="111"/>
      <c r="N80" s="111"/>
      <c r="O80" s="111"/>
      <c r="P80" s="111"/>
      <c r="Q80" s="111"/>
      <c r="R80" s="188"/>
      <c r="S80" s="188"/>
      <c r="T80" s="188"/>
      <c r="V80" s="173"/>
    </row>
    <row r="81" spans="1:22" s="7" customFormat="1" ht="33" customHeight="1">
      <c r="A81" s="196"/>
      <c r="B81" s="196"/>
      <c r="C81" s="196"/>
      <c r="D81" s="23"/>
      <c r="E81" s="24"/>
      <c r="F81" s="24"/>
      <c r="G81" s="24"/>
      <c r="H81" s="24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24"/>
      <c r="U81" s="24"/>
      <c r="V81" s="173"/>
    </row>
    <row r="82" spans="1:22" s="7" customFormat="1" ht="17.25" customHeight="1">
      <c r="A82" s="197"/>
      <c r="B82" s="197"/>
      <c r="C82" s="41"/>
      <c r="D82" s="23"/>
      <c r="E82" s="24"/>
      <c r="F82" s="24"/>
      <c r="G82" s="24"/>
      <c r="H82" s="24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24"/>
      <c r="U82" s="24"/>
      <c r="V82" s="173"/>
    </row>
    <row r="83" spans="3:22" ht="15.75" customHeight="1">
      <c r="C83" s="23"/>
      <c r="D83" s="23"/>
      <c r="E83" s="24"/>
      <c r="F83" s="24"/>
      <c r="G83" s="24"/>
      <c r="H83" s="24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24"/>
      <c r="U83" s="24"/>
      <c r="V83" s="173"/>
    </row>
    <row r="84" spans="5:22" ht="26.25" customHeight="1">
      <c r="E84" s="71"/>
      <c r="F84" s="71"/>
      <c r="G84" s="71"/>
      <c r="H84" s="71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71"/>
      <c r="U84" s="71"/>
      <c r="V84" s="173"/>
    </row>
    <row r="85" spans="5:22" ht="6.75" customHeight="1">
      <c r="E85" s="71"/>
      <c r="F85" s="71"/>
      <c r="G85" s="71"/>
      <c r="H85" s="71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71"/>
      <c r="U85" s="71"/>
      <c r="V85" s="173"/>
    </row>
    <row r="86" spans="5:22" ht="26.25" customHeight="1">
      <c r="E86" s="71"/>
      <c r="F86" s="71"/>
      <c r="G86" s="71"/>
      <c r="H86" s="71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71"/>
      <c r="U86" s="71"/>
      <c r="V86" s="173"/>
    </row>
    <row r="87" spans="2:22" s="11" customFormat="1" ht="24" customHeight="1">
      <c r="B87" s="124"/>
      <c r="C87" s="192"/>
      <c r="D87" s="192"/>
      <c r="E87" s="192"/>
      <c r="F87" s="192"/>
      <c r="G87" s="9"/>
      <c r="H87" s="9"/>
      <c r="I87" s="113"/>
      <c r="J87" s="113"/>
      <c r="K87" s="149"/>
      <c r="L87" s="113"/>
      <c r="M87" s="113"/>
      <c r="N87" s="113"/>
      <c r="O87" s="150"/>
      <c r="P87" s="150"/>
      <c r="Q87" s="113"/>
      <c r="R87" s="113"/>
      <c r="S87" s="113"/>
      <c r="T87" s="9"/>
      <c r="U87" s="10"/>
      <c r="V87" s="173"/>
    </row>
    <row r="88" spans="2:22" s="5" customFormat="1" ht="30.75" customHeight="1">
      <c r="B88" s="13"/>
      <c r="C88" s="193"/>
      <c r="D88" s="193"/>
      <c r="E88" s="193"/>
      <c r="F88" s="193"/>
      <c r="G88" s="72"/>
      <c r="H88" s="72"/>
      <c r="I88" s="114"/>
      <c r="J88" s="114"/>
      <c r="K88" s="151"/>
      <c r="L88" s="114"/>
      <c r="M88" s="114"/>
      <c r="N88" s="114"/>
      <c r="O88" s="152"/>
      <c r="P88" s="152"/>
      <c r="Q88" s="114"/>
      <c r="R88" s="114"/>
      <c r="S88" s="114"/>
      <c r="T88" s="72"/>
      <c r="U88" s="4"/>
      <c r="V88" s="173"/>
    </row>
    <row r="89" spans="2:22" s="5" customFormat="1" ht="23.25">
      <c r="B89" s="13"/>
      <c r="C89" s="12"/>
      <c r="D89" s="12"/>
      <c r="E89" s="12"/>
      <c r="F89" s="12"/>
      <c r="G89" s="12"/>
      <c r="H89" s="12"/>
      <c r="I89" s="115"/>
      <c r="J89" s="115"/>
      <c r="K89" s="151"/>
      <c r="L89" s="115"/>
      <c r="M89" s="115"/>
      <c r="N89" s="115"/>
      <c r="O89" s="115"/>
      <c r="P89" s="115"/>
      <c r="Q89" s="115"/>
      <c r="R89" s="115"/>
      <c r="S89" s="115"/>
      <c r="T89" s="12"/>
      <c r="U89" s="4"/>
      <c r="V89" s="173"/>
    </row>
    <row r="90" spans="2:22" s="5" customFormat="1" ht="9.75" customHeight="1">
      <c r="B90" s="13"/>
      <c r="C90" s="74"/>
      <c r="D90" s="74"/>
      <c r="E90" s="75"/>
      <c r="F90" s="12"/>
      <c r="G90" s="12"/>
      <c r="H90" s="12"/>
      <c r="I90" s="115"/>
      <c r="J90" s="115"/>
      <c r="K90" s="153"/>
      <c r="L90" s="115"/>
      <c r="M90" s="115"/>
      <c r="N90" s="115"/>
      <c r="O90" s="154"/>
      <c r="P90" s="115"/>
      <c r="Q90" s="115"/>
      <c r="R90" s="115"/>
      <c r="S90" s="115"/>
      <c r="T90" s="12"/>
      <c r="U90" s="13"/>
      <c r="V90" s="173"/>
    </row>
    <row r="91" spans="2:22" s="5" customFormat="1" ht="11.25" customHeight="1">
      <c r="B91" s="13"/>
      <c r="C91" s="74"/>
      <c r="D91" s="74"/>
      <c r="E91" s="75"/>
      <c r="F91" s="12"/>
      <c r="G91" s="12"/>
      <c r="H91" s="12"/>
      <c r="I91" s="115"/>
      <c r="J91" s="115"/>
      <c r="K91" s="153"/>
      <c r="L91" s="115"/>
      <c r="M91" s="115"/>
      <c r="N91" s="115"/>
      <c r="O91" s="154"/>
      <c r="P91" s="115"/>
      <c r="Q91" s="115"/>
      <c r="R91" s="115"/>
      <c r="S91" s="115"/>
      <c r="T91" s="12"/>
      <c r="U91" s="13"/>
      <c r="V91" s="173"/>
    </row>
    <row r="92" spans="3:22" ht="23.25" customHeight="1">
      <c r="C92" s="76"/>
      <c r="D92" s="76"/>
      <c r="E92" s="4"/>
      <c r="O92" s="151"/>
      <c r="V92" s="173"/>
    </row>
    <row r="93" ht="23.25" customHeight="1"/>
    <row r="94" ht="23.25" customHeight="1"/>
    <row r="95" ht="23.25" customHeight="1"/>
    <row r="96" ht="23.25" customHeight="1"/>
    <row r="97" ht="23.25" customHeight="1"/>
  </sheetData>
  <sheetProtection/>
  <mergeCells count="51">
    <mergeCell ref="H4:J4"/>
    <mergeCell ref="O9:U9"/>
    <mergeCell ref="U10:U13"/>
    <mergeCell ref="Q4:U4"/>
    <mergeCell ref="Q5:U5"/>
    <mergeCell ref="L9:N10"/>
    <mergeCell ref="A6:U6"/>
    <mergeCell ref="A79:D79"/>
    <mergeCell ref="A9:A13"/>
    <mergeCell ref="B9:B13"/>
    <mergeCell ref="J78:K78"/>
    <mergeCell ref="F11:F13"/>
    <mergeCell ref="C9:C13"/>
    <mergeCell ref="A78:G78"/>
    <mergeCell ref="H11:H13"/>
    <mergeCell ref="E11:E13"/>
    <mergeCell ref="K9:K13"/>
    <mergeCell ref="Q1:U1"/>
    <mergeCell ref="I1:K1"/>
    <mergeCell ref="I2:K2"/>
    <mergeCell ref="I3:K3"/>
    <mergeCell ref="Q2:U2"/>
    <mergeCell ref="Q3:U3"/>
    <mergeCell ref="R80:T80"/>
    <mergeCell ref="T11:T13"/>
    <mergeCell ref="C87:F88"/>
    <mergeCell ref="J80:K80"/>
    <mergeCell ref="G11:G13"/>
    <mergeCell ref="I11:I13"/>
    <mergeCell ref="A81:C81"/>
    <mergeCell ref="A82:B82"/>
    <mergeCell ref="J11:J13"/>
    <mergeCell ref="O11:O13"/>
    <mergeCell ref="Q11:Q13"/>
    <mergeCell ref="E9:G10"/>
    <mergeCell ref="R11:R13"/>
    <mergeCell ref="S11:S13"/>
    <mergeCell ref="D9:D13"/>
    <mergeCell ref="P11:P13"/>
    <mergeCell ref="H9:J10"/>
    <mergeCell ref="N11:N13"/>
    <mergeCell ref="V1:V25"/>
    <mergeCell ref="V26:V37"/>
    <mergeCell ref="V38:V52"/>
    <mergeCell ref="V53:V63"/>
    <mergeCell ref="V64:V92"/>
    <mergeCell ref="L4:N4"/>
    <mergeCell ref="L11:L13"/>
    <mergeCell ref="M11:M13"/>
    <mergeCell ref="O10:Q10"/>
    <mergeCell ref="R10:T10"/>
  </mergeCells>
  <printOptions horizontalCentered="1"/>
  <pageMargins left="0" right="0" top="1.1811023622047245" bottom="0.3937007874015748" header="0.5118110236220472" footer="0.2362204724409449"/>
  <pageSetup fitToHeight="5" horizontalDpi="600" verticalDpi="600" orientation="landscape" paperSize="9" scale="35" r:id="rId1"/>
  <headerFooter differentFirst="1" alignWithMargins="0">
    <oddHeader>&amp;RПродовження додатку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Нікітіна Тетяна Миколаївна</cp:lastModifiedBy>
  <cp:lastPrinted>2018-08-17T07:56:29Z</cp:lastPrinted>
  <dcterms:created xsi:type="dcterms:W3CDTF">2014-01-17T10:52:16Z</dcterms:created>
  <dcterms:modified xsi:type="dcterms:W3CDTF">2018-08-21T06:22:18Z</dcterms:modified>
  <cp:category/>
  <cp:version/>
  <cp:contentType/>
  <cp:contentStatus/>
</cp:coreProperties>
</file>