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210" windowWidth="9720" windowHeight="11700" activeTab="0"/>
  </bookViews>
  <sheets>
    <sheet name="програма 2019" sheetId="1" r:id="rId1"/>
  </sheets>
  <definedNames>
    <definedName name="_xlnm.Print_Area" localSheetId="0">'програма 2019'!$A$1:$L$105</definedName>
  </definedNames>
  <calcPr fullCalcOnLoad="1"/>
</workbook>
</file>

<file path=xl/sharedStrings.xml><?xml version="1.0" encoding="utf-8"?>
<sst xmlns="http://schemas.openxmlformats.org/spreadsheetml/2006/main" count="201" uniqueCount="106">
  <si>
    <t>у тому числі кошти міського бюджету</t>
  </si>
  <si>
    <t>Всього на виконання підпрограми</t>
  </si>
  <si>
    <t>грн.</t>
  </si>
  <si>
    <t>Мета: Встановлення додаткових пільг, забезпечення належного соціального захисту окремих категорій громадян міста.</t>
  </si>
  <si>
    <t>Міський бюджет</t>
  </si>
  <si>
    <t xml:space="preserve">                                                                                                                                                                                                                                                               </t>
  </si>
  <si>
    <t>обсяг витрат</t>
  </si>
  <si>
    <t>загальн. фонд</t>
  </si>
  <si>
    <t>спеціал. фонд</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</si>
  <si>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</si>
  <si>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</si>
  <si>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xml:space="preserve"> </t>
  </si>
  <si>
    <t>Управління освіти і науки Сумської міської ради</t>
  </si>
  <si>
    <t>Джерела фінансу-вання</t>
  </si>
  <si>
    <t>Підпрограма 3. Соціальні пільги та гарантії громадянам, які мають заслуги перед містом та сім'ям загиблих.</t>
  </si>
  <si>
    <t>2017 рік (план)</t>
  </si>
  <si>
    <t>ДСЗН    Сумської міської ради</t>
  </si>
  <si>
    <t>Виконавчий комітет Сумської міської ради</t>
  </si>
  <si>
    <t>Всього на виконання підпрограми:</t>
  </si>
  <si>
    <t>Всього на виконання програми:</t>
  </si>
  <si>
    <r>
      <rPr>
        <b/>
        <sz val="10"/>
        <rFont val="Times New Roman"/>
        <family val="1"/>
      </rPr>
      <t>Завдання 1.</t>
    </r>
    <r>
      <rPr>
        <sz val="10"/>
        <rFont val="Times New Roman"/>
        <family val="1"/>
      </rPr>
      <t xml:space="preserve"> Забезпечити надання матеріальної допомоги:</t>
    </r>
  </si>
  <si>
    <t>Відділ охорони здоров'я Сумської міської ради</t>
  </si>
  <si>
    <t>Мета, завдання, КПКВК</t>
  </si>
  <si>
    <t xml:space="preserve">Додаток 5  </t>
  </si>
  <si>
    <t>Продовження додатка 5</t>
  </si>
  <si>
    <t>ДСЗН Сумської      міської ради</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</si>
  <si>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</si>
  <si>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</si>
  <si>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КПКВК 0813242 (ДСЗН Сумської міської ради), КПКВК 0213242 (Виконавчий комітет Сумської міської ради)</t>
  </si>
  <si>
    <t>КПКВК 0813180 (ДСЗН Сумської міської ради)</t>
  </si>
  <si>
    <t>КПКВК 0813191 (ДСЗН Сумської міської ради)</t>
  </si>
  <si>
    <t>КПКВК 0611010 (Управління освіти і науки Сумської міської ради)</t>
  </si>
  <si>
    <t>КПКВК 0611020 (Управління освіти і науки Сумської міської ради)</t>
  </si>
  <si>
    <t>КПКВК 0611070 (Управління освіти і науки Сумської міської ради)</t>
  </si>
  <si>
    <t>КПКВК 0613140 (Управління освіти і науки Сумської міської ради)</t>
  </si>
  <si>
    <t>КПКВК 0819770 (ДСЗН Сумської міської ради)</t>
  </si>
  <si>
    <t>КПКВК 0712100 Надання стоматологічної допомоги населенню</t>
  </si>
  <si>
    <t>КПКВК 0619800 (Управління освіти і науки Сумської міської ради)</t>
  </si>
  <si>
    <t xml:space="preserve">до міської програми "Соціальна підтримка учасників антитерористичної операції та членів їх сімей" на 2017-2019 роки" </t>
  </si>
  <si>
    <t>Підпрограма 1. Соціальні гарантії учасникам антитерористичної операції та членам їх сімей.</t>
  </si>
  <si>
    <t>- учасникам антитерористичної операції та членам їх сімей, сім'ям загиблих (померлих) учасників антитерористичної операції, добровольцям-учасникам антитерористичної операції та членам їх сімей, які опинилися в складних життєвих обставинах (надання матеріальної допомоги);</t>
  </si>
  <si>
    <t xml:space="preserve"> -учасникам антитерористичної операції, сім'ям загиблих (померлих) учасників антитерористичної операції, добровольцям-учасникам антитерористичної операції (надання одноразової матеріальної допомоги);</t>
  </si>
  <si>
    <t xml:space="preserve"> - дітям загиблих (померлих) учасників антитерористичної операції (надання одноразової матеріальної допомоги);</t>
  </si>
  <si>
    <t>-  добровольцям – учасникам антитерористичної операції (надання одноразової матеріальної допомоги до 5 Травня);</t>
  </si>
  <si>
    <t xml:space="preserve"> - сім'ям на виготовлення, встановлення намогильної споруди та елементів благоустрою на могилах загиблих (померлих) учасників антитерористичної операції (надання матеріальної допомоги);</t>
  </si>
  <si>
    <t xml:space="preserve"> - дітям (до 18 років) загиблих (померлих) учасників антитерористичної операції (надання одноразової матеріальної допомоги до  Дня незалежності України);</t>
  </si>
  <si>
    <t xml:space="preserve"> - дітям (до 18 років) загиблих (померлих) учасників антитерористичної операції (надання одноразової матеріальної допомоги до  Міжнародного Дня захисту дітей);</t>
  </si>
  <si>
    <t xml:space="preserve"> - дітям (до 18 років) загиблих (померлих) учасників антитерористичної операції (надання одноразової матеріальної допомоги до  Дня Святого Миколая);</t>
  </si>
  <si>
    <t xml:space="preserve"> - законним представникам дітей (віком до 7 років) загиблих (померлих) учасників антитерористичної операції, для покриття витрат, пов'язаних з супроводом дитини під час її оздоровлення (надання одноразової матеріальної допомоги);</t>
  </si>
  <si>
    <t xml:space="preserve"> - учасникам антитерористичної операції, які є звільненими в запас військовослужбовцями військової служби за призовом під час мобілізації, на особливий період, та військовослужбовцями військової служби за контрактом, а також добровольцям-учасникам антитерористичної операції  (надання одноразової матеріальної допомоги);</t>
  </si>
  <si>
    <t xml:space="preserve"> - дружинам та батькам загиблих (померлих) учасників антитерористичної операції (надання одноразової матеріальної допомоги до  Дня міста Суми);</t>
  </si>
  <si>
    <t>- членам сімей загиблих (померлих) учасників антитерористичної операції (надання матеріальної допомоги для вирішення соціально-побутових питань);</t>
  </si>
  <si>
    <t xml:space="preserve"> - дружинам та батькам загиблих (померлих) учасників антитерористичної операції (надання матеріальної допомоги на вирішення соціально-побутових питань);</t>
  </si>
  <si>
    <t>- батькам загиблого учасника антитерористичної операції Коханого Артема (надання цільової матеріальної допомоги на вирішення соціально-побутових питань, а саме для проведення утеплення житлового будинку).</t>
  </si>
  <si>
    <t xml:space="preserve"> - добровольцям – учасникам антитерористичної операції (щомісячна адресна грошова допомога на отримання транспортних послуг);</t>
  </si>
  <si>
    <t xml:space="preserve"> - дітям загиблих (померлих) учасників антитерористичної операції (щомісячна грошова допомога);</t>
  </si>
  <si>
    <t>-  добровольцям – учасникам антитерористичної операції (надання грошової допомоги для компенсації вартості санаторно-курортного лікування);</t>
  </si>
  <si>
    <t xml:space="preserve"> - членам сім'ей загиблих (померлих) учасників антитерористичної операції (відшкодування коштів за проїзд один раз на рік до будь-якого пункту України і назад залізничним транспортом).</t>
  </si>
  <si>
    <t>- учасникам антитерористичної операції та членам їх сімей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</si>
  <si>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 добровольцям – учасникам антитерористичної операції та членам їх сімей (75% пільги).</t>
  </si>
  <si>
    <t>- особам з інвалідністю внаслідок війни з числа учасників антитерористичної операції (надання одноразової матеріальної допомоги до Дня незалежності України);</t>
  </si>
  <si>
    <t>- особам з інвалідністю внаслідок війни з числа учасників антитерористичної операції (надання одноразової матеріальної допомоги до Дня захисника України);</t>
  </si>
  <si>
    <t>- сім’ям учасників бойових дій з числа учасників антитерористичної операції  (щомісячне відшкодування вартості спожитих житлово-комунальних послуг);</t>
  </si>
  <si>
    <t>Підпрограма 4. Соціальна підтримка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</si>
  <si>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вихованцям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t>
  </si>
  <si>
    <t>- сім’ям загиблих (померлих) учасників антитерористичної операції (100% пільги (за виключенням розміру пільг, які надаються за рахунок коштів державного бюджету)).</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</si>
  <si>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</si>
  <si>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</si>
  <si>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Підпрограма 7. Медичне забезпечення учасників антитерористичної операції.</t>
  </si>
  <si>
    <t>Мета: посилення медичного забезпечення учасників антитерористичної операції.</t>
  </si>
  <si>
    <t>КПКВК 0712010 Багатопрофільна стаціонарна медична допомога населенню;</t>
  </si>
  <si>
    <t>КПКВК 0712030 Лікарсько-акушерська допомога вагітним, породіллям та новонародженим;</t>
  </si>
  <si>
    <t>КПКВК 0712111 Первинна медична допомога населенню, що надається центрами первинної медичної (медико-санітарної) допомоги;</t>
  </si>
  <si>
    <t>КПКВК 0712113 Первинна медична допомога населенню, що надається амбулаторно-поліклінічними закладами (відділеннями);</t>
  </si>
  <si>
    <t>соціального захисту населення</t>
  </si>
  <si>
    <t>Сумської міської ради</t>
  </si>
  <si>
    <t>- особам з інвалідністю внаслідок війни І групи з числа учасників антитерористичної операції  (щомісячна грошова допомога);</t>
  </si>
  <si>
    <t>Перелік завдань                                                                                                                                                                                                                                                                                                                                                                                              міської програми  «Соціальна підтримка учасників антитерористичної операції та членів їх сімей» на 2017-2019 роки»</t>
  </si>
  <si>
    <r>
      <rPr>
        <b/>
        <sz val="10"/>
        <rFont val="Times New Roman"/>
        <family val="1"/>
      </rPr>
      <t>Завдання 2.</t>
    </r>
    <r>
      <rPr>
        <sz val="10"/>
        <rFont val="Times New Roman"/>
        <family val="1"/>
      </rPr>
      <t xml:space="preserve"> Забезпечити надання соціальних гарантій, встановлених  Сумською міською радою:</t>
    </r>
  </si>
  <si>
    <r>
      <rPr>
        <b/>
        <sz val="10"/>
        <rFont val="Times New Roman"/>
        <family val="1"/>
      </rPr>
      <t>Завдання 3.</t>
    </r>
    <r>
      <rPr>
        <sz val="10"/>
        <rFont val="Times New Roman"/>
        <family val="1"/>
      </rPr>
      <t xml:space="preserve"> Забезпечити  поховання загиблих (померлих) учасників антитерористичної операції.</t>
    </r>
  </si>
  <si>
    <r>
      <t xml:space="preserve">Завдання 4. </t>
    </r>
    <r>
      <rPr>
        <sz val="10"/>
        <rFont val="Times New Roman"/>
        <family val="1"/>
      </rPr>
      <t>Забезпечити надання одноразової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t>
    </r>
  </si>
  <si>
    <r>
      <t>Завдання 5.</t>
    </r>
    <r>
      <rPr>
        <sz val="10"/>
        <rFont val="Times New Roman"/>
        <family val="1"/>
      </rPr>
      <t xml:space="preserve"> Забезпечити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</si>
  <si>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1. </t>
    </r>
    <r>
      <rPr>
        <sz val="10"/>
        <rFont val="Times New Roman"/>
        <family val="1"/>
      </rPr>
      <t>Забезпечити надання пільг населенню на оплату житлово-комунальних послуг:</t>
    </r>
  </si>
  <si>
    <r>
      <t xml:space="preserve">Завдання 1. </t>
    </r>
    <r>
      <rPr>
        <sz val="10"/>
        <rFont val="Times New Roman"/>
        <family val="1"/>
      </rPr>
      <t>Забезпечити надання пільг по оплаті за житлово-комунальних послуги:</t>
    </r>
  </si>
  <si>
    <r>
      <t>Завдання 2.</t>
    </r>
    <r>
      <rPr>
        <sz val="10"/>
        <rFont val="Times New Roman"/>
        <family val="1"/>
      </rPr>
      <t xml:space="preserve"> Забезпечити виплату соціальних гарантій громадянам, які мають заслуги перед містом:</t>
    </r>
  </si>
  <si>
    <r>
      <t xml:space="preserve">Завдання 1. </t>
    </r>
    <r>
      <rPr>
        <sz val="10"/>
        <rFont val="Times New Roman"/>
        <family val="1"/>
      </rPr>
      <t>Забезпечити  безкоштовним харчуванням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</si>
  <si>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2. </t>
    </r>
    <r>
      <rPr>
        <sz val="10"/>
        <rFont val="Times New Roman"/>
        <family val="1"/>
      </rPr>
      <t>Забезпечити  безкоштовним харчуванням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</si>
  <si>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3. </t>
    </r>
    <r>
      <rPr>
        <sz val="10"/>
        <rFont val="Times New Roman"/>
        <family val="1"/>
      </rPr>
      <t>Забезпечити  новорічними подарунками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</si>
  <si>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Завдання 4.</t>
    </r>
    <r>
      <rPr>
        <sz val="10"/>
        <rFont val="Times New Roman"/>
        <family val="1"/>
      </rPr>
      <t xml:space="preserve"> Передача субвенції до державного бюджету для державної установи "Дошкільний навчальний заклад (ясла-садок) (м.Суми) Національної поліції України".</t>
    </r>
  </si>
  <si>
    <r>
      <t xml:space="preserve">Завдання 2. </t>
    </r>
    <r>
      <rPr>
        <sz val="10"/>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</si>
  <si>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3. </t>
    </r>
    <r>
      <rPr>
        <sz val="10"/>
        <rFont val="Times New Roman"/>
        <family val="1"/>
      </rPr>
      <t xml:space="preserve">Забезпечити  новорічними подарунками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t>
    </r>
  </si>
  <si>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</si>
  <si>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r>
      <t xml:space="preserve">Завдання 1. </t>
    </r>
    <r>
      <rPr>
        <sz val="10"/>
        <rFont val="Times New Roman"/>
        <family val="1"/>
      </rPr>
      <t>Забезпечити додаткове медичне обслуговування учасників антитерористичної операції, в т.ч.:</t>
    </r>
  </si>
  <si>
    <t>2018 рік (план)</t>
  </si>
  <si>
    <t>2019 рік (план)</t>
  </si>
  <si>
    <t>Підпрограма 5. Соціальна підтримка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</si>
  <si>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</si>
  <si>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r>
      <t xml:space="preserve">Завдання 1. </t>
    </r>
    <r>
      <rPr>
        <sz val="10"/>
        <rFont val="Times New Roman"/>
        <family val="1"/>
      </rPr>
      <t>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</si>
  <si>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4. </t>
    </r>
    <r>
      <rPr>
        <sz val="10"/>
        <rFont val="Times New Roman"/>
        <family val="1"/>
      </rPr>
      <t>Організація оздоровлення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</si>
  <si>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t xml:space="preserve"> - забезпечення безкоштовними путівками  до позаміських дитячих закладів оздоровлення та відпочинку або дитячих центрів України учнів закладів загальної середньої освіти та навчально-виховних комплексів, батьки яких є загиблими (померлими) учасниками антитерористичної операції;</t>
  </si>
  <si>
    <t xml:space="preserve"> - забезпечення безкоштовними путівками до позаміських дитячих закладів оздоровлення та відпочинку м. Суми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t>
  </si>
  <si>
    <t>КПКВК 0712152 Інші програми та заходи у сфері охорони здоров'я (пільгове зубне протезування)</t>
  </si>
  <si>
    <r>
      <t xml:space="preserve">ДСЗН </t>
    </r>
    <r>
      <rPr>
        <b/>
        <sz val="9"/>
        <color indexed="8"/>
        <rFont val="Times New Roman"/>
        <family val="1"/>
      </rPr>
      <t>Сумської      міської ради</t>
    </r>
  </si>
  <si>
    <r>
      <t xml:space="preserve">ДСЗН </t>
    </r>
    <r>
      <rPr>
        <b/>
        <sz val="9"/>
        <color indexed="8"/>
        <rFont val="Times New Roman"/>
        <family val="1"/>
      </rPr>
      <t>Сумської міської ради</t>
    </r>
  </si>
  <si>
    <t>Директор департаменту</t>
  </si>
  <si>
    <t>Т.О. Масік</t>
  </si>
</sst>
</file>

<file path=xl/styles.xml><?xml version="1.0" encoding="utf-8"?>
<styleSheet xmlns="http://schemas.openxmlformats.org/spreadsheetml/2006/main">
  <numFmts count="6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422]d\ mmmm\ yyyy&quot; р.&quot;"/>
    <numFmt numFmtId="217" formatCode="[$-FC19]d\ mmmm\ yyyy\ &quot;г.&quot;"/>
    <numFmt numFmtId="218" formatCode="#,##0.00\ &quot;р.&quot;"/>
    <numFmt numFmtId="219" formatCode="#,##0.00\ _р_.;[Red]#,##0.00\ _р_."/>
  </numFmts>
  <fonts count="78">
    <font>
      <sz val="10"/>
      <name val="Arial"/>
      <family val="0"/>
    </font>
    <font>
      <sz val="10"/>
      <name val="Times New Roman"/>
      <family val="1"/>
    </font>
    <font>
      <b/>
      <sz val="10"/>
      <name val="Times New Roman"/>
      <family val="1"/>
    </font>
    <font>
      <b/>
      <sz val="14"/>
      <name val="Times New Roman"/>
      <family val="1"/>
    </font>
    <font>
      <b/>
      <sz val="12"/>
      <name val="Times New Roman"/>
      <family val="1"/>
    </font>
    <font>
      <b/>
      <sz val="11"/>
      <name val="Times New Roman"/>
      <family val="1"/>
    </font>
    <font>
      <b/>
      <sz val="13"/>
      <name val="Times New Roman"/>
      <family val="1"/>
    </font>
    <font>
      <sz val="11"/>
      <name val="Times New Roman"/>
      <family val="1"/>
    </font>
    <font>
      <u val="single"/>
      <sz val="10"/>
      <color indexed="12"/>
      <name val="Arial"/>
      <family val="2"/>
    </font>
    <font>
      <u val="single"/>
      <sz val="10"/>
      <color indexed="36"/>
      <name val="Arial"/>
      <family val="2"/>
    </font>
    <font>
      <sz val="12"/>
      <name val="Times New Roman"/>
      <family val="1"/>
    </font>
    <font>
      <sz val="14"/>
      <name val="Times New Roman"/>
      <family val="1"/>
    </font>
    <font>
      <sz val="12"/>
      <name val="Arial"/>
      <family val="2"/>
    </font>
    <font>
      <sz val="13"/>
      <name val="Times New Roman"/>
      <family val="1"/>
    </font>
    <font>
      <sz val="8"/>
      <name val="Arial"/>
      <family val="2"/>
    </font>
    <font>
      <b/>
      <sz val="9"/>
      <color indexed="8"/>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b/>
      <sz val="11"/>
      <color indexed="10"/>
      <name val="Times New Roman"/>
      <family val="1"/>
    </font>
    <font>
      <b/>
      <sz val="13"/>
      <color indexed="10"/>
      <name val="Times New Roman"/>
      <family val="1"/>
    </font>
    <font>
      <b/>
      <sz val="10"/>
      <color indexed="10"/>
      <name val="Times New Roman"/>
      <family val="1"/>
    </font>
    <font>
      <b/>
      <sz val="12"/>
      <color indexed="10"/>
      <name val="Times New Roman"/>
      <family val="1"/>
    </font>
    <font>
      <sz val="12"/>
      <color indexed="10"/>
      <name val="Times New Roman"/>
      <family val="1"/>
    </font>
    <font>
      <sz val="14"/>
      <color indexed="10"/>
      <name val="Times New Roman"/>
      <family val="1"/>
    </font>
    <font>
      <b/>
      <sz val="12"/>
      <color indexed="8"/>
      <name val="Times New Roman"/>
      <family val="1"/>
    </font>
    <font>
      <sz val="12"/>
      <color indexed="8"/>
      <name val="Times New Roman"/>
      <family val="1"/>
    </font>
    <font>
      <b/>
      <sz val="11"/>
      <color indexed="8"/>
      <name val="Times New Roman"/>
      <family val="1"/>
    </font>
    <font>
      <b/>
      <sz val="10"/>
      <color indexed="8"/>
      <name val="Times New Roman"/>
      <family val="1"/>
    </font>
    <font>
      <sz val="10"/>
      <color indexed="8"/>
      <name val="Times New Roman"/>
      <family val="1"/>
    </font>
    <font>
      <b/>
      <sz val="13"/>
      <color indexed="8"/>
      <name val="Times New Roman"/>
      <family val="1"/>
    </font>
    <font>
      <sz val="13"/>
      <color indexed="8"/>
      <name val="Times New Roman"/>
      <family val="1"/>
    </font>
    <font>
      <sz val="11"/>
      <color indexed="8"/>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b/>
      <sz val="11"/>
      <color rgb="FFFF0000"/>
      <name val="Times New Roman"/>
      <family val="1"/>
    </font>
    <font>
      <b/>
      <sz val="13"/>
      <color rgb="FFFF0000"/>
      <name val="Times New Roman"/>
      <family val="1"/>
    </font>
    <font>
      <b/>
      <sz val="10"/>
      <color rgb="FFFF0000"/>
      <name val="Times New Roman"/>
      <family val="1"/>
    </font>
    <font>
      <b/>
      <sz val="12"/>
      <color rgb="FFFF0000"/>
      <name val="Times New Roman"/>
      <family val="1"/>
    </font>
    <font>
      <sz val="12"/>
      <color rgb="FFFF0000"/>
      <name val="Times New Roman"/>
      <family val="1"/>
    </font>
    <font>
      <sz val="14"/>
      <color rgb="FFFF0000"/>
      <name val="Times New Roman"/>
      <family val="1"/>
    </font>
    <font>
      <b/>
      <sz val="12"/>
      <color theme="1"/>
      <name val="Times New Roman"/>
      <family val="1"/>
    </font>
    <font>
      <sz val="12"/>
      <color theme="1"/>
      <name val="Times New Roman"/>
      <family val="1"/>
    </font>
    <font>
      <b/>
      <sz val="11"/>
      <color theme="1"/>
      <name val="Times New Roman"/>
      <family val="1"/>
    </font>
    <font>
      <b/>
      <sz val="10"/>
      <color theme="1"/>
      <name val="Times New Roman"/>
      <family val="1"/>
    </font>
    <font>
      <sz val="10"/>
      <color theme="1"/>
      <name val="Times New Roman"/>
      <family val="1"/>
    </font>
    <font>
      <b/>
      <sz val="13"/>
      <color theme="1"/>
      <name val="Times New Roman"/>
      <family val="1"/>
    </font>
    <font>
      <sz val="13"/>
      <color theme="1"/>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8"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9"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3" fillId="31" borderId="0" applyNumberFormat="0" applyBorder="0" applyAlignment="0" applyProtection="0"/>
  </cellStyleXfs>
  <cellXfs count="150">
    <xf numFmtId="0" fontId="0" fillId="0" borderId="0" xfId="0" applyAlignment="1">
      <alignment/>
    </xf>
    <xf numFmtId="0" fontId="1" fillId="0" borderId="10" xfId="0" applyFont="1" applyFill="1" applyBorder="1" applyAlignment="1">
      <alignment horizontal="center" vertical="center" wrapText="1"/>
    </xf>
    <xf numFmtId="49" fontId="11" fillId="0" borderId="0" xfId="0" applyNumberFormat="1" applyFont="1" applyAlignment="1">
      <alignment horizontal="center" vertical="center" textRotation="180"/>
    </xf>
    <xf numFmtId="49" fontId="11" fillId="0" borderId="0" xfId="0" applyNumberFormat="1" applyFont="1" applyFill="1" applyAlignment="1">
      <alignment horizontal="center" vertical="center" textRotation="180"/>
    </xf>
    <xf numFmtId="0" fontId="10" fillId="0" borderId="0" xfId="0" applyFont="1" applyFill="1" applyAlignment="1">
      <alignment horizontal="left" wrapText="1"/>
    </xf>
    <xf numFmtId="0" fontId="1" fillId="0" borderId="0" xfId="0" applyFont="1" applyFill="1" applyAlignment="1">
      <alignment horizontal="center"/>
    </xf>
    <xf numFmtId="0" fontId="1" fillId="0" borderId="0" xfId="0" applyFont="1" applyFill="1" applyBorder="1" applyAlignment="1">
      <alignment horizontal="center" vertical="center" wrapText="1"/>
    </xf>
    <xf numFmtId="0" fontId="12" fillId="0" borderId="0" xfId="0" applyFont="1" applyFill="1" applyAlignment="1">
      <alignment horizontal="center" textRotation="180"/>
    </xf>
    <xf numFmtId="0" fontId="0" fillId="0" borderId="0" xfId="0" applyFont="1" applyFill="1" applyAlignment="1">
      <alignment/>
    </xf>
    <xf numFmtId="0" fontId="11" fillId="0" borderId="0" xfId="0" applyFont="1" applyFill="1" applyAlignment="1">
      <alignment horizontal="center" vertical="center"/>
    </xf>
    <xf numFmtId="0" fontId="1" fillId="0" borderId="0" xfId="0" applyFont="1" applyFill="1" applyBorder="1" applyAlignment="1">
      <alignment horizontal="center" wrapText="1"/>
    </xf>
    <xf numFmtId="0" fontId="7" fillId="0" borderId="0" xfId="0" applyFont="1" applyFill="1" applyBorder="1" applyAlignment="1">
      <alignment wrapText="1"/>
    </xf>
    <xf numFmtId="0" fontId="13" fillId="0" borderId="0" xfId="0" applyFont="1" applyFill="1" applyBorder="1" applyAlignment="1">
      <alignment horizontal="left" vertical="top" wrapText="1"/>
    </xf>
    <xf numFmtId="0" fontId="10" fillId="0" borderId="0" xfId="0" applyFont="1" applyFill="1" applyBorder="1" applyAlignment="1">
      <alignment vertical="top" wrapText="1"/>
    </xf>
    <xf numFmtId="0" fontId="7" fillId="0" borderId="0" xfId="0" applyFont="1" applyFill="1" applyBorder="1" applyAlignment="1">
      <alignment horizontal="left" vertical="top" wrapText="1"/>
    </xf>
    <xf numFmtId="0" fontId="13" fillId="0" borderId="0" xfId="0" applyFont="1" applyFill="1" applyBorder="1" applyAlignment="1">
      <alignment horizontal="right" vertical="justify" textRotation="180"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5" fillId="0" borderId="0" xfId="0" applyFont="1" applyFill="1" applyBorder="1" applyAlignment="1">
      <alignment wrapText="1"/>
    </xf>
    <xf numFmtId="0" fontId="0" fillId="0" borderId="0" xfId="0" applyFont="1" applyFill="1" applyBorder="1" applyAlignment="1">
      <alignment wrapText="1"/>
    </xf>
    <xf numFmtId="0" fontId="10" fillId="0" borderId="0" xfId="0" applyFont="1" applyFill="1" applyBorder="1" applyAlignment="1">
      <alignment horizontal="center" vertical="center" textRotation="180" wrapText="1"/>
    </xf>
    <xf numFmtId="0" fontId="10" fillId="0" borderId="0" xfId="0" applyFont="1" applyFill="1" applyBorder="1" applyAlignment="1">
      <alignment horizontal="right" vertical="justify" textRotation="180" wrapText="1"/>
    </xf>
    <xf numFmtId="0" fontId="10"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7" fillId="0" borderId="0" xfId="0" applyFont="1" applyFill="1" applyBorder="1" applyAlignment="1">
      <alignment horizontal="center" vertical="center" textRotation="180" wrapText="1"/>
    </xf>
    <xf numFmtId="0" fontId="0" fillId="0" borderId="10" xfId="0" applyFont="1" applyFill="1" applyBorder="1" applyAlignment="1">
      <alignment horizontal="center" vertical="center"/>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0" fillId="0" borderId="0" xfId="0" applyFont="1" applyFill="1" applyBorder="1" applyAlignment="1">
      <alignment horizontal="right" vertical="center" textRotation="180" wrapText="1"/>
    </xf>
    <xf numFmtId="0" fontId="1" fillId="0" borderId="10" xfId="0" applyFont="1" applyFill="1" applyBorder="1" applyAlignment="1">
      <alignment horizontal="center" vertical="center" textRotation="90" wrapText="1"/>
    </xf>
    <xf numFmtId="0" fontId="2" fillId="0" borderId="10" xfId="0" applyFont="1" applyFill="1" applyBorder="1" applyAlignment="1">
      <alignment horizontal="center" textRotation="255" wrapText="1"/>
    </xf>
    <xf numFmtId="0" fontId="1" fillId="0" borderId="10" xfId="0" applyFont="1" applyFill="1" applyBorder="1" applyAlignment="1">
      <alignment horizontal="center" textRotation="255" wrapText="1"/>
    </xf>
    <xf numFmtId="0" fontId="4"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49" fontId="1" fillId="0" borderId="0" xfId="0" applyNumberFormat="1" applyFont="1" applyFill="1" applyBorder="1" applyAlignment="1">
      <alignment horizontal="justify" vertical="center" wrapText="1"/>
    </xf>
    <xf numFmtId="0" fontId="1" fillId="0" borderId="0" xfId="0" applyFont="1" applyFill="1" applyAlignment="1">
      <alignment/>
    </xf>
    <xf numFmtId="0" fontId="11" fillId="0" borderId="0" xfId="0" applyFont="1" applyFill="1" applyAlignment="1">
      <alignment/>
    </xf>
    <xf numFmtId="49" fontId="1" fillId="32" borderId="10" xfId="0" applyNumberFormat="1" applyFont="1" applyFill="1" applyBorder="1" applyAlignment="1">
      <alignment horizontal="justify" vertical="center" wrapText="1"/>
    </xf>
    <xf numFmtId="0" fontId="7" fillId="32" borderId="0" xfId="0" applyFont="1" applyFill="1" applyBorder="1" applyAlignment="1">
      <alignment wrapText="1"/>
    </xf>
    <xf numFmtId="49" fontId="11" fillId="32" borderId="0" xfId="0" applyNumberFormat="1" applyFont="1" applyFill="1" applyAlignment="1">
      <alignment horizontal="center" vertical="center" textRotation="180"/>
    </xf>
    <xf numFmtId="4" fontId="0" fillId="0" borderId="0" xfId="0" applyNumberFormat="1" applyFont="1" applyFill="1" applyAlignment="1">
      <alignment/>
    </xf>
    <xf numFmtId="0" fontId="0" fillId="0" borderId="0" xfId="0" applyFont="1" applyAlignment="1">
      <alignment/>
    </xf>
    <xf numFmtId="0" fontId="0" fillId="32" borderId="0" xfId="0" applyFont="1" applyFill="1" applyAlignment="1">
      <alignment/>
    </xf>
    <xf numFmtId="0" fontId="64" fillId="0" borderId="10" xfId="0" applyFont="1" applyFill="1" applyBorder="1" applyAlignment="1">
      <alignment horizontal="center" vertical="center" wrapText="1"/>
    </xf>
    <xf numFmtId="4" fontId="65" fillId="0" borderId="0" xfId="0" applyNumberFormat="1"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2" fillId="0" borderId="10" xfId="0" applyFont="1" applyFill="1" applyBorder="1" applyAlignment="1">
      <alignment wrapText="1"/>
    </xf>
    <xf numFmtId="0" fontId="66" fillId="0" borderId="10" xfId="0" applyFont="1" applyFill="1" applyBorder="1" applyAlignment="1">
      <alignment horizontal="justify" vertical="top" wrapText="1"/>
    </xf>
    <xf numFmtId="4" fontId="67" fillId="0" borderId="0" xfId="0" applyNumberFormat="1" applyFont="1" applyFill="1" applyBorder="1" applyAlignment="1">
      <alignment horizontal="center" vertical="center"/>
    </xf>
    <xf numFmtId="4" fontId="68" fillId="0" borderId="0" xfId="0" applyNumberFormat="1" applyFont="1" applyFill="1" applyBorder="1" applyAlignment="1">
      <alignment horizontal="center" vertical="center"/>
    </xf>
    <xf numFmtId="4" fontId="68" fillId="0" borderId="0" xfId="0" applyNumberFormat="1" applyFont="1" applyFill="1" applyBorder="1" applyAlignment="1">
      <alignment horizontal="center" vertical="center" wrapText="1"/>
    </xf>
    <xf numFmtId="0" fontId="66" fillId="0" borderId="0" xfId="0" applyFont="1" applyFill="1" applyBorder="1" applyAlignment="1">
      <alignment horizontal="center" vertical="center" wrapText="1"/>
    </xf>
    <xf numFmtId="0" fontId="62" fillId="0" borderId="0" xfId="0" applyFont="1" applyFill="1" applyAlignment="1">
      <alignment/>
    </xf>
    <xf numFmtId="0" fontId="68" fillId="0" borderId="0" xfId="0" applyFont="1" applyFill="1" applyAlignment="1">
      <alignment vertical="center" wrapText="1"/>
    </xf>
    <xf numFmtId="0" fontId="69" fillId="0" borderId="0" xfId="0" applyFont="1" applyFill="1" applyAlignment="1">
      <alignment horizontal="left"/>
    </xf>
    <xf numFmtId="4" fontId="62" fillId="0" borderId="0" xfId="0" applyNumberFormat="1" applyFont="1" applyFill="1" applyAlignment="1">
      <alignment/>
    </xf>
    <xf numFmtId="0" fontId="1" fillId="32" borderId="10" xfId="0" applyNumberFormat="1" applyFont="1" applyFill="1" applyBorder="1" applyAlignment="1">
      <alignment horizontal="justify" vertical="center" wrapText="1"/>
    </xf>
    <xf numFmtId="2" fontId="10" fillId="0" borderId="10" xfId="0" applyNumberFormat="1" applyFont="1" applyFill="1" applyBorder="1" applyAlignment="1">
      <alignment horizontal="center" vertical="center" wrapText="1"/>
    </xf>
    <xf numFmtId="0" fontId="1" fillId="32" borderId="10" xfId="0" applyFont="1" applyFill="1" applyBorder="1" applyAlignment="1">
      <alignment horizontal="justify" vertical="center" wrapText="1"/>
    </xf>
    <xf numFmtId="0" fontId="2" fillId="32" borderId="10" xfId="0" applyFont="1" applyFill="1" applyBorder="1" applyAlignment="1">
      <alignment horizontal="justify" vertical="center" wrapText="1"/>
    </xf>
    <xf numFmtId="0" fontId="2" fillId="32"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1" fillId="32" borderId="10" xfId="0" applyFont="1" applyFill="1" applyBorder="1" applyAlignment="1">
      <alignment horizontal="center" vertical="center" wrapText="1"/>
    </xf>
    <xf numFmtId="4" fontId="4" fillId="32" borderId="10" xfId="0" applyNumberFormat="1" applyFont="1" applyFill="1" applyBorder="1" applyAlignment="1">
      <alignment horizontal="center" vertical="center"/>
    </xf>
    <xf numFmtId="4" fontId="10" fillId="32" borderId="10" xfId="0" applyNumberFormat="1" applyFont="1" applyFill="1" applyBorder="1" applyAlignment="1">
      <alignment horizontal="center" vertical="center"/>
    </xf>
    <xf numFmtId="4" fontId="10" fillId="32"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justify" vertical="center"/>
    </xf>
    <xf numFmtId="0" fontId="2" fillId="0" borderId="10" xfId="0" applyFont="1" applyFill="1" applyBorder="1" applyAlignment="1">
      <alignment vertical="center" wrapText="1"/>
    </xf>
    <xf numFmtId="2" fontId="10" fillId="0" borderId="10" xfId="0" applyNumberFormat="1" applyFont="1" applyFill="1" applyBorder="1" applyAlignment="1">
      <alignment horizontal="center" vertical="center"/>
    </xf>
    <xf numFmtId="0" fontId="2" fillId="0" borderId="0" xfId="0" applyFont="1" applyFill="1" applyBorder="1" applyAlignment="1">
      <alignment horizontal="justify" wrapText="1"/>
    </xf>
    <xf numFmtId="4" fontId="6" fillId="0" borderId="0" xfId="0" applyNumberFormat="1" applyFont="1" applyFill="1" applyBorder="1" applyAlignment="1">
      <alignment horizontal="center" vertical="center" wrapText="1"/>
    </xf>
    <xf numFmtId="4" fontId="13" fillId="0" borderId="0" xfId="0" applyNumberFormat="1" applyFont="1" applyFill="1" applyBorder="1" applyAlignment="1">
      <alignment horizontal="center" vertical="center" wrapText="1"/>
    </xf>
    <xf numFmtId="0" fontId="2" fillId="0" borderId="10" xfId="0" applyFont="1" applyFill="1" applyBorder="1" applyAlignment="1">
      <alignment vertical="top" wrapText="1"/>
    </xf>
    <xf numFmtId="49" fontId="1" fillId="0" borderId="10" xfId="0" applyNumberFormat="1" applyFont="1" applyFill="1" applyBorder="1" applyAlignment="1">
      <alignment horizontal="justify" vertical="center" wrapText="1"/>
    </xf>
    <xf numFmtId="4" fontId="4" fillId="0" borderId="0" xfId="0" applyNumberFormat="1" applyFont="1" applyFill="1" applyBorder="1" applyAlignment="1">
      <alignment horizontal="center" vertical="center"/>
    </xf>
    <xf numFmtId="4" fontId="10" fillId="0" borderId="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0" fontId="1" fillId="0" borderId="10" xfId="0" applyFont="1" applyFill="1" applyBorder="1" applyAlignment="1">
      <alignment horizontal="justify" vertical="center"/>
    </xf>
    <xf numFmtId="4" fontId="6" fillId="0" borderId="10" xfId="0" applyNumberFormat="1"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0" fontId="1" fillId="32" borderId="10" xfId="0" applyFont="1" applyFill="1" applyBorder="1" applyAlignment="1">
      <alignment horizontal="justify" vertical="center"/>
    </xf>
    <xf numFmtId="0" fontId="2" fillId="0" borderId="10" xfId="0" applyFont="1" applyFill="1" applyBorder="1" applyAlignment="1">
      <alignment horizontal="justify" vertical="top" wrapText="1"/>
    </xf>
    <xf numFmtId="0" fontId="2" fillId="0" borderId="10" xfId="0" applyFont="1" applyFill="1" applyBorder="1" applyAlignment="1">
      <alignment horizontal="center" wrapText="1"/>
    </xf>
    <xf numFmtId="4" fontId="6" fillId="0" borderId="10" xfId="0" applyNumberFormat="1" applyFont="1" applyFill="1" applyBorder="1" applyAlignment="1">
      <alignment horizontal="center" vertical="center"/>
    </xf>
    <xf numFmtId="4" fontId="13" fillId="0" borderId="10" xfId="0" applyNumberFormat="1" applyFont="1" applyFill="1" applyBorder="1" applyAlignment="1">
      <alignment horizontal="center" vertical="center"/>
    </xf>
    <xf numFmtId="4" fontId="70" fillId="0" borderId="10" xfId="0" applyNumberFormat="1" applyFont="1" applyFill="1" applyBorder="1" applyAlignment="1">
      <alignment horizontal="center" vertical="center" wrapText="1"/>
    </xf>
    <xf numFmtId="4" fontId="71" fillId="0" borderId="10" xfId="0" applyNumberFormat="1" applyFont="1" applyFill="1" applyBorder="1" applyAlignment="1">
      <alignment horizontal="center" vertical="center" wrapText="1"/>
    </xf>
    <xf numFmtId="0" fontId="72" fillId="0" borderId="10" xfId="0" applyFont="1" applyFill="1" applyBorder="1" applyAlignment="1">
      <alignment horizontal="center" vertical="center" wrapText="1"/>
    </xf>
    <xf numFmtId="4" fontId="71" fillId="0" borderId="10" xfId="0" applyNumberFormat="1" applyFont="1" applyFill="1" applyBorder="1" applyAlignment="1">
      <alignment horizontal="center" vertical="center"/>
    </xf>
    <xf numFmtId="4" fontId="70" fillId="0" borderId="10" xfId="0" applyNumberFormat="1" applyFont="1" applyFill="1" applyBorder="1" applyAlignment="1">
      <alignment horizontal="center" vertical="center"/>
    </xf>
    <xf numFmtId="0" fontId="73" fillId="0" borderId="10" xfId="0" applyFont="1" applyFill="1" applyBorder="1" applyAlignment="1">
      <alignment horizontal="center" vertical="center" wrapText="1"/>
    </xf>
    <xf numFmtId="0" fontId="73" fillId="0" borderId="0" xfId="0" applyFont="1" applyFill="1" applyBorder="1" applyAlignment="1">
      <alignment horizontal="justify" wrapText="1"/>
    </xf>
    <xf numFmtId="0" fontId="74" fillId="0" borderId="0" xfId="0" applyFont="1" applyFill="1" applyBorder="1" applyAlignment="1">
      <alignment horizontal="center" vertical="center" wrapText="1"/>
    </xf>
    <xf numFmtId="4" fontId="75" fillId="0" borderId="0" xfId="0" applyNumberFormat="1" applyFont="1" applyFill="1" applyBorder="1" applyAlignment="1">
      <alignment horizontal="center" vertical="center" wrapText="1"/>
    </xf>
    <xf numFmtId="4" fontId="76" fillId="0" borderId="0" xfId="0" applyNumberFormat="1" applyFont="1" applyFill="1" applyBorder="1" applyAlignment="1">
      <alignment horizontal="center" vertical="center" wrapText="1"/>
    </xf>
    <xf numFmtId="0" fontId="73" fillId="0" borderId="10" xfId="0" applyFont="1" applyFill="1" applyBorder="1" applyAlignment="1">
      <alignment horizontal="center" textRotation="255" wrapText="1"/>
    </xf>
    <xf numFmtId="0" fontId="74" fillId="0" borderId="10" xfId="0" applyFont="1" applyFill="1" applyBorder="1" applyAlignment="1">
      <alignment horizontal="center" textRotation="255" wrapText="1"/>
    </xf>
    <xf numFmtId="0" fontId="73" fillId="0" borderId="10" xfId="0" applyFont="1" applyFill="1" applyBorder="1" applyAlignment="1">
      <alignment horizontal="center" wrapText="1"/>
    </xf>
    <xf numFmtId="0" fontId="47" fillId="0" borderId="10" xfId="0" applyFont="1" applyFill="1" applyBorder="1" applyAlignment="1">
      <alignment wrapText="1"/>
    </xf>
    <xf numFmtId="4" fontId="70" fillId="32" borderId="10" xfId="0" applyNumberFormat="1" applyFont="1" applyFill="1" applyBorder="1" applyAlignment="1">
      <alignment horizontal="center" vertical="center"/>
    </xf>
    <xf numFmtId="4" fontId="71" fillId="32" borderId="10" xfId="0" applyNumberFormat="1" applyFont="1" applyFill="1" applyBorder="1" applyAlignment="1">
      <alignment horizontal="center" vertical="center" wrapText="1"/>
    </xf>
    <xf numFmtId="4" fontId="71" fillId="32" borderId="10" xfId="0" applyNumberFormat="1" applyFont="1" applyFill="1" applyBorder="1" applyAlignment="1">
      <alignment horizontal="center" vertical="center"/>
    </xf>
    <xf numFmtId="0" fontId="73" fillId="32" borderId="10" xfId="0" applyFont="1" applyFill="1" applyBorder="1" applyAlignment="1">
      <alignment horizontal="center" vertical="center" wrapText="1"/>
    </xf>
    <xf numFmtId="0" fontId="73" fillId="0" borderId="11" xfId="0" applyFont="1" applyFill="1" applyBorder="1" applyAlignment="1">
      <alignment horizontal="center" wrapText="1"/>
    </xf>
    <xf numFmtId="0" fontId="74" fillId="0" borderId="10" xfId="0" applyFont="1" applyFill="1" applyBorder="1" applyAlignment="1">
      <alignment horizontal="center" vertical="center" textRotation="90" wrapText="1"/>
    </xf>
    <xf numFmtId="0" fontId="73" fillId="0" borderId="10" xfId="0" applyFont="1" applyFill="1" applyBorder="1" applyAlignment="1">
      <alignment horizontal="justify" vertical="top" wrapText="1"/>
    </xf>
    <xf numFmtId="0" fontId="47" fillId="0" borderId="0" xfId="0" applyFont="1" applyFill="1" applyAlignment="1">
      <alignment/>
    </xf>
    <xf numFmtId="0" fontId="10" fillId="0" borderId="0" xfId="0" applyFont="1" applyFill="1" applyAlignment="1">
      <alignment horizontal="justify" vertical="top" wrapText="1"/>
    </xf>
    <xf numFmtId="0" fontId="73" fillId="0" borderId="10" xfId="0" applyFont="1" applyFill="1" applyBorder="1" applyAlignment="1">
      <alignment horizontal="center" vertical="center" textRotation="90" wrapText="1"/>
    </xf>
    <xf numFmtId="0" fontId="6" fillId="32" borderId="10" xfId="0" applyFont="1" applyFill="1" applyBorder="1" applyAlignment="1">
      <alignment horizontal="left" vertical="top" wrapText="1"/>
    </xf>
    <xf numFmtId="0" fontId="5" fillId="0" borderId="10" xfId="0" applyFont="1" applyFill="1" applyBorder="1" applyAlignment="1">
      <alignment horizontal="center" vertical="top" wrapText="1"/>
    </xf>
    <xf numFmtId="0" fontId="73" fillId="0" borderId="10" xfId="0" applyFont="1" applyFill="1" applyBorder="1" applyAlignment="1">
      <alignment horizontal="center" vertical="center" wrapText="1"/>
    </xf>
    <xf numFmtId="0" fontId="2" fillId="0" borderId="10" xfId="0" applyFont="1" applyFill="1" applyBorder="1" applyAlignment="1">
      <alignment horizontal="center" vertical="center" textRotation="90" wrapText="1"/>
    </xf>
    <xf numFmtId="0" fontId="10" fillId="0" borderId="0" xfId="0" applyFont="1" applyFill="1" applyAlignment="1">
      <alignment horizontal="center" vertical="center"/>
    </xf>
    <xf numFmtId="0" fontId="68" fillId="0" borderId="0" xfId="0" applyFont="1" applyFill="1" applyAlignment="1">
      <alignment horizontal="left" vertical="center"/>
    </xf>
    <xf numFmtId="0" fontId="69" fillId="0" borderId="0" xfId="0" applyFont="1" applyFill="1" applyAlignment="1">
      <alignment horizontal="left" vertical="center"/>
    </xf>
    <xf numFmtId="0" fontId="72" fillId="0" borderId="10" xfId="0" applyFont="1" applyFill="1" applyBorder="1" applyAlignment="1">
      <alignment horizontal="center" vertical="top" wrapText="1"/>
    </xf>
    <xf numFmtId="0" fontId="3"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7" fillId="32" borderId="10" xfId="0" applyFont="1" applyFill="1" applyBorder="1" applyAlignment="1">
      <alignment horizontal="justify"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4" fillId="32" borderId="10" xfId="0" applyFont="1" applyFill="1" applyBorder="1" applyAlignment="1">
      <alignment horizontal="left" vertical="top" wrapText="1"/>
    </xf>
    <xf numFmtId="0" fontId="7" fillId="0" borderId="10" xfId="0" applyFont="1" applyFill="1" applyBorder="1" applyAlignment="1">
      <alignment horizontal="left" vertical="center" wrapText="1"/>
    </xf>
    <xf numFmtId="0" fontId="4" fillId="0" borderId="10" xfId="0" applyFont="1" applyFill="1" applyBorder="1" applyAlignment="1">
      <alignment horizontal="left" vertical="top" wrapText="1"/>
    </xf>
    <xf numFmtId="0" fontId="4" fillId="0" borderId="10" xfId="0" applyFont="1" applyFill="1" applyBorder="1" applyAlignment="1">
      <alignment vertical="top" wrapText="1"/>
    </xf>
    <xf numFmtId="0" fontId="7" fillId="32" borderId="10" xfId="0" applyFont="1" applyFill="1" applyBorder="1" applyAlignment="1">
      <alignment horizontal="left" vertical="center" wrapText="1"/>
    </xf>
    <xf numFmtId="0" fontId="7" fillId="0" borderId="10" xfId="0" applyFont="1" applyFill="1" applyBorder="1" applyAlignment="1">
      <alignment horizontal="left" vertical="top" wrapText="1"/>
    </xf>
    <xf numFmtId="4" fontId="76" fillId="0" borderId="0" xfId="0" applyNumberFormat="1" applyFont="1" applyFill="1" applyBorder="1" applyAlignment="1">
      <alignment horizontal="center" vertical="center" wrapText="1"/>
    </xf>
    <xf numFmtId="4" fontId="76" fillId="0" borderId="15" xfId="0" applyNumberFormat="1" applyFont="1" applyFill="1" applyBorder="1" applyAlignment="1">
      <alignment horizontal="center" vertical="center" wrapText="1"/>
    </xf>
    <xf numFmtId="0" fontId="75" fillId="32" borderId="10" xfId="0" applyFont="1" applyFill="1" applyBorder="1" applyAlignment="1">
      <alignment horizontal="left" vertical="top" wrapText="1"/>
    </xf>
    <xf numFmtId="0" fontId="6" fillId="32" borderId="12" xfId="0" applyFont="1" applyFill="1" applyBorder="1" applyAlignment="1">
      <alignment horizontal="left" vertical="center" wrapText="1"/>
    </xf>
    <xf numFmtId="0" fontId="6" fillId="32" borderId="13" xfId="0" applyFont="1" applyFill="1" applyBorder="1" applyAlignment="1">
      <alignment horizontal="left" vertical="center" wrapText="1"/>
    </xf>
    <xf numFmtId="0" fontId="6" fillId="32" borderId="14" xfId="0" applyFont="1" applyFill="1" applyBorder="1" applyAlignment="1">
      <alignment horizontal="left" vertical="center" wrapText="1"/>
    </xf>
    <xf numFmtId="4" fontId="13" fillId="0" borderId="0" xfId="0" applyNumberFormat="1" applyFont="1" applyFill="1" applyBorder="1" applyAlignment="1">
      <alignment horizontal="center" vertical="center" wrapText="1"/>
    </xf>
    <xf numFmtId="0" fontId="6" fillId="0" borderId="10" xfId="0" applyFont="1" applyFill="1" applyBorder="1" applyAlignment="1">
      <alignment horizontal="left" vertical="top" wrapText="1"/>
    </xf>
    <xf numFmtId="0" fontId="4" fillId="32" borderId="10" xfId="0" applyFont="1" applyFill="1" applyBorder="1" applyAlignment="1">
      <alignment vertical="top" wrapText="1"/>
    </xf>
    <xf numFmtId="0" fontId="77" fillId="0" borderId="10" xfId="0" applyFont="1" applyFill="1" applyBorder="1" applyAlignment="1">
      <alignment horizontal="left" vertical="top" wrapText="1"/>
    </xf>
    <xf numFmtId="0" fontId="70" fillId="0" borderId="10" xfId="0" applyFont="1" applyFill="1" applyBorder="1" applyAlignment="1">
      <alignment horizontal="left" vertical="top" wrapText="1"/>
    </xf>
    <xf numFmtId="0" fontId="4" fillId="32" borderId="10" xfId="0" applyFont="1" applyFill="1" applyBorder="1" applyAlignment="1">
      <alignment horizontal="justify" vertical="center" wrapText="1"/>
    </xf>
    <xf numFmtId="0" fontId="7" fillId="32" borderId="16"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83"/>
  <sheetViews>
    <sheetView tabSelected="1" zoomScaleSheetLayoutView="90" workbookViewId="0" topLeftCell="A97">
      <selection activeCell="P11" sqref="P11:R11"/>
    </sheetView>
  </sheetViews>
  <sheetFormatPr defaultColWidth="9.140625" defaultRowHeight="12.75"/>
  <cols>
    <col min="1" max="1" width="49.28125" style="8" customWidth="1"/>
    <col min="2" max="2" width="10.140625" style="8" customWidth="1"/>
    <col min="3" max="3" width="15.8515625" style="8" customWidth="1"/>
    <col min="4" max="4" width="15.57421875" style="8" customWidth="1"/>
    <col min="5" max="5" width="14.421875" style="8" customWidth="1"/>
    <col min="6" max="6" width="15.8515625" style="8" customWidth="1"/>
    <col min="7" max="7" width="16.00390625" style="8" customWidth="1"/>
    <col min="8" max="8" width="13.140625" style="8" customWidth="1"/>
    <col min="9" max="9" width="15.7109375" style="58" customWidth="1"/>
    <col min="10" max="10" width="15.140625" style="58" customWidth="1"/>
    <col min="11" max="12" width="14.00390625" style="58" customWidth="1"/>
    <col min="13" max="13" width="8.421875" style="8" customWidth="1"/>
    <col min="14" max="14" width="6.57421875" style="8" customWidth="1"/>
    <col min="15" max="15" width="4.421875" style="2" customWidth="1"/>
    <col min="16" max="16" width="14.140625" style="47" customWidth="1"/>
    <col min="17" max="17" width="9.140625" style="47" customWidth="1"/>
    <col min="18" max="18" width="14.7109375" style="47" customWidth="1"/>
    <col min="19" max="19" width="14.57421875" style="47" customWidth="1"/>
    <col min="20" max="20" width="17.8515625" style="47" customWidth="1"/>
    <col min="21" max="16384" width="9.140625" style="47" customWidth="1"/>
  </cols>
  <sheetData>
    <row r="1" spans="9:15" s="8" customFormat="1" ht="16.5" customHeight="1">
      <c r="I1" s="58"/>
      <c r="J1" s="121" t="s">
        <v>23</v>
      </c>
      <c r="K1" s="121"/>
      <c r="L1" s="121"/>
      <c r="O1" s="3"/>
    </row>
    <row r="2" spans="4:15" s="8" customFormat="1" ht="120.75" customHeight="1">
      <c r="D2" s="46"/>
      <c r="I2" s="59"/>
      <c r="J2" s="115" t="s">
        <v>38</v>
      </c>
      <c r="K2" s="115"/>
      <c r="L2" s="115"/>
      <c r="M2" s="4"/>
      <c r="O2" s="3"/>
    </row>
    <row r="3" spans="9:15" s="8" customFormat="1" ht="18.75">
      <c r="I3" s="60"/>
      <c r="J3" s="122"/>
      <c r="K3" s="123"/>
      <c r="L3" s="123"/>
      <c r="O3" s="3"/>
    </row>
    <row r="4" spans="3:15" s="8" customFormat="1" ht="12.75">
      <c r="C4" s="46"/>
      <c r="D4" s="46"/>
      <c r="E4" s="46"/>
      <c r="F4" s="46"/>
      <c r="G4" s="46"/>
      <c r="H4" s="46"/>
      <c r="I4" s="61"/>
      <c r="J4" s="61"/>
      <c r="K4" s="61"/>
      <c r="L4" s="58"/>
      <c r="O4" s="3"/>
    </row>
    <row r="5" spans="1:15" s="8" customFormat="1" ht="54.75" customHeight="1">
      <c r="A5" s="125" t="s">
        <v>77</v>
      </c>
      <c r="B5" s="125"/>
      <c r="C5" s="125"/>
      <c r="D5" s="125"/>
      <c r="E5" s="125"/>
      <c r="F5" s="125"/>
      <c r="G5" s="125"/>
      <c r="H5" s="125"/>
      <c r="I5" s="125"/>
      <c r="J5" s="125"/>
      <c r="K5" s="125"/>
      <c r="L5" s="125"/>
      <c r="M5" s="9"/>
      <c r="O5" s="3"/>
    </row>
    <row r="6" spans="1:15" s="8" customFormat="1" ht="15" customHeight="1">
      <c r="A6" s="5" t="s">
        <v>5</v>
      </c>
      <c r="I6" s="58"/>
      <c r="J6" s="58"/>
      <c r="K6" s="58"/>
      <c r="L6" s="114" t="s">
        <v>2</v>
      </c>
      <c r="O6" s="3"/>
    </row>
    <row r="7" spans="1:15" s="8" customFormat="1" ht="18.75" customHeight="1">
      <c r="A7" s="126" t="s">
        <v>22</v>
      </c>
      <c r="B7" s="126" t="s">
        <v>13</v>
      </c>
      <c r="C7" s="118" t="s">
        <v>15</v>
      </c>
      <c r="D7" s="118"/>
      <c r="E7" s="118"/>
      <c r="F7" s="118" t="s">
        <v>93</v>
      </c>
      <c r="G7" s="118"/>
      <c r="H7" s="118"/>
      <c r="I7" s="124" t="s">
        <v>94</v>
      </c>
      <c r="J7" s="124"/>
      <c r="K7" s="124"/>
      <c r="L7" s="119" t="s">
        <v>10</v>
      </c>
      <c r="M7" s="6"/>
      <c r="O7" s="3"/>
    </row>
    <row r="8" spans="1:15" s="8" customFormat="1" ht="33" customHeight="1">
      <c r="A8" s="126"/>
      <c r="B8" s="126"/>
      <c r="C8" s="120" t="s">
        <v>6</v>
      </c>
      <c r="D8" s="126" t="s">
        <v>0</v>
      </c>
      <c r="E8" s="126"/>
      <c r="F8" s="120" t="s">
        <v>6</v>
      </c>
      <c r="G8" s="126" t="s">
        <v>0</v>
      </c>
      <c r="H8" s="126"/>
      <c r="I8" s="116" t="s">
        <v>6</v>
      </c>
      <c r="J8" s="119" t="s">
        <v>0</v>
      </c>
      <c r="K8" s="119"/>
      <c r="L8" s="119"/>
      <c r="M8" s="6"/>
      <c r="O8" s="3"/>
    </row>
    <row r="9" spans="1:15" s="8" customFormat="1" ht="75.75" customHeight="1">
      <c r="A9" s="126"/>
      <c r="B9" s="126"/>
      <c r="C9" s="120"/>
      <c r="D9" s="34" t="s">
        <v>7</v>
      </c>
      <c r="E9" s="34" t="s">
        <v>8</v>
      </c>
      <c r="F9" s="120"/>
      <c r="G9" s="34" t="s">
        <v>7</v>
      </c>
      <c r="H9" s="34" t="s">
        <v>8</v>
      </c>
      <c r="I9" s="116"/>
      <c r="J9" s="112" t="s">
        <v>7</v>
      </c>
      <c r="K9" s="112" t="s">
        <v>8</v>
      </c>
      <c r="L9" s="119"/>
      <c r="M9" s="6"/>
      <c r="O9" s="3"/>
    </row>
    <row r="10" spans="1:15" s="8" customFormat="1" ht="14.25" customHeight="1">
      <c r="A10" s="35">
        <v>1</v>
      </c>
      <c r="B10" s="35">
        <v>2</v>
      </c>
      <c r="C10" s="35">
        <v>3</v>
      </c>
      <c r="D10" s="35">
        <v>4</v>
      </c>
      <c r="E10" s="35">
        <v>5</v>
      </c>
      <c r="F10" s="35">
        <v>6</v>
      </c>
      <c r="G10" s="36">
        <v>7</v>
      </c>
      <c r="H10" s="35">
        <v>8</v>
      </c>
      <c r="I10" s="103">
        <v>9</v>
      </c>
      <c r="J10" s="105">
        <v>10</v>
      </c>
      <c r="K10" s="105">
        <v>11</v>
      </c>
      <c r="L10" s="105">
        <v>12</v>
      </c>
      <c r="M10" s="10"/>
      <c r="O10" s="3"/>
    </row>
    <row r="11" spans="1:20" s="8" customFormat="1" ht="38.25" customHeight="1">
      <c r="A11" s="37" t="s">
        <v>19</v>
      </c>
      <c r="B11" s="16"/>
      <c r="C11" s="28">
        <f>D11+E11</f>
        <v>32425454</v>
      </c>
      <c r="D11" s="28">
        <f>D15+D46+D54+D64+D75+D94+D91</f>
        <v>32425454</v>
      </c>
      <c r="E11" s="28">
        <f>E15+E46+E54+E64+E75+E94+E91</f>
        <v>0</v>
      </c>
      <c r="F11" s="28">
        <f>G11+H11</f>
        <v>37500491</v>
      </c>
      <c r="G11" s="28">
        <f>G15+G46+G54+G64+G75+G94+G91</f>
        <v>37500491</v>
      </c>
      <c r="H11" s="28">
        <f>H15+H46+H54+H64+H75+H94+H91</f>
        <v>0</v>
      </c>
      <c r="I11" s="93">
        <f>J11+K11</f>
        <v>35350974</v>
      </c>
      <c r="J11" s="93">
        <f>J15+J46+J54+J64+J75+J94+J91</f>
        <v>35350974</v>
      </c>
      <c r="K11" s="93">
        <f>K15+K46+K54+K64+K75+K94+K91</f>
        <v>0</v>
      </c>
      <c r="L11" s="113"/>
      <c r="M11" s="33"/>
      <c r="O11" s="3"/>
      <c r="P11" s="46"/>
      <c r="R11" s="46"/>
      <c r="S11" s="46">
        <f>G11+H11</f>
        <v>37500491</v>
      </c>
      <c r="T11" s="46">
        <f>J11+K11</f>
        <v>35350974</v>
      </c>
    </row>
    <row r="12" spans="1:15" s="8" customFormat="1" ht="21.75" customHeight="1">
      <c r="A12" s="117" t="s">
        <v>28</v>
      </c>
      <c r="B12" s="117"/>
      <c r="C12" s="117"/>
      <c r="D12" s="117"/>
      <c r="E12" s="117"/>
      <c r="F12" s="117"/>
      <c r="G12" s="117"/>
      <c r="H12" s="117"/>
      <c r="I12" s="117"/>
      <c r="J12" s="117"/>
      <c r="K12" s="117"/>
      <c r="L12" s="117"/>
      <c r="M12" s="12"/>
      <c r="O12" s="3"/>
    </row>
    <row r="13" spans="1:15" s="8" customFormat="1" ht="34.5" customHeight="1">
      <c r="A13" s="134" t="s">
        <v>39</v>
      </c>
      <c r="B13" s="134"/>
      <c r="C13" s="134"/>
      <c r="D13" s="134"/>
      <c r="E13" s="134"/>
      <c r="F13" s="134"/>
      <c r="G13" s="134"/>
      <c r="H13" s="134"/>
      <c r="I13" s="134"/>
      <c r="J13" s="134"/>
      <c r="K13" s="134"/>
      <c r="L13" s="134"/>
      <c r="M13" s="13"/>
      <c r="O13" s="3"/>
    </row>
    <row r="14" spans="1:15" s="8" customFormat="1" ht="20.25" customHeight="1">
      <c r="A14" s="136" t="s">
        <v>9</v>
      </c>
      <c r="B14" s="136"/>
      <c r="C14" s="136"/>
      <c r="D14" s="136"/>
      <c r="E14" s="136"/>
      <c r="F14" s="136"/>
      <c r="G14" s="136"/>
      <c r="H14" s="136"/>
      <c r="I14" s="136"/>
      <c r="J14" s="136"/>
      <c r="K14" s="136"/>
      <c r="L14" s="136"/>
      <c r="M14" s="14"/>
      <c r="O14" s="3"/>
    </row>
    <row r="15" spans="1:15" s="8" customFormat="1" ht="32.25" customHeight="1">
      <c r="A15" s="38" t="s">
        <v>18</v>
      </c>
      <c r="B15" s="26"/>
      <c r="C15" s="27">
        <f>D15+E15</f>
        <v>24653644</v>
      </c>
      <c r="D15" s="27">
        <f>D16+D35+D40+D41+D42</f>
        <v>24653644</v>
      </c>
      <c r="E15" s="27">
        <f>E16+E35+E40</f>
        <v>0</v>
      </c>
      <c r="F15" s="28">
        <f>G15+H15</f>
        <v>25476191</v>
      </c>
      <c r="G15" s="27">
        <f>G16+G35+G40+G41+G42</f>
        <v>25476191</v>
      </c>
      <c r="H15" s="28">
        <f>H16+H35+H40</f>
        <v>0</v>
      </c>
      <c r="I15" s="93">
        <f>J15+K15</f>
        <v>24132866</v>
      </c>
      <c r="J15" s="97">
        <f>J16+J35+J40+J41+J42</f>
        <v>24132866</v>
      </c>
      <c r="K15" s="93">
        <f>K16+K35+K40</f>
        <v>0</v>
      </c>
      <c r="L15" s="52"/>
      <c r="M15" s="19"/>
      <c r="N15" s="7"/>
      <c r="O15" s="3"/>
    </row>
    <row r="16" spans="1:15" s="8" customFormat="1" ht="35.25" customHeight="1">
      <c r="A16" s="39" t="s">
        <v>20</v>
      </c>
      <c r="B16" s="26"/>
      <c r="C16" s="27">
        <f>E16+D16</f>
        <v>3018200</v>
      </c>
      <c r="D16" s="28">
        <f>D17+D18+D19+D22+D23+D24+D27+D28+D25+D29+D26++D30+D31+D32</f>
        <v>3018200</v>
      </c>
      <c r="E16" s="28">
        <f>E17+E18+E19+E22+E23+E24+E27+E28+E25+E29</f>
        <v>0</v>
      </c>
      <c r="F16" s="28">
        <f>G16+H16</f>
        <v>3617570</v>
      </c>
      <c r="G16" s="28">
        <f>G17+G18+G19+G22+G23+G24+G27+G28+G25+G29+G26+G30+G31+G32</f>
        <v>3617570</v>
      </c>
      <c r="H16" s="28">
        <f>H17+H18+H19+H22+H23+H24+H27+H28+H25+H29</f>
        <v>0</v>
      </c>
      <c r="I16" s="93">
        <f>J16+K16</f>
        <v>2098400</v>
      </c>
      <c r="J16" s="93">
        <f>J17+J18+J19+J22+J23+J24+J27+J28+J25+J29+J26+J30+J31+J32</f>
        <v>2098400</v>
      </c>
      <c r="K16" s="93">
        <f>K17+K18+K19+K22+K23+K24+K27+K28+K25+K29</f>
        <v>0</v>
      </c>
      <c r="L16" s="52"/>
      <c r="M16" s="15"/>
      <c r="O16" s="3"/>
    </row>
    <row r="17" spans="1:15" s="8" customFormat="1" ht="66" customHeight="1">
      <c r="A17" s="43" t="s">
        <v>40</v>
      </c>
      <c r="B17" s="1" t="s">
        <v>4</v>
      </c>
      <c r="C17" s="27">
        <f>D17+E17</f>
        <v>660000</v>
      </c>
      <c r="D17" s="30">
        <f>300000+360000</f>
        <v>660000</v>
      </c>
      <c r="E17" s="30">
        <v>0</v>
      </c>
      <c r="F17" s="28">
        <f>G17+H17</f>
        <v>550000</v>
      </c>
      <c r="G17" s="29">
        <f>550000</f>
        <v>550000</v>
      </c>
      <c r="H17" s="29">
        <v>0</v>
      </c>
      <c r="I17" s="93">
        <f>J17+K17</f>
        <v>600000</v>
      </c>
      <c r="J17" s="94">
        <v>600000</v>
      </c>
      <c r="K17" s="94">
        <v>0</v>
      </c>
      <c r="L17" s="95" t="s">
        <v>102</v>
      </c>
      <c r="M17" s="15"/>
      <c r="O17" s="3"/>
    </row>
    <row r="18" spans="1:15" s="8" customFormat="1" ht="54" customHeight="1">
      <c r="A18" s="62" t="s">
        <v>41</v>
      </c>
      <c r="B18" s="1" t="s">
        <v>4</v>
      </c>
      <c r="C18" s="27">
        <f>D18+E18</f>
        <v>909000</v>
      </c>
      <c r="D18" s="30">
        <v>909000</v>
      </c>
      <c r="E18" s="30">
        <v>0</v>
      </c>
      <c r="F18" s="28">
        <f>G18+H18</f>
        <v>820000</v>
      </c>
      <c r="G18" s="29">
        <f>733000+112000-25000</f>
        <v>820000</v>
      </c>
      <c r="H18" s="29">
        <v>0</v>
      </c>
      <c r="I18" s="93">
        <f>J18+K18</f>
        <v>515000</v>
      </c>
      <c r="J18" s="94">
        <v>515000</v>
      </c>
      <c r="K18" s="94">
        <v>0</v>
      </c>
      <c r="L18" s="95" t="s">
        <v>102</v>
      </c>
      <c r="M18" s="15"/>
      <c r="O18" s="3"/>
    </row>
    <row r="19" spans="1:15" s="8" customFormat="1" ht="45" customHeight="1">
      <c r="A19" s="62" t="s">
        <v>42</v>
      </c>
      <c r="B19" s="1" t="s">
        <v>4</v>
      </c>
      <c r="C19" s="28">
        <f aca="true" t="shared" si="0" ref="C19:C30">D19+E19</f>
        <v>60000</v>
      </c>
      <c r="D19" s="29">
        <v>60000</v>
      </c>
      <c r="E19" s="63">
        <v>0</v>
      </c>
      <c r="F19" s="28">
        <f aca="true" t="shared" si="1" ref="F19:F30">G19+H19</f>
        <v>60000</v>
      </c>
      <c r="G19" s="29">
        <v>60000</v>
      </c>
      <c r="H19" s="30">
        <v>0</v>
      </c>
      <c r="I19" s="93">
        <f aca="true" t="shared" si="2" ref="I19:I30">J19+K19</f>
        <v>60000</v>
      </c>
      <c r="J19" s="94">
        <v>60000</v>
      </c>
      <c r="K19" s="96">
        <v>0</v>
      </c>
      <c r="L19" s="95" t="s">
        <v>102</v>
      </c>
      <c r="M19" s="20"/>
      <c r="O19" s="3"/>
    </row>
    <row r="20" spans="1:16" s="8" customFormat="1" ht="19.5" customHeight="1">
      <c r="A20" s="99"/>
      <c r="B20" s="100"/>
      <c r="C20" s="101"/>
      <c r="D20" s="102"/>
      <c r="E20" s="102"/>
      <c r="F20" s="101"/>
      <c r="G20" s="102"/>
      <c r="H20" s="102"/>
      <c r="I20" s="101"/>
      <c r="J20" s="137" t="s">
        <v>24</v>
      </c>
      <c r="K20" s="137"/>
      <c r="L20" s="137"/>
      <c r="M20" s="31"/>
      <c r="N20" s="32"/>
      <c r="O20" s="3"/>
      <c r="P20" s="46"/>
    </row>
    <row r="21" spans="1:16" s="8" customFormat="1" ht="18.75" customHeight="1">
      <c r="A21" s="103">
        <v>1</v>
      </c>
      <c r="B21" s="103">
        <v>2</v>
      </c>
      <c r="C21" s="103">
        <v>3</v>
      </c>
      <c r="D21" s="103">
        <v>4</v>
      </c>
      <c r="E21" s="103">
        <v>5</v>
      </c>
      <c r="F21" s="103">
        <v>6</v>
      </c>
      <c r="G21" s="104">
        <v>7</v>
      </c>
      <c r="H21" s="103">
        <v>8</v>
      </c>
      <c r="I21" s="103">
        <v>9</v>
      </c>
      <c r="J21" s="105">
        <v>10</v>
      </c>
      <c r="K21" s="105">
        <v>11</v>
      </c>
      <c r="L21" s="105">
        <v>12</v>
      </c>
      <c r="M21" s="31"/>
      <c r="N21" s="32"/>
      <c r="O21" s="3"/>
      <c r="P21" s="46"/>
    </row>
    <row r="22" spans="1:15" s="8" customFormat="1" ht="41.25" customHeight="1">
      <c r="A22" s="43" t="s">
        <v>43</v>
      </c>
      <c r="B22" s="1" t="s">
        <v>4</v>
      </c>
      <c r="C22" s="28">
        <f t="shared" si="0"/>
        <v>7200</v>
      </c>
      <c r="D22" s="29">
        <f>6000+1200</f>
        <v>7200</v>
      </c>
      <c r="E22" s="63">
        <v>0</v>
      </c>
      <c r="F22" s="28">
        <f t="shared" si="1"/>
        <v>22770</v>
      </c>
      <c r="G22" s="29">
        <f>12000+36000-25230</f>
        <v>22770</v>
      </c>
      <c r="H22" s="30">
        <v>0</v>
      </c>
      <c r="I22" s="93">
        <f t="shared" si="2"/>
        <v>27000</v>
      </c>
      <c r="J22" s="94">
        <v>27000</v>
      </c>
      <c r="K22" s="96">
        <v>0</v>
      </c>
      <c r="L22" s="95" t="s">
        <v>102</v>
      </c>
      <c r="M22" s="20"/>
      <c r="O22" s="3"/>
    </row>
    <row r="23" spans="1:15" s="8" customFormat="1" ht="55.5" customHeight="1">
      <c r="A23" s="62" t="s">
        <v>44</v>
      </c>
      <c r="B23" s="1" t="s">
        <v>4</v>
      </c>
      <c r="C23" s="28">
        <f t="shared" si="0"/>
        <v>490000</v>
      </c>
      <c r="D23" s="29">
        <v>490000</v>
      </c>
      <c r="E23" s="63">
        <v>0</v>
      </c>
      <c r="F23" s="28">
        <f t="shared" si="1"/>
        <v>150000</v>
      </c>
      <c r="G23" s="29">
        <v>150000</v>
      </c>
      <c r="H23" s="30">
        <v>0</v>
      </c>
      <c r="I23" s="93">
        <f t="shared" si="2"/>
        <v>160000</v>
      </c>
      <c r="J23" s="94">
        <v>160000</v>
      </c>
      <c r="K23" s="96">
        <v>0</v>
      </c>
      <c r="L23" s="95" t="s">
        <v>102</v>
      </c>
      <c r="M23" s="20"/>
      <c r="O23" s="3"/>
    </row>
    <row r="24" spans="1:15" s="8" customFormat="1" ht="42.75" customHeight="1">
      <c r="A24" s="62" t="s">
        <v>45</v>
      </c>
      <c r="B24" s="1" t="s">
        <v>4</v>
      </c>
      <c r="C24" s="28">
        <f>D24+E24</f>
        <v>38000</v>
      </c>
      <c r="D24" s="29">
        <v>38000</v>
      </c>
      <c r="E24" s="63">
        <v>0</v>
      </c>
      <c r="F24" s="28">
        <f>G24+H24</f>
        <v>38000</v>
      </c>
      <c r="G24" s="29">
        <v>38000</v>
      </c>
      <c r="H24" s="30">
        <v>0</v>
      </c>
      <c r="I24" s="93">
        <f>J24+K24</f>
        <v>38000</v>
      </c>
      <c r="J24" s="94">
        <v>38000</v>
      </c>
      <c r="K24" s="96">
        <v>0</v>
      </c>
      <c r="L24" s="95" t="s">
        <v>102</v>
      </c>
      <c r="M24" s="10"/>
      <c r="O24" s="3"/>
    </row>
    <row r="25" spans="1:18" s="8" customFormat="1" ht="60.75" customHeight="1">
      <c r="A25" s="62" t="s">
        <v>46</v>
      </c>
      <c r="B25" s="1" t="s">
        <v>4</v>
      </c>
      <c r="C25" s="28">
        <f>D25+E25</f>
        <v>0</v>
      </c>
      <c r="D25" s="29">
        <v>0</v>
      </c>
      <c r="E25" s="63">
        <v>0</v>
      </c>
      <c r="F25" s="28">
        <f>G25+H25</f>
        <v>19000</v>
      </c>
      <c r="G25" s="29">
        <v>19000</v>
      </c>
      <c r="H25" s="30">
        <v>0</v>
      </c>
      <c r="I25" s="93">
        <f>J25+K25</f>
        <v>19000</v>
      </c>
      <c r="J25" s="94">
        <v>19000</v>
      </c>
      <c r="K25" s="96">
        <v>0</v>
      </c>
      <c r="L25" s="95" t="s">
        <v>102</v>
      </c>
      <c r="M25" s="10"/>
      <c r="O25" s="3"/>
      <c r="R25" s="40"/>
    </row>
    <row r="26" spans="1:18" s="8" customFormat="1" ht="44.25" customHeight="1">
      <c r="A26" s="62" t="s">
        <v>47</v>
      </c>
      <c r="B26" s="1" t="s">
        <v>4</v>
      </c>
      <c r="C26" s="28">
        <f>D26+E26</f>
        <v>0</v>
      </c>
      <c r="D26" s="29">
        <v>0</v>
      </c>
      <c r="E26" s="63">
        <v>0</v>
      </c>
      <c r="F26" s="28">
        <f>G26+H26</f>
        <v>0</v>
      </c>
      <c r="G26" s="29">
        <v>0</v>
      </c>
      <c r="H26" s="63">
        <v>0</v>
      </c>
      <c r="I26" s="93">
        <f>J26+K26</f>
        <v>18000</v>
      </c>
      <c r="J26" s="94">
        <v>18000</v>
      </c>
      <c r="K26" s="96">
        <v>0</v>
      </c>
      <c r="L26" s="95" t="s">
        <v>102</v>
      </c>
      <c r="M26" s="10"/>
      <c r="O26" s="3"/>
      <c r="R26" s="40"/>
    </row>
    <row r="27" spans="1:15" s="8" customFormat="1" ht="66" customHeight="1">
      <c r="A27" s="62" t="s">
        <v>48</v>
      </c>
      <c r="B27" s="1" t="s">
        <v>4</v>
      </c>
      <c r="C27" s="28">
        <f t="shared" si="0"/>
        <v>25000</v>
      </c>
      <c r="D27" s="29">
        <v>25000</v>
      </c>
      <c r="E27" s="63">
        <v>0</v>
      </c>
      <c r="F27" s="28">
        <f t="shared" si="1"/>
        <v>42800</v>
      </c>
      <c r="G27" s="29">
        <v>42800</v>
      </c>
      <c r="H27" s="30">
        <v>0</v>
      </c>
      <c r="I27" s="93">
        <f t="shared" si="2"/>
        <v>46400</v>
      </c>
      <c r="J27" s="94">
        <v>46400</v>
      </c>
      <c r="K27" s="96">
        <v>0</v>
      </c>
      <c r="L27" s="95" t="s">
        <v>102</v>
      </c>
      <c r="M27" s="10"/>
      <c r="O27" s="3"/>
    </row>
    <row r="28" spans="1:18" s="8" customFormat="1" ht="91.5" customHeight="1">
      <c r="A28" s="43" t="s">
        <v>49</v>
      </c>
      <c r="B28" s="1" t="s">
        <v>4</v>
      </c>
      <c r="C28" s="28">
        <f t="shared" si="0"/>
        <v>829000</v>
      </c>
      <c r="D28" s="29">
        <v>829000</v>
      </c>
      <c r="E28" s="63">
        <v>0</v>
      </c>
      <c r="F28" s="28">
        <f t="shared" si="1"/>
        <v>125000</v>
      </c>
      <c r="G28" s="29">
        <f>200000-75000</f>
        <v>125000</v>
      </c>
      <c r="H28" s="30">
        <v>0</v>
      </c>
      <c r="I28" s="93">
        <f t="shared" si="2"/>
        <v>40000</v>
      </c>
      <c r="J28" s="94">
        <v>40000</v>
      </c>
      <c r="K28" s="96">
        <v>0</v>
      </c>
      <c r="L28" s="95" t="s">
        <v>102</v>
      </c>
      <c r="M28" s="10"/>
      <c r="O28" s="3"/>
      <c r="R28" s="40"/>
    </row>
    <row r="29" spans="1:18" s="8" customFormat="1" ht="49.5" customHeight="1">
      <c r="A29" s="62" t="s">
        <v>50</v>
      </c>
      <c r="B29" s="1" t="s">
        <v>4</v>
      </c>
      <c r="C29" s="28">
        <f t="shared" si="0"/>
        <v>0</v>
      </c>
      <c r="D29" s="29">
        <v>0</v>
      </c>
      <c r="E29" s="63">
        <v>0</v>
      </c>
      <c r="F29" s="28">
        <f t="shared" si="1"/>
        <v>65000</v>
      </c>
      <c r="G29" s="29">
        <f>63000+2000</f>
        <v>65000</v>
      </c>
      <c r="H29" s="30">
        <v>0</v>
      </c>
      <c r="I29" s="93">
        <f t="shared" si="2"/>
        <v>65000</v>
      </c>
      <c r="J29" s="94">
        <v>65000</v>
      </c>
      <c r="K29" s="96">
        <v>0</v>
      </c>
      <c r="L29" s="95" t="s">
        <v>102</v>
      </c>
      <c r="M29" s="10"/>
      <c r="O29" s="3"/>
      <c r="R29" s="40"/>
    </row>
    <row r="30" spans="1:18" s="8" customFormat="1" ht="50.25" customHeight="1">
      <c r="A30" s="43" t="s">
        <v>51</v>
      </c>
      <c r="B30" s="1" t="s">
        <v>4</v>
      </c>
      <c r="C30" s="28">
        <f t="shared" si="0"/>
        <v>0</v>
      </c>
      <c r="D30" s="29">
        <v>0</v>
      </c>
      <c r="E30" s="63">
        <v>0</v>
      </c>
      <c r="F30" s="28">
        <f t="shared" si="1"/>
        <v>1155000</v>
      </c>
      <c r="G30" s="29">
        <v>1155000</v>
      </c>
      <c r="H30" s="30">
        <v>0</v>
      </c>
      <c r="I30" s="93">
        <f t="shared" si="2"/>
        <v>0</v>
      </c>
      <c r="J30" s="94">
        <v>0</v>
      </c>
      <c r="K30" s="96">
        <v>0</v>
      </c>
      <c r="L30" s="95" t="s">
        <v>102</v>
      </c>
      <c r="M30" s="10"/>
      <c r="O30" s="3"/>
      <c r="R30" s="40"/>
    </row>
    <row r="31" spans="1:18" s="8" customFormat="1" ht="54" customHeight="1">
      <c r="A31" s="62" t="s">
        <v>52</v>
      </c>
      <c r="B31" s="1" t="s">
        <v>4</v>
      </c>
      <c r="C31" s="28">
        <f>D31+E31</f>
        <v>0</v>
      </c>
      <c r="D31" s="29">
        <v>0</v>
      </c>
      <c r="E31" s="63">
        <v>0</v>
      </c>
      <c r="F31" s="28">
        <f>G31+H31</f>
        <v>500000</v>
      </c>
      <c r="G31" s="29">
        <f>480000+20000</f>
        <v>500000</v>
      </c>
      <c r="H31" s="30">
        <v>0</v>
      </c>
      <c r="I31" s="93">
        <f>J31+K31</f>
        <v>510000</v>
      </c>
      <c r="J31" s="94">
        <v>510000</v>
      </c>
      <c r="K31" s="96">
        <v>0</v>
      </c>
      <c r="L31" s="95" t="s">
        <v>102</v>
      </c>
      <c r="M31" s="10"/>
      <c r="O31" s="3"/>
      <c r="R31" s="40"/>
    </row>
    <row r="32" spans="1:18" s="8" customFormat="1" ht="57.75" customHeight="1">
      <c r="A32" s="43" t="s">
        <v>53</v>
      </c>
      <c r="B32" s="1" t="s">
        <v>4</v>
      </c>
      <c r="C32" s="28">
        <f>D32+E32</f>
        <v>0</v>
      </c>
      <c r="D32" s="29">
        <v>0</v>
      </c>
      <c r="E32" s="63">
        <v>0</v>
      </c>
      <c r="F32" s="28">
        <f>G32+H32</f>
        <v>70000</v>
      </c>
      <c r="G32" s="29">
        <v>70000</v>
      </c>
      <c r="H32" s="30">
        <v>0</v>
      </c>
      <c r="I32" s="93">
        <f>J32+K32</f>
        <v>0</v>
      </c>
      <c r="J32" s="94">
        <v>0</v>
      </c>
      <c r="K32" s="96">
        <v>0</v>
      </c>
      <c r="L32" s="95" t="s">
        <v>102</v>
      </c>
      <c r="M32" s="10"/>
      <c r="O32" s="3"/>
      <c r="R32" s="40"/>
    </row>
    <row r="33" spans="1:16" s="8" customFormat="1" ht="19.5" customHeight="1">
      <c r="A33" s="99"/>
      <c r="B33" s="100"/>
      <c r="C33" s="101"/>
      <c r="D33" s="102"/>
      <c r="E33" s="102"/>
      <c r="F33" s="101"/>
      <c r="G33" s="102"/>
      <c r="H33" s="102"/>
      <c r="I33" s="101"/>
      <c r="J33" s="137" t="s">
        <v>24</v>
      </c>
      <c r="K33" s="137"/>
      <c r="L33" s="137"/>
      <c r="M33" s="31"/>
      <c r="N33" s="32"/>
      <c r="O33" s="3"/>
      <c r="P33" s="46"/>
    </row>
    <row r="34" spans="1:16" s="8" customFormat="1" ht="18.75" customHeight="1">
      <c r="A34" s="103">
        <v>1</v>
      </c>
      <c r="B34" s="103">
        <v>2</v>
      </c>
      <c r="C34" s="103">
        <v>3</v>
      </c>
      <c r="D34" s="103">
        <v>4</v>
      </c>
      <c r="E34" s="103">
        <v>5</v>
      </c>
      <c r="F34" s="103">
        <v>6</v>
      </c>
      <c r="G34" s="104">
        <v>7</v>
      </c>
      <c r="H34" s="103">
        <v>8</v>
      </c>
      <c r="I34" s="103">
        <v>9</v>
      </c>
      <c r="J34" s="105">
        <v>10</v>
      </c>
      <c r="K34" s="105">
        <v>11</v>
      </c>
      <c r="L34" s="105">
        <v>12</v>
      </c>
      <c r="M34" s="31"/>
      <c r="N34" s="32"/>
      <c r="O34" s="3"/>
      <c r="P34" s="46"/>
    </row>
    <row r="35" spans="1:15" s="8" customFormat="1" ht="33.75" customHeight="1">
      <c r="A35" s="39" t="s">
        <v>78</v>
      </c>
      <c r="B35" s="26"/>
      <c r="C35" s="27">
        <f aca="true" t="shared" si="3" ref="C35:C41">D35+E35</f>
        <v>540314</v>
      </c>
      <c r="D35" s="27">
        <f>D36+D37+D38+D39</f>
        <v>540314</v>
      </c>
      <c r="E35" s="27">
        <f>E36+E37</f>
        <v>0</v>
      </c>
      <c r="F35" s="28">
        <f>G35+H35</f>
        <v>794691</v>
      </c>
      <c r="G35" s="29">
        <f>G36+G37+G38+G39</f>
        <v>794691</v>
      </c>
      <c r="H35" s="29">
        <f>H36+H37</f>
        <v>0</v>
      </c>
      <c r="I35" s="97">
        <f aca="true" t="shared" si="4" ref="I35:I41">J35+K35</f>
        <v>959586</v>
      </c>
      <c r="J35" s="94">
        <f>J36+J37+J38+J39</f>
        <v>959586</v>
      </c>
      <c r="K35" s="94">
        <f>K36+K37</f>
        <v>0</v>
      </c>
      <c r="L35" s="49"/>
      <c r="M35" s="15"/>
      <c r="O35" s="3"/>
    </row>
    <row r="36" spans="1:15" s="8" customFormat="1" ht="43.5" customHeight="1">
      <c r="A36" s="43" t="s">
        <v>54</v>
      </c>
      <c r="B36" s="1" t="s">
        <v>4</v>
      </c>
      <c r="C36" s="27">
        <f t="shared" si="3"/>
        <v>26572</v>
      </c>
      <c r="D36" s="30">
        <v>26572</v>
      </c>
      <c r="E36" s="30">
        <v>0</v>
      </c>
      <c r="F36" s="28">
        <f>G36+H36</f>
        <v>148312</v>
      </c>
      <c r="G36" s="29">
        <f>5840+40880+101592</f>
        <v>148312</v>
      </c>
      <c r="H36" s="30">
        <v>0</v>
      </c>
      <c r="I36" s="97">
        <f t="shared" si="4"/>
        <v>146000</v>
      </c>
      <c r="J36" s="94">
        <v>146000</v>
      </c>
      <c r="K36" s="96">
        <v>0</v>
      </c>
      <c r="L36" s="98" t="s">
        <v>16</v>
      </c>
      <c r="M36" s="21"/>
      <c r="O36" s="3"/>
    </row>
    <row r="37" spans="1:15" s="8" customFormat="1" ht="51" customHeight="1">
      <c r="A37" s="62" t="s">
        <v>55</v>
      </c>
      <c r="B37" s="1" t="s">
        <v>4</v>
      </c>
      <c r="C37" s="27">
        <f t="shared" si="3"/>
        <v>513742</v>
      </c>
      <c r="D37" s="30">
        <v>513742</v>
      </c>
      <c r="E37" s="30">
        <v>0</v>
      </c>
      <c r="F37" s="28">
        <f>G37+H37</f>
        <v>597263</v>
      </c>
      <c r="G37" s="29">
        <f>576726+20537</f>
        <v>597263</v>
      </c>
      <c r="H37" s="30">
        <v>0</v>
      </c>
      <c r="I37" s="97">
        <f t="shared" si="4"/>
        <v>727876</v>
      </c>
      <c r="J37" s="94">
        <v>727876</v>
      </c>
      <c r="K37" s="96">
        <v>0</v>
      </c>
      <c r="L37" s="98" t="s">
        <v>16</v>
      </c>
      <c r="M37" s="21"/>
      <c r="O37" s="3"/>
    </row>
    <row r="38" spans="1:15" s="8" customFormat="1" ht="54" customHeight="1">
      <c r="A38" s="43" t="s">
        <v>56</v>
      </c>
      <c r="B38" s="1" t="s">
        <v>4</v>
      </c>
      <c r="C38" s="28">
        <f t="shared" si="3"/>
        <v>0</v>
      </c>
      <c r="D38" s="30">
        <v>0</v>
      </c>
      <c r="E38" s="63">
        <v>0</v>
      </c>
      <c r="F38" s="28">
        <f>G38+H38</f>
        <v>49116</v>
      </c>
      <c r="G38" s="29">
        <f>40500+8616</f>
        <v>49116</v>
      </c>
      <c r="H38" s="30">
        <v>0</v>
      </c>
      <c r="I38" s="93">
        <f t="shared" si="4"/>
        <v>53210</v>
      </c>
      <c r="J38" s="94">
        <v>53210</v>
      </c>
      <c r="K38" s="96">
        <v>0</v>
      </c>
      <c r="L38" s="98" t="s">
        <v>16</v>
      </c>
      <c r="M38" s="20"/>
      <c r="O38" s="3"/>
    </row>
    <row r="39" spans="1:15" s="8" customFormat="1" ht="52.5" customHeight="1">
      <c r="A39" s="43" t="s">
        <v>57</v>
      </c>
      <c r="B39" s="1" t="s">
        <v>4</v>
      </c>
      <c r="C39" s="28">
        <f t="shared" si="3"/>
        <v>0</v>
      </c>
      <c r="D39" s="30">
        <v>0</v>
      </c>
      <c r="E39" s="63">
        <v>0</v>
      </c>
      <c r="F39" s="28">
        <f>+G39+H39</f>
        <v>0</v>
      </c>
      <c r="G39" s="29">
        <v>0</v>
      </c>
      <c r="H39" s="30">
        <v>0</v>
      </c>
      <c r="I39" s="93">
        <f t="shared" si="4"/>
        <v>32500</v>
      </c>
      <c r="J39" s="94">
        <v>32500</v>
      </c>
      <c r="K39" s="96">
        <v>0</v>
      </c>
      <c r="L39" s="98" t="s">
        <v>16</v>
      </c>
      <c r="M39" s="20"/>
      <c r="O39" s="3"/>
    </row>
    <row r="40" spans="1:15" s="8" customFormat="1" ht="64.5" customHeight="1">
      <c r="A40" s="64" t="s">
        <v>79</v>
      </c>
      <c r="B40" s="1" t="s">
        <v>4</v>
      </c>
      <c r="C40" s="27">
        <f t="shared" si="3"/>
        <v>84000</v>
      </c>
      <c r="D40" s="30">
        <v>84000</v>
      </c>
      <c r="E40" s="30">
        <v>0</v>
      </c>
      <c r="F40" s="28">
        <f>G40+H40</f>
        <v>52800</v>
      </c>
      <c r="G40" s="29">
        <v>52800</v>
      </c>
      <c r="H40" s="30">
        <v>0</v>
      </c>
      <c r="I40" s="97">
        <f t="shared" si="4"/>
        <v>65920</v>
      </c>
      <c r="J40" s="94">
        <v>65920</v>
      </c>
      <c r="K40" s="96">
        <v>0</v>
      </c>
      <c r="L40" s="98" t="s">
        <v>17</v>
      </c>
      <c r="M40" s="21"/>
      <c r="O40" s="3"/>
    </row>
    <row r="41" spans="1:15" s="8" customFormat="1" ht="57" customHeight="1">
      <c r="A41" s="65" t="s">
        <v>80</v>
      </c>
      <c r="B41" s="1" t="s">
        <v>4</v>
      </c>
      <c r="C41" s="27">
        <f t="shared" si="3"/>
        <v>21000000</v>
      </c>
      <c r="D41" s="30">
        <v>21000000</v>
      </c>
      <c r="E41" s="30">
        <v>0</v>
      </c>
      <c r="F41" s="28">
        <f>G41+H41</f>
        <v>21000000</v>
      </c>
      <c r="G41" s="29">
        <v>21000000</v>
      </c>
      <c r="H41" s="30">
        <v>0</v>
      </c>
      <c r="I41" s="97">
        <f t="shared" si="4"/>
        <v>21000000</v>
      </c>
      <c r="J41" s="94">
        <v>21000000</v>
      </c>
      <c r="K41" s="96">
        <v>0</v>
      </c>
      <c r="L41" s="95" t="s">
        <v>102</v>
      </c>
      <c r="M41" s="21"/>
      <c r="O41" s="3"/>
    </row>
    <row r="42" spans="1:15" s="8" customFormat="1" ht="78.75" customHeight="1">
      <c r="A42" s="66" t="s">
        <v>81</v>
      </c>
      <c r="B42" s="1" t="s">
        <v>4</v>
      </c>
      <c r="C42" s="27">
        <v>11130</v>
      </c>
      <c r="D42" s="30">
        <v>11130</v>
      </c>
      <c r="E42" s="30">
        <v>0</v>
      </c>
      <c r="F42" s="28">
        <f>G42+H42</f>
        <v>11130</v>
      </c>
      <c r="G42" s="29">
        <v>11130</v>
      </c>
      <c r="H42" s="30">
        <v>0</v>
      </c>
      <c r="I42" s="97">
        <f>+J42</f>
        <v>8960</v>
      </c>
      <c r="J42" s="94">
        <v>8960</v>
      </c>
      <c r="K42" s="96">
        <v>0</v>
      </c>
      <c r="L42" s="95" t="s">
        <v>25</v>
      </c>
      <c r="M42" s="21"/>
      <c r="O42" s="3"/>
    </row>
    <row r="43" spans="1:15" s="8" customFormat="1" ht="24" customHeight="1">
      <c r="A43" s="139" t="s">
        <v>29</v>
      </c>
      <c r="B43" s="139"/>
      <c r="C43" s="139"/>
      <c r="D43" s="139"/>
      <c r="E43" s="139"/>
      <c r="F43" s="139"/>
      <c r="G43" s="139"/>
      <c r="H43" s="139"/>
      <c r="I43" s="139"/>
      <c r="J43" s="139"/>
      <c r="K43" s="139"/>
      <c r="L43" s="139"/>
      <c r="M43" s="12"/>
      <c r="O43" s="3"/>
    </row>
    <row r="44" spans="1:15" s="8" customFormat="1" ht="30.75" customHeight="1">
      <c r="A44" s="147" t="s">
        <v>26</v>
      </c>
      <c r="B44" s="147"/>
      <c r="C44" s="147"/>
      <c r="D44" s="147"/>
      <c r="E44" s="147"/>
      <c r="F44" s="147"/>
      <c r="G44" s="147"/>
      <c r="H44" s="147"/>
      <c r="I44" s="147"/>
      <c r="J44" s="147"/>
      <c r="K44" s="147"/>
      <c r="L44" s="147"/>
      <c r="M44" s="22"/>
      <c r="O44" s="3"/>
    </row>
    <row r="45" spans="1:15" s="8" customFormat="1" ht="27.75" customHeight="1">
      <c r="A45" s="146" t="s">
        <v>27</v>
      </c>
      <c r="B45" s="146"/>
      <c r="C45" s="146"/>
      <c r="D45" s="146"/>
      <c r="E45" s="146"/>
      <c r="F45" s="146"/>
      <c r="G45" s="146"/>
      <c r="H45" s="146"/>
      <c r="I45" s="146"/>
      <c r="J45" s="146"/>
      <c r="K45" s="146"/>
      <c r="L45" s="146"/>
      <c r="O45" s="3"/>
    </row>
    <row r="46" spans="1:15" s="8" customFormat="1" ht="41.25" customHeight="1">
      <c r="A46" s="67" t="s">
        <v>82</v>
      </c>
      <c r="B46" s="26"/>
      <c r="C46" s="27">
        <f>C47+C48</f>
        <v>114012</v>
      </c>
      <c r="D46" s="27">
        <f>D47+D48</f>
        <v>114012</v>
      </c>
      <c r="E46" s="27">
        <f>SUM(,E48)</f>
        <v>0</v>
      </c>
      <c r="F46" s="27">
        <f>G46+H46</f>
        <v>153554</v>
      </c>
      <c r="G46" s="27">
        <f>G47+G48</f>
        <v>153554</v>
      </c>
      <c r="H46" s="27">
        <f>H47+H48</f>
        <v>0</v>
      </c>
      <c r="I46" s="97">
        <f>J46+K46</f>
        <v>150000</v>
      </c>
      <c r="J46" s="97">
        <f>J47+J48</f>
        <v>150000</v>
      </c>
      <c r="K46" s="97">
        <f>K47+K48</f>
        <v>0</v>
      </c>
      <c r="L46" s="106"/>
      <c r="M46" s="21"/>
      <c r="O46" s="3"/>
    </row>
    <row r="47" spans="1:15" s="8" customFormat="1" ht="72" customHeight="1">
      <c r="A47" s="43" t="s">
        <v>58</v>
      </c>
      <c r="B47" s="1" t="s">
        <v>4</v>
      </c>
      <c r="C47" s="27">
        <f>D47+E47</f>
        <v>87880</v>
      </c>
      <c r="D47" s="30">
        <v>87880</v>
      </c>
      <c r="E47" s="30">
        <v>0</v>
      </c>
      <c r="F47" s="27">
        <f>G47+H47</f>
        <v>74629</v>
      </c>
      <c r="G47" s="30">
        <v>74629</v>
      </c>
      <c r="H47" s="30">
        <v>0</v>
      </c>
      <c r="I47" s="97">
        <f>J47+K47</f>
        <v>50000</v>
      </c>
      <c r="J47" s="96">
        <v>50000</v>
      </c>
      <c r="K47" s="96">
        <v>0</v>
      </c>
      <c r="L47" s="98" t="s">
        <v>16</v>
      </c>
      <c r="M47" s="21"/>
      <c r="O47" s="3"/>
    </row>
    <row r="48" spans="1:15" s="48" customFormat="1" ht="41.25" customHeight="1">
      <c r="A48" s="43" t="s">
        <v>59</v>
      </c>
      <c r="B48" s="68" t="s">
        <v>4</v>
      </c>
      <c r="C48" s="69">
        <f>D48+E48</f>
        <v>26132</v>
      </c>
      <c r="D48" s="70">
        <v>26132</v>
      </c>
      <c r="E48" s="70">
        <v>0</v>
      </c>
      <c r="F48" s="69">
        <f>G48+H48</f>
        <v>78925</v>
      </c>
      <c r="G48" s="71">
        <f>32462+39900+6563</f>
        <v>78925</v>
      </c>
      <c r="H48" s="70">
        <v>0</v>
      </c>
      <c r="I48" s="107">
        <f>J48+K48</f>
        <v>100000</v>
      </c>
      <c r="J48" s="108">
        <v>100000</v>
      </c>
      <c r="K48" s="109">
        <v>0</v>
      </c>
      <c r="L48" s="110" t="s">
        <v>16</v>
      </c>
      <c r="M48" s="44"/>
      <c r="O48" s="45"/>
    </row>
    <row r="49" spans="1:16" s="8" customFormat="1" ht="19.5" customHeight="1">
      <c r="A49" s="99"/>
      <c r="B49" s="100"/>
      <c r="C49" s="101"/>
      <c r="D49" s="102"/>
      <c r="E49" s="102"/>
      <c r="F49" s="101"/>
      <c r="G49" s="102"/>
      <c r="H49" s="102"/>
      <c r="I49" s="101"/>
      <c r="J49" s="138" t="s">
        <v>24</v>
      </c>
      <c r="K49" s="138"/>
      <c r="L49" s="138"/>
      <c r="M49" s="31"/>
      <c r="N49" s="32"/>
      <c r="O49" s="3"/>
      <c r="P49" s="46"/>
    </row>
    <row r="50" spans="1:16" s="8" customFormat="1" ht="18.75" customHeight="1">
      <c r="A50" s="103">
        <v>1</v>
      </c>
      <c r="B50" s="103">
        <v>2</v>
      </c>
      <c r="C50" s="103">
        <v>3</v>
      </c>
      <c r="D50" s="103">
        <v>4</v>
      </c>
      <c r="E50" s="103">
        <v>5</v>
      </c>
      <c r="F50" s="103">
        <v>6</v>
      </c>
      <c r="G50" s="104">
        <v>7</v>
      </c>
      <c r="H50" s="103">
        <v>8</v>
      </c>
      <c r="I50" s="103">
        <v>9</v>
      </c>
      <c r="J50" s="111">
        <v>10</v>
      </c>
      <c r="K50" s="111">
        <v>11</v>
      </c>
      <c r="L50" s="111">
        <v>12</v>
      </c>
      <c r="M50" s="31"/>
      <c r="N50" s="32"/>
      <c r="O50" s="3"/>
      <c r="P50" s="46"/>
    </row>
    <row r="51" spans="1:15" s="8" customFormat="1" ht="18.75" customHeight="1">
      <c r="A51" s="128" t="s">
        <v>30</v>
      </c>
      <c r="B51" s="129"/>
      <c r="C51" s="129"/>
      <c r="D51" s="129"/>
      <c r="E51" s="129"/>
      <c r="F51" s="129"/>
      <c r="G51" s="129"/>
      <c r="H51" s="129"/>
      <c r="I51" s="129"/>
      <c r="J51" s="129"/>
      <c r="K51" s="129"/>
      <c r="L51" s="130"/>
      <c r="M51" s="10"/>
      <c r="O51" s="3"/>
    </row>
    <row r="52" spans="1:15" s="8" customFormat="1" ht="21.75" customHeight="1">
      <c r="A52" s="133" t="s">
        <v>14</v>
      </c>
      <c r="B52" s="133"/>
      <c r="C52" s="133"/>
      <c r="D52" s="133"/>
      <c r="E52" s="133"/>
      <c r="F52" s="133"/>
      <c r="G52" s="133"/>
      <c r="H52" s="133"/>
      <c r="I52" s="133"/>
      <c r="J52" s="133"/>
      <c r="K52" s="133"/>
      <c r="L52" s="133"/>
      <c r="M52" s="10"/>
      <c r="O52" s="3"/>
    </row>
    <row r="53" spans="1:15" s="8" customFormat="1" ht="24.75" customHeight="1">
      <c r="A53" s="132" t="s">
        <v>3</v>
      </c>
      <c r="B53" s="132"/>
      <c r="C53" s="132"/>
      <c r="D53" s="132"/>
      <c r="E53" s="132"/>
      <c r="F53" s="132"/>
      <c r="G53" s="132"/>
      <c r="H53" s="132"/>
      <c r="I53" s="132"/>
      <c r="J53" s="132"/>
      <c r="K53" s="132"/>
      <c r="L53" s="132"/>
      <c r="M53" s="22"/>
      <c r="O53" s="3"/>
    </row>
    <row r="54" spans="1:15" s="8" customFormat="1" ht="23.25" customHeight="1">
      <c r="A54" s="72" t="s">
        <v>18</v>
      </c>
      <c r="B54" s="1"/>
      <c r="C54" s="28">
        <f>C55+C57</f>
        <v>747531</v>
      </c>
      <c r="D54" s="28">
        <f>D55+D57</f>
        <v>747531</v>
      </c>
      <c r="E54" s="28">
        <f>E55+E57</f>
        <v>0</v>
      </c>
      <c r="F54" s="28">
        <f aca="true" t="shared" si="5" ref="F54:F61">G54+H54</f>
        <v>1001669</v>
      </c>
      <c r="G54" s="28">
        <f>G55+G57</f>
        <v>1001669</v>
      </c>
      <c r="H54" s="28">
        <f>H55+H57</f>
        <v>0</v>
      </c>
      <c r="I54" s="93">
        <f aca="true" t="shared" si="6" ref="I54:I61">J54+K54</f>
        <v>1239698</v>
      </c>
      <c r="J54" s="93">
        <f>J55+J57</f>
        <v>1239698</v>
      </c>
      <c r="K54" s="93">
        <f>K55+K57</f>
        <v>0</v>
      </c>
      <c r="L54" s="95"/>
      <c r="M54" s="14"/>
      <c r="O54" s="3"/>
    </row>
    <row r="55" spans="1:15" s="8" customFormat="1" ht="33" customHeight="1">
      <c r="A55" s="67" t="s">
        <v>83</v>
      </c>
      <c r="B55" s="26"/>
      <c r="C55" s="27">
        <f>C56</f>
        <v>319620</v>
      </c>
      <c r="D55" s="27">
        <f>D56</f>
        <v>319620</v>
      </c>
      <c r="E55" s="27">
        <f>E56</f>
        <v>0</v>
      </c>
      <c r="F55" s="27">
        <f t="shared" si="5"/>
        <v>417147</v>
      </c>
      <c r="G55" s="27">
        <f>G56</f>
        <v>417147</v>
      </c>
      <c r="H55" s="27">
        <f>H56</f>
        <v>0</v>
      </c>
      <c r="I55" s="97">
        <f t="shared" si="6"/>
        <v>534342</v>
      </c>
      <c r="J55" s="97">
        <f>J56</f>
        <v>534342</v>
      </c>
      <c r="K55" s="97">
        <f>K56</f>
        <v>0</v>
      </c>
      <c r="L55" s="95"/>
      <c r="M55" s="11"/>
      <c r="O55" s="3"/>
    </row>
    <row r="56" spans="1:16" s="8" customFormat="1" ht="56.25" customHeight="1">
      <c r="A56" s="43" t="s">
        <v>65</v>
      </c>
      <c r="B56" s="1" t="s">
        <v>4</v>
      </c>
      <c r="C56" s="27">
        <f aca="true" t="shared" si="7" ref="C56:C61">D56+E56</f>
        <v>319620</v>
      </c>
      <c r="D56" s="30">
        <f>320820-1200</f>
        <v>319620</v>
      </c>
      <c r="E56" s="30">
        <v>0</v>
      </c>
      <c r="F56" s="28">
        <f t="shared" si="5"/>
        <v>417147</v>
      </c>
      <c r="G56" s="29">
        <f>367147+50000</f>
        <v>417147</v>
      </c>
      <c r="H56" s="30">
        <v>0</v>
      </c>
      <c r="I56" s="97">
        <f t="shared" si="6"/>
        <v>534342</v>
      </c>
      <c r="J56" s="94">
        <v>534342</v>
      </c>
      <c r="K56" s="96">
        <v>0</v>
      </c>
      <c r="L56" s="95" t="s">
        <v>103</v>
      </c>
      <c r="M56" s="25"/>
      <c r="N56" s="11"/>
      <c r="P56" s="3"/>
    </row>
    <row r="57" spans="1:15" s="8" customFormat="1" ht="37.5" customHeight="1">
      <c r="A57" s="73" t="s">
        <v>84</v>
      </c>
      <c r="B57" s="1"/>
      <c r="C57" s="27">
        <f t="shared" si="7"/>
        <v>427911</v>
      </c>
      <c r="D57" s="27">
        <f>SUM(D58)+D60+D59+D61</f>
        <v>427911</v>
      </c>
      <c r="E57" s="27">
        <f>SUM(E58)+E60</f>
        <v>0</v>
      </c>
      <c r="F57" s="27">
        <f t="shared" si="5"/>
        <v>584522</v>
      </c>
      <c r="G57" s="27">
        <f>SUM(G58)+G60+G59+G61</f>
        <v>584522</v>
      </c>
      <c r="H57" s="27">
        <f>SUM(H58)+H60</f>
        <v>0</v>
      </c>
      <c r="I57" s="97">
        <f t="shared" si="6"/>
        <v>705356</v>
      </c>
      <c r="J57" s="97">
        <f>SUM(J58)+J60+J59+J61</f>
        <v>705356</v>
      </c>
      <c r="K57" s="97">
        <f>SUM(K58)+K60</f>
        <v>0</v>
      </c>
      <c r="L57" s="95"/>
      <c r="M57" s="21"/>
      <c r="O57" s="3"/>
    </row>
    <row r="58" spans="1:15" s="8" customFormat="1" ht="40.5" customHeight="1">
      <c r="A58" s="43" t="s">
        <v>60</v>
      </c>
      <c r="B58" s="1" t="s">
        <v>4</v>
      </c>
      <c r="C58" s="27">
        <f t="shared" si="7"/>
        <v>51000</v>
      </c>
      <c r="D58" s="30">
        <v>51000</v>
      </c>
      <c r="E58" s="30">
        <v>0</v>
      </c>
      <c r="F58" s="27">
        <f t="shared" si="5"/>
        <v>60000</v>
      </c>
      <c r="G58" s="30">
        <v>60000</v>
      </c>
      <c r="H58" s="30">
        <v>0</v>
      </c>
      <c r="I58" s="97">
        <f t="shared" si="6"/>
        <v>70000</v>
      </c>
      <c r="J58" s="96">
        <v>70000</v>
      </c>
      <c r="K58" s="96">
        <v>0</v>
      </c>
      <c r="L58" s="95" t="s">
        <v>103</v>
      </c>
      <c r="M58" s="21"/>
      <c r="O58" s="3"/>
    </row>
    <row r="59" spans="1:15" s="8" customFormat="1" ht="51.75" customHeight="1">
      <c r="A59" s="43" t="s">
        <v>61</v>
      </c>
      <c r="B59" s="1" t="s">
        <v>4</v>
      </c>
      <c r="C59" s="27">
        <f t="shared" si="7"/>
        <v>0</v>
      </c>
      <c r="D59" s="30">
        <v>0</v>
      </c>
      <c r="E59" s="30">
        <v>0</v>
      </c>
      <c r="F59" s="27">
        <f t="shared" si="5"/>
        <v>60000</v>
      </c>
      <c r="G59" s="30">
        <v>60000</v>
      </c>
      <c r="H59" s="30">
        <v>0</v>
      </c>
      <c r="I59" s="97">
        <f>J59+K59</f>
        <v>70000</v>
      </c>
      <c r="J59" s="96">
        <v>70000</v>
      </c>
      <c r="K59" s="96">
        <v>0</v>
      </c>
      <c r="L59" s="95" t="s">
        <v>103</v>
      </c>
      <c r="M59" s="21"/>
      <c r="O59" s="3"/>
    </row>
    <row r="60" spans="1:15" s="8" customFormat="1" ht="47.25" customHeight="1">
      <c r="A60" s="43" t="s">
        <v>62</v>
      </c>
      <c r="B60" s="1" t="s">
        <v>4</v>
      </c>
      <c r="C60" s="27">
        <f t="shared" si="7"/>
        <v>376911</v>
      </c>
      <c r="D60" s="30">
        <v>376911</v>
      </c>
      <c r="E60" s="30">
        <v>0</v>
      </c>
      <c r="F60" s="27">
        <f t="shared" si="5"/>
        <v>464522</v>
      </c>
      <c r="G60" s="30">
        <f>449522+15000</f>
        <v>464522</v>
      </c>
      <c r="H60" s="30">
        <v>0</v>
      </c>
      <c r="I60" s="97">
        <f t="shared" si="6"/>
        <v>495112</v>
      </c>
      <c r="J60" s="96">
        <v>495112</v>
      </c>
      <c r="K60" s="96">
        <v>0</v>
      </c>
      <c r="L60" s="95" t="s">
        <v>103</v>
      </c>
      <c r="M60" s="21"/>
      <c r="O60" s="3"/>
    </row>
    <row r="61" spans="1:15" s="8" customFormat="1" ht="48" customHeight="1">
      <c r="A61" s="43" t="s">
        <v>76</v>
      </c>
      <c r="B61" s="1" t="s">
        <v>4</v>
      </c>
      <c r="C61" s="27">
        <f t="shared" si="7"/>
        <v>0</v>
      </c>
      <c r="D61" s="30">
        <v>0</v>
      </c>
      <c r="E61" s="30">
        <v>0</v>
      </c>
      <c r="F61" s="27">
        <f t="shared" si="5"/>
        <v>0</v>
      </c>
      <c r="G61" s="30">
        <v>0</v>
      </c>
      <c r="H61" s="30">
        <v>0</v>
      </c>
      <c r="I61" s="97">
        <f t="shared" si="6"/>
        <v>70244</v>
      </c>
      <c r="J61" s="96">
        <v>70244</v>
      </c>
      <c r="K61" s="96">
        <v>0</v>
      </c>
      <c r="L61" s="95" t="s">
        <v>103</v>
      </c>
      <c r="M61" s="21"/>
      <c r="O61" s="3"/>
    </row>
    <row r="62" spans="1:15" s="8" customFormat="1" ht="36" customHeight="1">
      <c r="A62" s="131" t="s">
        <v>63</v>
      </c>
      <c r="B62" s="131"/>
      <c r="C62" s="131"/>
      <c r="D62" s="131"/>
      <c r="E62" s="131"/>
      <c r="F62" s="131"/>
      <c r="G62" s="131"/>
      <c r="H62" s="131"/>
      <c r="I62" s="131"/>
      <c r="J62" s="131"/>
      <c r="K62" s="131"/>
      <c r="L62" s="131"/>
      <c r="M62" s="23"/>
      <c r="N62" s="7"/>
      <c r="O62" s="3"/>
    </row>
    <row r="63" spans="1:15" s="8" customFormat="1" ht="33" customHeight="1">
      <c r="A63" s="135" t="s">
        <v>64</v>
      </c>
      <c r="B63" s="135"/>
      <c r="C63" s="135"/>
      <c r="D63" s="135"/>
      <c r="E63" s="135"/>
      <c r="F63" s="135"/>
      <c r="G63" s="135"/>
      <c r="H63" s="135"/>
      <c r="I63" s="135"/>
      <c r="J63" s="135"/>
      <c r="K63" s="135"/>
      <c r="L63" s="135"/>
      <c r="M63" s="24"/>
      <c r="O63" s="3"/>
    </row>
    <row r="64" spans="1:15" s="8" customFormat="1" ht="30" customHeight="1">
      <c r="A64" s="74" t="s">
        <v>18</v>
      </c>
      <c r="B64" s="16"/>
      <c r="C64" s="28">
        <f>D64+E64</f>
        <v>1625540</v>
      </c>
      <c r="D64" s="28">
        <f>D66+D67+D70</f>
        <v>1625540</v>
      </c>
      <c r="E64" s="28">
        <f>E66+E67</f>
        <v>0</v>
      </c>
      <c r="F64" s="27">
        <f>+SUM(F66,F67,F70,F72)</f>
        <v>2202440</v>
      </c>
      <c r="G64" s="27">
        <f>+SUM(G66,G67,G70,G72)</f>
        <v>2202440</v>
      </c>
      <c r="H64" s="28">
        <v>0</v>
      </c>
      <c r="I64" s="27">
        <f>+K64+J64</f>
        <v>1367200</v>
      </c>
      <c r="J64" s="27">
        <f>+SUM(J66,J67)+J70+J72</f>
        <v>1367200</v>
      </c>
      <c r="K64" s="28">
        <v>0</v>
      </c>
      <c r="L64" s="89"/>
      <c r="M64" s="14"/>
      <c r="O64" s="3"/>
    </row>
    <row r="65" spans="1:15" s="8" customFormat="1" ht="26.25" customHeight="1">
      <c r="A65" s="140" t="s">
        <v>31</v>
      </c>
      <c r="B65" s="141"/>
      <c r="C65" s="141"/>
      <c r="D65" s="141"/>
      <c r="E65" s="141"/>
      <c r="F65" s="141"/>
      <c r="G65" s="141"/>
      <c r="H65" s="141"/>
      <c r="I65" s="141"/>
      <c r="J65" s="141"/>
      <c r="K65" s="141"/>
      <c r="L65" s="142"/>
      <c r="M65" s="14"/>
      <c r="O65" s="3"/>
    </row>
    <row r="66" spans="1:15" s="8" customFormat="1" ht="72" customHeight="1">
      <c r="A66" s="67" t="s">
        <v>85</v>
      </c>
      <c r="B66" s="1" t="s">
        <v>4</v>
      </c>
      <c r="C66" s="27">
        <f>D66+E66</f>
        <v>294840</v>
      </c>
      <c r="D66" s="30">
        <f>116424+178416</f>
        <v>294840</v>
      </c>
      <c r="E66" s="30">
        <v>0</v>
      </c>
      <c r="F66" s="28">
        <f>G66+H66</f>
        <v>408240</v>
      </c>
      <c r="G66" s="29">
        <v>408240</v>
      </c>
      <c r="H66" s="29">
        <v>0</v>
      </c>
      <c r="I66" s="27">
        <f>J66+K66</f>
        <v>259200</v>
      </c>
      <c r="J66" s="29">
        <v>259200</v>
      </c>
      <c r="K66" s="30">
        <v>0</v>
      </c>
      <c r="L66" s="16" t="s">
        <v>12</v>
      </c>
      <c r="M66" s="17"/>
      <c r="O66" s="3"/>
    </row>
    <row r="67" spans="1:15" s="8" customFormat="1" ht="70.5" customHeight="1">
      <c r="A67" s="67" t="s">
        <v>86</v>
      </c>
      <c r="B67" s="1" t="s">
        <v>4</v>
      </c>
      <c r="C67" s="27">
        <f>D67+E67</f>
        <v>1285200</v>
      </c>
      <c r="D67" s="30">
        <f>635040+650160</f>
        <v>1285200</v>
      </c>
      <c r="E67" s="75">
        <v>0</v>
      </c>
      <c r="F67" s="28">
        <f>G67+H67</f>
        <v>1663200</v>
      </c>
      <c r="G67" s="29">
        <v>1663200</v>
      </c>
      <c r="H67" s="29">
        <v>0</v>
      </c>
      <c r="I67" s="27">
        <f>J67+K67</f>
        <v>1056000</v>
      </c>
      <c r="J67" s="29">
        <v>1056000</v>
      </c>
      <c r="K67" s="30">
        <v>0</v>
      </c>
      <c r="L67" s="16" t="s">
        <v>12</v>
      </c>
      <c r="M67" s="18"/>
      <c r="O67" s="3"/>
    </row>
    <row r="68" spans="1:16" s="8" customFormat="1" ht="19.5" customHeight="1">
      <c r="A68" s="76"/>
      <c r="B68" s="6"/>
      <c r="C68" s="77"/>
      <c r="D68" s="78"/>
      <c r="E68" s="78"/>
      <c r="F68" s="77"/>
      <c r="G68" s="78"/>
      <c r="H68" s="78"/>
      <c r="I68" s="77"/>
      <c r="J68" s="143" t="s">
        <v>24</v>
      </c>
      <c r="K68" s="143"/>
      <c r="L68" s="143"/>
      <c r="M68" s="31"/>
      <c r="N68" s="32"/>
      <c r="O68" s="3"/>
      <c r="P68" s="46"/>
    </row>
    <row r="69" spans="1:16" s="8" customFormat="1" ht="18.75" customHeight="1">
      <c r="A69" s="35">
        <v>1</v>
      </c>
      <c r="B69" s="35">
        <v>2</v>
      </c>
      <c r="C69" s="35">
        <v>3</v>
      </c>
      <c r="D69" s="35">
        <v>4</v>
      </c>
      <c r="E69" s="35">
        <v>5</v>
      </c>
      <c r="F69" s="35">
        <v>6</v>
      </c>
      <c r="G69" s="36">
        <v>7</v>
      </c>
      <c r="H69" s="35">
        <v>8</v>
      </c>
      <c r="I69" s="35">
        <v>9</v>
      </c>
      <c r="J69" s="90">
        <v>10</v>
      </c>
      <c r="K69" s="90">
        <v>11</v>
      </c>
      <c r="L69" s="90">
        <v>12</v>
      </c>
      <c r="M69" s="31"/>
      <c r="N69" s="32"/>
      <c r="O69" s="3"/>
      <c r="P69" s="46"/>
    </row>
    <row r="70" spans="1:15" s="8" customFormat="1" ht="75.75" customHeight="1">
      <c r="A70" s="67" t="s">
        <v>87</v>
      </c>
      <c r="B70" s="1" t="s">
        <v>4</v>
      </c>
      <c r="C70" s="27">
        <f>D70+E70</f>
        <v>45500</v>
      </c>
      <c r="D70" s="30">
        <v>45500</v>
      </c>
      <c r="E70" s="75">
        <v>0</v>
      </c>
      <c r="F70" s="28">
        <f>G70+H70</f>
        <v>45500</v>
      </c>
      <c r="G70" s="29">
        <v>45500</v>
      </c>
      <c r="H70" s="29">
        <v>0</v>
      </c>
      <c r="I70" s="27">
        <f>J70+K70</f>
        <v>52000</v>
      </c>
      <c r="J70" s="29">
        <v>52000</v>
      </c>
      <c r="K70" s="30">
        <v>0</v>
      </c>
      <c r="L70" s="16" t="s">
        <v>12</v>
      </c>
      <c r="M70" s="18"/>
      <c r="O70" s="3"/>
    </row>
    <row r="71" spans="1:15" s="8" customFormat="1" ht="23.25" customHeight="1">
      <c r="A71" s="140" t="s">
        <v>37</v>
      </c>
      <c r="B71" s="141"/>
      <c r="C71" s="141"/>
      <c r="D71" s="141"/>
      <c r="E71" s="141"/>
      <c r="F71" s="141"/>
      <c r="G71" s="141"/>
      <c r="H71" s="141"/>
      <c r="I71" s="141"/>
      <c r="J71" s="141"/>
      <c r="K71" s="141"/>
      <c r="L71" s="142"/>
      <c r="M71" s="18"/>
      <c r="O71" s="3"/>
    </row>
    <row r="72" spans="1:15" s="8" customFormat="1" ht="54.75" customHeight="1">
      <c r="A72" s="67" t="s">
        <v>88</v>
      </c>
      <c r="B72" s="1" t="s">
        <v>4</v>
      </c>
      <c r="C72" s="27">
        <v>0</v>
      </c>
      <c r="D72" s="30">
        <v>0</v>
      </c>
      <c r="E72" s="75">
        <v>0</v>
      </c>
      <c r="F72" s="28">
        <f>G72+H72</f>
        <v>85500</v>
      </c>
      <c r="G72" s="29">
        <v>85500</v>
      </c>
      <c r="H72" s="29">
        <v>0</v>
      </c>
      <c r="I72" s="27">
        <f>+J72</f>
        <v>0</v>
      </c>
      <c r="J72" s="29">
        <v>0</v>
      </c>
      <c r="K72" s="30">
        <v>0</v>
      </c>
      <c r="L72" s="16" t="s">
        <v>12</v>
      </c>
      <c r="M72" s="18"/>
      <c r="O72" s="3"/>
    </row>
    <row r="73" spans="1:15" s="8" customFormat="1" ht="36" customHeight="1">
      <c r="A73" s="148" t="s">
        <v>95</v>
      </c>
      <c r="B73" s="148"/>
      <c r="C73" s="148"/>
      <c r="D73" s="148"/>
      <c r="E73" s="148"/>
      <c r="F73" s="148"/>
      <c r="G73" s="148"/>
      <c r="H73" s="148"/>
      <c r="I73" s="148"/>
      <c r="J73" s="148"/>
      <c r="K73" s="148"/>
      <c r="L73" s="148"/>
      <c r="M73" s="10"/>
      <c r="N73" s="7"/>
      <c r="O73" s="3"/>
    </row>
    <row r="74" spans="1:15" s="8" customFormat="1" ht="39" customHeight="1">
      <c r="A74" s="127" t="s">
        <v>96</v>
      </c>
      <c r="B74" s="127"/>
      <c r="C74" s="127"/>
      <c r="D74" s="127"/>
      <c r="E74" s="127"/>
      <c r="F74" s="127"/>
      <c r="G74" s="127"/>
      <c r="H74" s="127"/>
      <c r="I74" s="127"/>
      <c r="J74" s="127"/>
      <c r="K74" s="127"/>
      <c r="L74" s="127"/>
      <c r="M74" s="21"/>
      <c r="O74" s="3"/>
    </row>
    <row r="75" spans="1:15" s="8" customFormat="1" ht="25.5" customHeight="1">
      <c r="A75" s="79" t="s">
        <v>1</v>
      </c>
      <c r="B75" s="16"/>
      <c r="C75" s="27">
        <f>+E75+D75</f>
        <v>4748227</v>
      </c>
      <c r="D75" s="27">
        <f>+SUM(D77,D82)+D78+D80</f>
        <v>4748227</v>
      </c>
      <c r="E75" s="28">
        <v>0</v>
      </c>
      <c r="F75" s="27">
        <f>+H75+G75</f>
        <v>7161370</v>
      </c>
      <c r="G75" s="27">
        <f>+SUM(G77,G82)+G78+G80</f>
        <v>7161370</v>
      </c>
      <c r="H75" s="28">
        <v>0</v>
      </c>
      <c r="I75" s="27">
        <f>+K75+J75</f>
        <v>7062560</v>
      </c>
      <c r="J75" s="27">
        <f>+SUM(J77,J82)+J78+J80</f>
        <v>7062560</v>
      </c>
      <c r="K75" s="28">
        <v>0</v>
      </c>
      <c r="L75" s="53"/>
      <c r="M75" s="14"/>
      <c r="O75" s="3"/>
    </row>
    <row r="76" spans="1:15" s="8" customFormat="1" ht="22.5" customHeight="1">
      <c r="A76" s="117" t="s">
        <v>32</v>
      </c>
      <c r="B76" s="117"/>
      <c r="C76" s="117"/>
      <c r="D76" s="117"/>
      <c r="E76" s="117"/>
      <c r="F76" s="117"/>
      <c r="G76" s="117"/>
      <c r="H76" s="117"/>
      <c r="I76" s="117"/>
      <c r="J76" s="117"/>
      <c r="K76" s="117"/>
      <c r="L76" s="117"/>
      <c r="M76" s="17"/>
      <c r="O76" s="3"/>
    </row>
    <row r="77" spans="1:15" s="8" customFormat="1" ht="98.25" customHeight="1">
      <c r="A77" s="67" t="s">
        <v>97</v>
      </c>
      <c r="B77" s="1" t="s">
        <v>4</v>
      </c>
      <c r="C77" s="27">
        <f>D77+E77</f>
        <v>1470000</v>
      </c>
      <c r="D77" s="30">
        <f>857500+612500</f>
        <v>1470000</v>
      </c>
      <c r="E77" s="30">
        <v>0</v>
      </c>
      <c r="F77" s="28">
        <f>G77+H77</f>
        <v>3113880</v>
      </c>
      <c r="G77" s="29">
        <v>3113880</v>
      </c>
      <c r="H77" s="29">
        <v>0</v>
      </c>
      <c r="I77" s="27">
        <f>J77+K77</f>
        <v>2570960</v>
      </c>
      <c r="J77" s="29">
        <v>2570960</v>
      </c>
      <c r="K77" s="30">
        <v>0</v>
      </c>
      <c r="L77" s="16" t="s">
        <v>12</v>
      </c>
      <c r="M77" s="17"/>
      <c r="O77" s="3"/>
    </row>
    <row r="78" spans="1:15" s="8" customFormat="1" ht="84.75" customHeight="1">
      <c r="A78" s="67" t="s">
        <v>89</v>
      </c>
      <c r="B78" s="1" t="s">
        <v>4</v>
      </c>
      <c r="C78" s="27">
        <f>D78+E78</f>
        <v>97370</v>
      </c>
      <c r="D78" s="30">
        <v>97370</v>
      </c>
      <c r="E78" s="30">
        <v>0</v>
      </c>
      <c r="F78" s="28">
        <f>G78+H78</f>
        <v>105000</v>
      </c>
      <c r="G78" s="29">
        <v>105000</v>
      </c>
      <c r="H78" s="29">
        <v>0</v>
      </c>
      <c r="I78" s="27">
        <f>J78+K78</f>
        <v>120000</v>
      </c>
      <c r="J78" s="29">
        <v>120000</v>
      </c>
      <c r="K78" s="30">
        <v>0</v>
      </c>
      <c r="L78" s="16" t="s">
        <v>12</v>
      </c>
      <c r="M78" s="17"/>
      <c r="O78" s="3"/>
    </row>
    <row r="79" spans="1:15" s="8" customFormat="1" ht="19.5" customHeight="1">
      <c r="A79" s="144" t="s">
        <v>33</v>
      </c>
      <c r="B79" s="144"/>
      <c r="C79" s="144"/>
      <c r="D79" s="144"/>
      <c r="E79" s="144"/>
      <c r="F79" s="144"/>
      <c r="G79" s="144"/>
      <c r="H79" s="144"/>
      <c r="I79" s="144"/>
      <c r="J79" s="144"/>
      <c r="K79" s="144"/>
      <c r="L79" s="144"/>
      <c r="M79" s="18" t="s">
        <v>11</v>
      </c>
      <c r="O79" s="3"/>
    </row>
    <row r="80" spans="1:15" s="8" customFormat="1" ht="81" customHeight="1">
      <c r="A80" s="65" t="s">
        <v>90</v>
      </c>
      <c r="B80" s="1" t="s">
        <v>4</v>
      </c>
      <c r="C80" s="27">
        <f>D80+E80</f>
        <v>490</v>
      </c>
      <c r="D80" s="30">
        <v>490</v>
      </c>
      <c r="E80" s="30">
        <v>0</v>
      </c>
      <c r="F80" s="28">
        <f>G80+H80</f>
        <v>490</v>
      </c>
      <c r="G80" s="29">
        <v>490</v>
      </c>
      <c r="H80" s="29">
        <v>0</v>
      </c>
      <c r="I80" s="27">
        <f>J80+K80</f>
        <v>0</v>
      </c>
      <c r="J80" s="29">
        <v>0</v>
      </c>
      <c r="K80" s="30">
        <v>0</v>
      </c>
      <c r="L80" s="16" t="s">
        <v>12</v>
      </c>
      <c r="M80" s="17"/>
      <c r="O80" s="3"/>
    </row>
    <row r="81" spans="1:15" s="8" customFormat="1" ht="19.5" customHeight="1">
      <c r="A81" s="117" t="s">
        <v>34</v>
      </c>
      <c r="B81" s="117"/>
      <c r="C81" s="117"/>
      <c r="D81" s="117"/>
      <c r="E81" s="117"/>
      <c r="F81" s="117"/>
      <c r="G81" s="117"/>
      <c r="H81" s="117"/>
      <c r="I81" s="117"/>
      <c r="J81" s="117"/>
      <c r="K81" s="117"/>
      <c r="L81" s="117"/>
      <c r="M81" s="18" t="s">
        <v>11</v>
      </c>
      <c r="O81" s="3"/>
    </row>
    <row r="82" spans="1:25" ht="75" customHeight="1">
      <c r="A82" s="65" t="s">
        <v>98</v>
      </c>
      <c r="B82" s="1"/>
      <c r="C82" s="27">
        <f>C83+C87</f>
        <v>3180367</v>
      </c>
      <c r="D82" s="30">
        <f>D83+D87</f>
        <v>3180367</v>
      </c>
      <c r="E82" s="30">
        <v>0</v>
      </c>
      <c r="F82" s="28">
        <f>G82+H82</f>
        <v>3942000</v>
      </c>
      <c r="G82" s="29">
        <f>SUM(G83+G87)</f>
        <v>3942000</v>
      </c>
      <c r="H82" s="29">
        <f>SUM(H83:H83)</f>
        <v>0</v>
      </c>
      <c r="I82" s="27">
        <f>J82+K82</f>
        <v>4371600</v>
      </c>
      <c r="J82" s="29">
        <f>SUM(J83:J83)+J87</f>
        <v>4371600</v>
      </c>
      <c r="K82" s="29">
        <f>SUM(K83:K83)</f>
        <v>0</v>
      </c>
      <c r="L82" s="51"/>
      <c r="M82" s="17"/>
      <c r="O82" s="3"/>
      <c r="P82" s="8"/>
      <c r="Q82" s="8"/>
      <c r="R82" s="8"/>
      <c r="S82" s="8"/>
      <c r="T82" s="8"/>
      <c r="U82" s="8"/>
      <c r="V82" s="8"/>
      <c r="W82" s="8"/>
      <c r="X82" s="8"/>
      <c r="Y82" s="8"/>
    </row>
    <row r="83" spans="1:25" ht="69" customHeight="1">
      <c r="A83" s="80" t="s">
        <v>99</v>
      </c>
      <c r="B83" s="1" t="s">
        <v>4</v>
      </c>
      <c r="C83" s="27">
        <f>D83+E83</f>
        <v>46640</v>
      </c>
      <c r="D83" s="30">
        <v>46640</v>
      </c>
      <c r="E83" s="30">
        <v>0</v>
      </c>
      <c r="F83" s="28">
        <f>G83+H83</f>
        <v>92000</v>
      </c>
      <c r="G83" s="29">
        <v>92000</v>
      </c>
      <c r="H83" s="29">
        <v>0</v>
      </c>
      <c r="I83" s="27">
        <f>J83+K83</f>
        <v>101600</v>
      </c>
      <c r="J83" s="29">
        <v>101600</v>
      </c>
      <c r="K83" s="30">
        <v>0</v>
      </c>
      <c r="L83" s="16" t="s">
        <v>12</v>
      </c>
      <c r="M83" s="17"/>
      <c r="O83" s="3"/>
      <c r="P83" s="8"/>
      <c r="Q83" s="8"/>
      <c r="R83" s="8"/>
      <c r="S83" s="8"/>
      <c r="T83" s="8"/>
      <c r="U83" s="8"/>
      <c r="V83" s="8"/>
      <c r="W83" s="8"/>
      <c r="X83" s="8"/>
      <c r="Y83" s="8"/>
    </row>
    <row r="84" spans="1:25" ht="23.25" customHeight="1">
      <c r="A84" s="40"/>
      <c r="B84" s="6"/>
      <c r="C84" s="81"/>
      <c r="D84" s="82"/>
      <c r="E84" s="82"/>
      <c r="F84" s="83"/>
      <c r="G84" s="84"/>
      <c r="H84" s="84"/>
      <c r="I84" s="54"/>
      <c r="J84" s="56"/>
      <c r="K84" s="55"/>
      <c r="L84" s="57"/>
      <c r="M84" s="17"/>
      <c r="O84" s="3"/>
      <c r="P84" s="8"/>
      <c r="Q84" s="8"/>
      <c r="R84" s="8"/>
      <c r="S84" s="8"/>
      <c r="T84" s="8"/>
      <c r="U84" s="8"/>
      <c r="V84" s="8"/>
      <c r="W84" s="8"/>
      <c r="X84" s="8"/>
      <c r="Y84" s="8"/>
    </row>
    <row r="85" spans="1:16" s="8" customFormat="1" ht="19.5" customHeight="1">
      <c r="A85" s="76"/>
      <c r="B85" s="6"/>
      <c r="C85" s="77"/>
      <c r="D85" s="78"/>
      <c r="E85" s="78"/>
      <c r="F85" s="77"/>
      <c r="G85" s="78"/>
      <c r="H85" s="78"/>
      <c r="I85" s="50"/>
      <c r="J85" s="138" t="s">
        <v>24</v>
      </c>
      <c r="K85" s="138"/>
      <c r="L85" s="138"/>
      <c r="M85" s="31"/>
      <c r="N85" s="32"/>
      <c r="O85" s="3"/>
      <c r="P85" s="46"/>
    </row>
    <row r="86" spans="1:16" s="8" customFormat="1" ht="18.75" customHeight="1">
      <c r="A86" s="35">
        <v>1</v>
      </c>
      <c r="B86" s="35">
        <v>2</v>
      </c>
      <c r="C86" s="35">
        <v>3</v>
      </c>
      <c r="D86" s="35">
        <v>4</v>
      </c>
      <c r="E86" s="35">
        <v>5</v>
      </c>
      <c r="F86" s="35">
        <v>6</v>
      </c>
      <c r="G86" s="36">
        <v>7</v>
      </c>
      <c r="H86" s="35">
        <v>8</v>
      </c>
      <c r="I86" s="35">
        <v>9</v>
      </c>
      <c r="J86" s="90">
        <v>10</v>
      </c>
      <c r="K86" s="90">
        <v>11</v>
      </c>
      <c r="L86" s="90">
        <v>12</v>
      </c>
      <c r="M86" s="31"/>
      <c r="N86" s="32"/>
      <c r="O86" s="3"/>
      <c r="P86" s="46"/>
    </row>
    <row r="87" spans="1:25" ht="81" customHeight="1">
      <c r="A87" s="85" t="s">
        <v>100</v>
      </c>
      <c r="B87" s="1" t="s">
        <v>4</v>
      </c>
      <c r="C87" s="27">
        <f>D87+E87</f>
        <v>3133727</v>
      </c>
      <c r="D87" s="30">
        <v>3133727</v>
      </c>
      <c r="E87" s="30">
        <v>0</v>
      </c>
      <c r="F87" s="28">
        <f>G87+H87</f>
        <v>3850000</v>
      </c>
      <c r="G87" s="29">
        <v>3850000</v>
      </c>
      <c r="H87" s="29">
        <v>0</v>
      </c>
      <c r="I87" s="27">
        <f>J87+K87</f>
        <v>4270000</v>
      </c>
      <c r="J87" s="29">
        <v>4270000</v>
      </c>
      <c r="K87" s="30">
        <v>0</v>
      </c>
      <c r="L87" s="16" t="s">
        <v>12</v>
      </c>
      <c r="M87" s="17"/>
      <c r="O87" s="3"/>
      <c r="P87" s="8"/>
      <c r="Q87" s="8"/>
      <c r="R87" s="8"/>
      <c r="S87" s="8"/>
      <c r="T87" s="8"/>
      <c r="U87" s="8"/>
      <c r="V87" s="8"/>
      <c r="W87" s="8"/>
      <c r="X87" s="8"/>
      <c r="Y87" s="8"/>
    </row>
    <row r="88" spans="1:25" ht="21" customHeight="1">
      <c r="A88" s="144" t="s">
        <v>35</v>
      </c>
      <c r="B88" s="144"/>
      <c r="C88" s="144"/>
      <c r="D88" s="144"/>
      <c r="E88" s="144"/>
      <c r="F88" s="144"/>
      <c r="G88" s="144"/>
      <c r="H88" s="144"/>
      <c r="I88" s="144"/>
      <c r="J88" s="144"/>
      <c r="K88" s="144"/>
      <c r="L88" s="144"/>
      <c r="M88" s="17"/>
      <c r="O88" s="3"/>
      <c r="P88" s="8"/>
      <c r="Q88" s="8"/>
      <c r="R88" s="8"/>
      <c r="S88" s="8"/>
      <c r="T88" s="8"/>
      <c r="U88" s="8"/>
      <c r="V88" s="8"/>
      <c r="W88" s="8"/>
      <c r="X88" s="8"/>
      <c r="Y88" s="8"/>
    </row>
    <row r="89" spans="1:16" s="8" customFormat="1" ht="36.75" customHeight="1">
      <c r="A89" s="134" t="s">
        <v>66</v>
      </c>
      <c r="B89" s="134"/>
      <c r="C89" s="134"/>
      <c r="D89" s="134"/>
      <c r="E89" s="134"/>
      <c r="F89" s="134"/>
      <c r="G89" s="134"/>
      <c r="H89" s="134"/>
      <c r="I89" s="134"/>
      <c r="J89" s="134"/>
      <c r="K89" s="134"/>
      <c r="L89" s="134"/>
      <c r="M89" s="31"/>
      <c r="N89" s="32"/>
      <c r="O89" s="3"/>
      <c r="P89" s="46"/>
    </row>
    <row r="90" spans="1:15" s="8" customFormat="1" ht="33.75" customHeight="1">
      <c r="A90" s="136" t="s">
        <v>67</v>
      </c>
      <c r="B90" s="136"/>
      <c r="C90" s="136"/>
      <c r="D90" s="136"/>
      <c r="E90" s="136"/>
      <c r="F90" s="136"/>
      <c r="G90" s="136"/>
      <c r="H90" s="136"/>
      <c r="I90" s="136"/>
      <c r="J90" s="136"/>
      <c r="K90" s="136"/>
      <c r="L90" s="136"/>
      <c r="O90" s="3"/>
    </row>
    <row r="91" spans="1:15" s="8" customFormat="1" ht="84.75" customHeight="1">
      <c r="A91" s="67" t="s">
        <v>91</v>
      </c>
      <c r="B91" s="1" t="s">
        <v>4</v>
      </c>
      <c r="C91" s="27">
        <f>D91+E91</f>
        <v>0</v>
      </c>
      <c r="D91" s="30">
        <v>0</v>
      </c>
      <c r="E91" s="30">
        <v>0</v>
      </c>
      <c r="F91" s="28">
        <f>G91+H91</f>
        <v>943032</v>
      </c>
      <c r="G91" s="29">
        <f>473840+72540+396652</f>
        <v>943032</v>
      </c>
      <c r="H91" s="29">
        <v>0</v>
      </c>
      <c r="I91" s="97">
        <f>J91+K91</f>
        <v>1025000</v>
      </c>
      <c r="J91" s="94">
        <v>1025000</v>
      </c>
      <c r="K91" s="96">
        <v>0</v>
      </c>
      <c r="L91" s="95" t="s">
        <v>103</v>
      </c>
      <c r="O91" s="3"/>
    </row>
    <row r="92" spans="1:15" s="8" customFormat="1" ht="23.25" customHeight="1">
      <c r="A92" s="145" t="s">
        <v>68</v>
      </c>
      <c r="B92" s="145"/>
      <c r="C92" s="145"/>
      <c r="D92" s="145"/>
      <c r="E92" s="145"/>
      <c r="F92" s="145"/>
      <c r="G92" s="145"/>
      <c r="H92" s="145"/>
      <c r="I92" s="145"/>
      <c r="J92" s="145"/>
      <c r="K92" s="145"/>
      <c r="L92" s="145"/>
      <c r="M92" s="15"/>
      <c r="O92" s="3"/>
    </row>
    <row r="93" spans="1:15" s="8" customFormat="1" ht="21" customHeight="1">
      <c r="A93" s="149" t="s">
        <v>69</v>
      </c>
      <c r="B93" s="149"/>
      <c r="C93" s="149"/>
      <c r="D93" s="149"/>
      <c r="E93" s="149"/>
      <c r="F93" s="149"/>
      <c r="G93" s="149"/>
      <c r="H93" s="149"/>
      <c r="I93" s="149"/>
      <c r="J93" s="149"/>
      <c r="K93" s="149"/>
      <c r="L93" s="149"/>
      <c r="O93" s="3"/>
    </row>
    <row r="94" spans="1:15" s="8" customFormat="1" ht="53.25" customHeight="1">
      <c r="A94" s="65" t="s">
        <v>92</v>
      </c>
      <c r="B94" s="1"/>
      <c r="C94" s="27">
        <f aca="true" t="shared" si="8" ref="C94:C100">D94+E94</f>
        <v>536500</v>
      </c>
      <c r="D94" s="30">
        <f>D95+D96+D97+D98+D99+D100</f>
        <v>536500</v>
      </c>
      <c r="E94" s="30">
        <v>0</v>
      </c>
      <c r="F94" s="86">
        <f aca="true" t="shared" si="9" ref="F94:F100">G94+H94</f>
        <v>562235</v>
      </c>
      <c r="G94" s="87">
        <f>G95+G96+G97+G98+G99+G100</f>
        <v>562235</v>
      </c>
      <c r="H94" s="87">
        <v>0</v>
      </c>
      <c r="I94" s="91">
        <f aca="true" t="shared" si="10" ref="I94:I100">J94+K94</f>
        <v>373650</v>
      </c>
      <c r="J94" s="87">
        <f>J95+J96+J97+J98+J99+J100</f>
        <v>373650</v>
      </c>
      <c r="K94" s="92">
        <v>0</v>
      </c>
      <c r="L94" s="51"/>
      <c r="O94" s="3"/>
    </row>
    <row r="95" spans="1:15" s="8" customFormat="1" ht="51.75" customHeight="1">
      <c r="A95" s="88" t="s">
        <v>70</v>
      </c>
      <c r="B95" s="1" t="s">
        <v>4</v>
      </c>
      <c r="C95" s="27">
        <f t="shared" si="8"/>
        <v>238574</v>
      </c>
      <c r="D95" s="30">
        <v>238574</v>
      </c>
      <c r="E95" s="30">
        <v>0</v>
      </c>
      <c r="F95" s="86">
        <f t="shared" si="9"/>
        <v>171924</v>
      </c>
      <c r="G95" s="87">
        <v>171924</v>
      </c>
      <c r="H95" s="87">
        <v>0</v>
      </c>
      <c r="I95" s="91">
        <f t="shared" si="10"/>
        <v>148560</v>
      </c>
      <c r="J95" s="87">
        <v>148560</v>
      </c>
      <c r="K95" s="92">
        <v>0</v>
      </c>
      <c r="L95" s="16" t="s">
        <v>21</v>
      </c>
      <c r="O95" s="3"/>
    </row>
    <row r="96" spans="1:15" s="8" customFormat="1" ht="60.75" customHeight="1">
      <c r="A96" s="88" t="s">
        <v>71</v>
      </c>
      <c r="B96" s="1" t="s">
        <v>4</v>
      </c>
      <c r="C96" s="27">
        <f t="shared" si="8"/>
        <v>58344</v>
      </c>
      <c r="D96" s="30">
        <v>58344</v>
      </c>
      <c r="E96" s="30">
        <v>0</v>
      </c>
      <c r="F96" s="86">
        <f t="shared" si="9"/>
        <v>5050</v>
      </c>
      <c r="G96" s="87">
        <v>5050</v>
      </c>
      <c r="H96" s="87">
        <v>0</v>
      </c>
      <c r="I96" s="91">
        <f t="shared" si="10"/>
        <v>16090</v>
      </c>
      <c r="J96" s="87">
        <v>16090</v>
      </c>
      <c r="K96" s="92">
        <v>0</v>
      </c>
      <c r="L96" s="16" t="s">
        <v>21</v>
      </c>
      <c r="O96" s="3"/>
    </row>
    <row r="97" spans="1:15" s="8" customFormat="1" ht="56.25" customHeight="1">
      <c r="A97" s="88" t="s">
        <v>72</v>
      </c>
      <c r="B97" s="1" t="s">
        <v>4</v>
      </c>
      <c r="C97" s="27">
        <f t="shared" si="8"/>
        <v>60032</v>
      </c>
      <c r="D97" s="30">
        <v>60032</v>
      </c>
      <c r="E97" s="30">
        <v>0</v>
      </c>
      <c r="F97" s="86">
        <f t="shared" si="9"/>
        <v>65670</v>
      </c>
      <c r="G97" s="87">
        <v>65670</v>
      </c>
      <c r="H97" s="87">
        <v>0</v>
      </c>
      <c r="I97" s="91">
        <f t="shared" si="10"/>
        <v>0</v>
      </c>
      <c r="J97" s="87">
        <v>0</v>
      </c>
      <c r="K97" s="92">
        <v>0</v>
      </c>
      <c r="L97" s="16" t="s">
        <v>21</v>
      </c>
      <c r="O97" s="3"/>
    </row>
    <row r="98" spans="1:15" s="8" customFormat="1" ht="54.75" customHeight="1">
      <c r="A98" s="88" t="s">
        <v>73</v>
      </c>
      <c r="B98" s="1" t="s">
        <v>4</v>
      </c>
      <c r="C98" s="27">
        <f t="shared" si="8"/>
        <v>0</v>
      </c>
      <c r="D98" s="30">
        <v>0</v>
      </c>
      <c r="E98" s="30">
        <v>0</v>
      </c>
      <c r="F98" s="86">
        <f t="shared" si="9"/>
        <v>201391</v>
      </c>
      <c r="G98" s="87">
        <v>201391</v>
      </c>
      <c r="H98" s="87">
        <v>0</v>
      </c>
      <c r="I98" s="91">
        <f t="shared" si="10"/>
        <v>0</v>
      </c>
      <c r="J98" s="87">
        <v>0</v>
      </c>
      <c r="K98" s="92">
        <v>0</v>
      </c>
      <c r="L98" s="16" t="s">
        <v>21</v>
      </c>
      <c r="O98" s="3"/>
    </row>
    <row r="99" spans="1:15" s="8" customFormat="1" ht="53.25" customHeight="1">
      <c r="A99" s="88" t="s">
        <v>36</v>
      </c>
      <c r="B99" s="1" t="s">
        <v>4</v>
      </c>
      <c r="C99" s="27">
        <f t="shared" si="8"/>
        <v>1800</v>
      </c>
      <c r="D99" s="30">
        <v>1800</v>
      </c>
      <c r="E99" s="30">
        <v>0</v>
      </c>
      <c r="F99" s="86">
        <f t="shared" si="9"/>
        <v>3000</v>
      </c>
      <c r="G99" s="87">
        <v>3000</v>
      </c>
      <c r="H99" s="87">
        <v>0</v>
      </c>
      <c r="I99" s="91">
        <f t="shared" si="10"/>
        <v>9000</v>
      </c>
      <c r="J99" s="87">
        <v>9000</v>
      </c>
      <c r="K99" s="92">
        <v>0</v>
      </c>
      <c r="L99" s="16" t="s">
        <v>21</v>
      </c>
      <c r="O99" s="3"/>
    </row>
    <row r="100" spans="1:15" s="8" customFormat="1" ht="52.5" customHeight="1">
      <c r="A100" s="88" t="s">
        <v>101</v>
      </c>
      <c r="B100" s="1" t="s">
        <v>4</v>
      </c>
      <c r="C100" s="27">
        <f t="shared" si="8"/>
        <v>177750</v>
      </c>
      <c r="D100" s="30">
        <v>177750</v>
      </c>
      <c r="E100" s="30">
        <v>0</v>
      </c>
      <c r="F100" s="86">
        <f t="shared" si="9"/>
        <v>115200</v>
      </c>
      <c r="G100" s="87">
        <v>115200</v>
      </c>
      <c r="H100" s="87">
        <v>0</v>
      </c>
      <c r="I100" s="91">
        <f t="shared" si="10"/>
        <v>200000</v>
      </c>
      <c r="J100" s="87">
        <v>200000</v>
      </c>
      <c r="K100" s="92">
        <v>0</v>
      </c>
      <c r="L100" s="16" t="s">
        <v>21</v>
      </c>
      <c r="O100" s="3"/>
    </row>
    <row r="101" spans="1:15" s="8" customFormat="1" ht="12.75">
      <c r="A101" s="58"/>
      <c r="B101" s="58"/>
      <c r="C101" s="58"/>
      <c r="D101" s="58"/>
      <c r="E101" s="58"/>
      <c r="F101" s="58"/>
      <c r="G101" s="58"/>
      <c r="H101" s="58"/>
      <c r="I101" s="58"/>
      <c r="J101" s="58"/>
      <c r="K101" s="58"/>
      <c r="L101" s="58"/>
      <c r="O101" s="3"/>
    </row>
    <row r="102" spans="1:15" s="8" customFormat="1" ht="12.75">
      <c r="A102" s="58"/>
      <c r="B102" s="58"/>
      <c r="C102" s="58"/>
      <c r="D102" s="58"/>
      <c r="E102" s="58"/>
      <c r="F102" s="58"/>
      <c r="G102" s="58"/>
      <c r="H102" s="58"/>
      <c r="I102" s="58"/>
      <c r="J102" s="58"/>
      <c r="K102" s="58"/>
      <c r="L102" s="58"/>
      <c r="O102" s="3"/>
    </row>
    <row r="103" spans="1:15" s="8" customFormat="1" ht="18.75">
      <c r="A103" s="42" t="s">
        <v>104</v>
      </c>
      <c r="O103" s="3"/>
    </row>
    <row r="104" spans="1:15" s="42" customFormat="1" ht="18.75">
      <c r="A104" s="42" t="s">
        <v>74</v>
      </c>
      <c r="O104" s="3"/>
    </row>
    <row r="105" spans="1:15" s="41" customFormat="1" ht="18.75">
      <c r="A105" s="42" t="s">
        <v>75</v>
      </c>
      <c r="J105" s="42" t="s">
        <v>105</v>
      </c>
      <c r="O105" s="3"/>
    </row>
    <row r="106" spans="9:15" s="8" customFormat="1" ht="12.75">
      <c r="I106" s="58"/>
      <c r="J106" s="58"/>
      <c r="K106" s="58"/>
      <c r="L106" s="58"/>
      <c r="O106" s="3"/>
    </row>
    <row r="107" spans="9:15" s="8" customFormat="1" ht="12.75">
      <c r="I107" s="58"/>
      <c r="J107" s="58"/>
      <c r="K107" s="58"/>
      <c r="L107" s="58"/>
      <c r="O107" s="3"/>
    </row>
    <row r="108" spans="9:15" s="8" customFormat="1" ht="12.75">
      <c r="I108" s="58"/>
      <c r="J108" s="58"/>
      <c r="K108" s="58"/>
      <c r="L108" s="58"/>
      <c r="O108" s="3"/>
    </row>
    <row r="109" spans="9:15" s="8" customFormat="1" ht="12.75">
      <c r="I109" s="58"/>
      <c r="J109" s="58"/>
      <c r="K109" s="58"/>
      <c r="L109" s="58"/>
      <c r="O109" s="3"/>
    </row>
    <row r="110" spans="9:15" s="8" customFormat="1" ht="12.75">
      <c r="I110" s="58"/>
      <c r="J110" s="58"/>
      <c r="K110" s="58"/>
      <c r="L110" s="58"/>
      <c r="O110" s="3"/>
    </row>
    <row r="111" spans="9:15" s="8" customFormat="1" ht="12.75">
      <c r="I111" s="58"/>
      <c r="J111" s="58"/>
      <c r="K111" s="58"/>
      <c r="L111" s="58"/>
      <c r="O111" s="3"/>
    </row>
    <row r="112" spans="9:15" s="8" customFormat="1" ht="12.75">
      <c r="I112" s="58"/>
      <c r="J112" s="58"/>
      <c r="K112" s="58"/>
      <c r="L112" s="58"/>
      <c r="O112" s="3"/>
    </row>
    <row r="113" spans="9:15" s="8" customFormat="1" ht="12.75">
      <c r="I113" s="58"/>
      <c r="J113" s="58"/>
      <c r="K113" s="58"/>
      <c r="L113" s="58"/>
      <c r="O113" s="3"/>
    </row>
    <row r="114" spans="9:15" s="8" customFormat="1" ht="12.75">
      <c r="I114" s="58"/>
      <c r="J114" s="58"/>
      <c r="K114" s="58"/>
      <c r="L114" s="58"/>
      <c r="O114" s="3"/>
    </row>
    <row r="115" spans="9:15" s="8" customFormat="1" ht="12.75">
      <c r="I115" s="58"/>
      <c r="J115" s="58"/>
      <c r="K115" s="58"/>
      <c r="L115" s="58"/>
      <c r="O115" s="3"/>
    </row>
    <row r="116" spans="9:15" s="8" customFormat="1" ht="12.75">
      <c r="I116" s="58"/>
      <c r="J116" s="58"/>
      <c r="K116" s="58"/>
      <c r="L116" s="58"/>
      <c r="O116" s="3"/>
    </row>
    <row r="117" spans="9:15" s="8" customFormat="1" ht="12.75">
      <c r="I117" s="58"/>
      <c r="J117" s="58"/>
      <c r="K117" s="58"/>
      <c r="L117" s="58"/>
      <c r="O117" s="3"/>
    </row>
    <row r="118" spans="9:15" s="8" customFormat="1" ht="12.75">
      <c r="I118" s="58"/>
      <c r="J118" s="58"/>
      <c r="K118" s="58"/>
      <c r="L118" s="58"/>
      <c r="O118" s="3"/>
    </row>
    <row r="119" spans="9:15" s="8" customFormat="1" ht="12.75">
      <c r="I119" s="58"/>
      <c r="J119" s="58"/>
      <c r="K119" s="58"/>
      <c r="L119" s="58"/>
      <c r="O119" s="3"/>
    </row>
    <row r="120" spans="9:15" s="8" customFormat="1" ht="12.75">
      <c r="I120" s="58"/>
      <c r="J120" s="58"/>
      <c r="K120" s="58"/>
      <c r="L120" s="58"/>
      <c r="O120" s="3"/>
    </row>
    <row r="121" spans="9:15" s="8" customFormat="1" ht="12.75">
      <c r="I121" s="58"/>
      <c r="J121" s="58"/>
      <c r="K121" s="58"/>
      <c r="L121" s="58"/>
      <c r="O121" s="3"/>
    </row>
    <row r="122" spans="9:15" s="8" customFormat="1" ht="12.75">
      <c r="I122" s="58"/>
      <c r="J122" s="58"/>
      <c r="K122" s="58"/>
      <c r="L122" s="58"/>
      <c r="O122" s="3"/>
    </row>
    <row r="123" spans="9:15" s="8" customFormat="1" ht="12.75">
      <c r="I123" s="58"/>
      <c r="J123" s="58"/>
      <c r="K123" s="58"/>
      <c r="L123" s="58"/>
      <c r="O123" s="3"/>
    </row>
    <row r="124" spans="9:15" s="8" customFormat="1" ht="12.75">
      <c r="I124" s="58"/>
      <c r="J124" s="58"/>
      <c r="K124" s="58"/>
      <c r="L124" s="58"/>
      <c r="O124" s="3"/>
    </row>
    <row r="125" spans="9:15" s="8" customFormat="1" ht="12.75">
      <c r="I125" s="58"/>
      <c r="J125" s="58"/>
      <c r="K125" s="58"/>
      <c r="L125" s="58"/>
      <c r="O125" s="3"/>
    </row>
    <row r="126" spans="9:15" s="8" customFormat="1" ht="12.75">
      <c r="I126" s="58"/>
      <c r="J126" s="58"/>
      <c r="K126" s="58"/>
      <c r="L126" s="58"/>
      <c r="O126" s="3"/>
    </row>
    <row r="127" spans="9:15" s="8" customFormat="1" ht="12.75">
      <c r="I127" s="58"/>
      <c r="J127" s="58"/>
      <c r="K127" s="58"/>
      <c r="L127" s="58"/>
      <c r="O127" s="3"/>
    </row>
    <row r="128" spans="9:15" s="8" customFormat="1" ht="12.75">
      <c r="I128" s="58"/>
      <c r="J128" s="58"/>
      <c r="K128" s="58"/>
      <c r="L128" s="58"/>
      <c r="O128" s="3"/>
    </row>
    <row r="129" spans="9:15" s="8" customFormat="1" ht="12.75">
      <c r="I129" s="58"/>
      <c r="J129" s="58"/>
      <c r="K129" s="58"/>
      <c r="L129" s="58"/>
      <c r="O129" s="3"/>
    </row>
    <row r="130" spans="9:15" s="8" customFormat="1" ht="12.75">
      <c r="I130" s="58"/>
      <c r="J130" s="58"/>
      <c r="K130" s="58"/>
      <c r="L130" s="58"/>
      <c r="O130" s="3"/>
    </row>
    <row r="131" spans="9:15" s="8" customFormat="1" ht="12.75">
      <c r="I131" s="58"/>
      <c r="J131" s="58"/>
      <c r="K131" s="58"/>
      <c r="L131" s="58"/>
      <c r="O131" s="3"/>
    </row>
    <row r="132" spans="9:15" s="8" customFormat="1" ht="12.75">
      <c r="I132" s="58"/>
      <c r="J132" s="58"/>
      <c r="K132" s="58"/>
      <c r="L132" s="58"/>
      <c r="O132" s="3"/>
    </row>
    <row r="133" spans="9:15" s="8" customFormat="1" ht="12.75">
      <c r="I133" s="58"/>
      <c r="J133" s="58"/>
      <c r="K133" s="58"/>
      <c r="L133" s="58"/>
      <c r="O133" s="3"/>
    </row>
    <row r="134" spans="9:15" s="8" customFormat="1" ht="12.75">
      <c r="I134" s="58"/>
      <c r="J134" s="58"/>
      <c r="K134" s="58"/>
      <c r="L134" s="58"/>
      <c r="O134" s="3"/>
    </row>
    <row r="135" spans="9:15" s="8" customFormat="1" ht="12.75">
      <c r="I135" s="58"/>
      <c r="J135" s="58"/>
      <c r="K135" s="58"/>
      <c r="L135" s="58"/>
      <c r="O135" s="3"/>
    </row>
    <row r="136" spans="9:15" s="8" customFormat="1" ht="12.75">
      <c r="I136" s="58"/>
      <c r="J136" s="58"/>
      <c r="K136" s="58"/>
      <c r="L136" s="58"/>
      <c r="O136" s="3"/>
    </row>
    <row r="137" spans="9:15" s="8" customFormat="1" ht="12.75">
      <c r="I137" s="58"/>
      <c r="J137" s="58"/>
      <c r="K137" s="58"/>
      <c r="L137" s="58"/>
      <c r="O137" s="3"/>
    </row>
    <row r="138" spans="9:15" s="8" customFormat="1" ht="12.75">
      <c r="I138" s="58"/>
      <c r="J138" s="58"/>
      <c r="K138" s="58"/>
      <c r="L138" s="58"/>
      <c r="O138" s="3"/>
    </row>
    <row r="139" spans="9:15" s="8" customFormat="1" ht="12.75">
      <c r="I139" s="58"/>
      <c r="J139" s="58"/>
      <c r="K139" s="58"/>
      <c r="L139" s="58"/>
      <c r="O139" s="3"/>
    </row>
    <row r="140" spans="9:15" s="8" customFormat="1" ht="12.75">
      <c r="I140" s="58"/>
      <c r="J140" s="58"/>
      <c r="K140" s="58"/>
      <c r="L140" s="58"/>
      <c r="O140" s="3"/>
    </row>
    <row r="141" spans="9:15" s="8" customFormat="1" ht="12.75">
      <c r="I141" s="58"/>
      <c r="J141" s="58"/>
      <c r="K141" s="58"/>
      <c r="L141" s="58"/>
      <c r="O141" s="3"/>
    </row>
    <row r="142" spans="9:15" s="8" customFormat="1" ht="12.75">
      <c r="I142" s="58"/>
      <c r="J142" s="58"/>
      <c r="K142" s="58"/>
      <c r="L142" s="58"/>
      <c r="O142" s="3"/>
    </row>
    <row r="143" spans="9:15" s="8" customFormat="1" ht="12.75">
      <c r="I143" s="58"/>
      <c r="J143" s="58"/>
      <c r="K143" s="58"/>
      <c r="L143" s="58"/>
      <c r="O143" s="3"/>
    </row>
    <row r="144" spans="9:15" s="8" customFormat="1" ht="12.75">
      <c r="I144" s="58"/>
      <c r="J144" s="58"/>
      <c r="K144" s="58"/>
      <c r="L144" s="58"/>
      <c r="O144" s="3"/>
    </row>
    <row r="145" spans="9:15" s="8" customFormat="1" ht="12.75">
      <c r="I145" s="58"/>
      <c r="J145" s="58"/>
      <c r="K145" s="58"/>
      <c r="L145" s="58"/>
      <c r="O145" s="3"/>
    </row>
    <row r="146" spans="9:15" s="8" customFormat="1" ht="12.75">
      <c r="I146" s="58"/>
      <c r="J146" s="58"/>
      <c r="K146" s="58"/>
      <c r="L146" s="58"/>
      <c r="O146" s="3"/>
    </row>
    <row r="147" spans="9:15" s="8" customFormat="1" ht="12.75">
      <c r="I147" s="58"/>
      <c r="J147" s="58"/>
      <c r="K147" s="58"/>
      <c r="L147" s="58"/>
      <c r="O147" s="3"/>
    </row>
    <row r="148" spans="9:15" s="8" customFormat="1" ht="12.75">
      <c r="I148" s="58"/>
      <c r="J148" s="58"/>
      <c r="K148" s="58"/>
      <c r="L148" s="58"/>
      <c r="O148" s="3"/>
    </row>
    <row r="149" spans="9:15" s="8" customFormat="1" ht="12.75">
      <c r="I149" s="58"/>
      <c r="J149" s="58"/>
      <c r="K149" s="58"/>
      <c r="L149" s="58"/>
      <c r="O149" s="3"/>
    </row>
    <row r="150" spans="9:15" s="8" customFormat="1" ht="12.75">
      <c r="I150" s="58"/>
      <c r="J150" s="58"/>
      <c r="K150" s="58"/>
      <c r="L150" s="58"/>
      <c r="O150" s="3"/>
    </row>
    <row r="151" spans="9:15" s="8" customFormat="1" ht="12.75">
      <c r="I151" s="58"/>
      <c r="J151" s="58"/>
      <c r="K151" s="58"/>
      <c r="L151" s="58"/>
      <c r="O151" s="3"/>
    </row>
    <row r="152" spans="9:15" s="8" customFormat="1" ht="12.75">
      <c r="I152" s="58"/>
      <c r="J152" s="58"/>
      <c r="K152" s="58"/>
      <c r="L152" s="58"/>
      <c r="O152" s="3"/>
    </row>
    <row r="153" spans="9:15" s="8" customFormat="1" ht="12.75">
      <c r="I153" s="58"/>
      <c r="J153" s="58"/>
      <c r="K153" s="58"/>
      <c r="L153" s="58"/>
      <c r="O153" s="3"/>
    </row>
    <row r="154" spans="9:15" s="8" customFormat="1" ht="12.75">
      <c r="I154" s="58"/>
      <c r="J154" s="58"/>
      <c r="K154" s="58"/>
      <c r="L154" s="58"/>
      <c r="O154" s="3"/>
    </row>
    <row r="155" spans="9:15" s="8" customFormat="1" ht="12.75">
      <c r="I155" s="58"/>
      <c r="J155" s="58"/>
      <c r="K155" s="58"/>
      <c r="L155" s="58"/>
      <c r="O155" s="3"/>
    </row>
    <row r="156" spans="9:15" s="8" customFormat="1" ht="12.75">
      <c r="I156" s="58"/>
      <c r="J156" s="58"/>
      <c r="K156" s="58"/>
      <c r="L156" s="58"/>
      <c r="O156" s="3"/>
    </row>
    <row r="157" spans="9:15" s="8" customFormat="1" ht="12.75">
      <c r="I157" s="58"/>
      <c r="J157" s="58"/>
      <c r="K157" s="58"/>
      <c r="L157" s="58"/>
      <c r="O157" s="3"/>
    </row>
    <row r="158" spans="9:15" s="8" customFormat="1" ht="12.75">
      <c r="I158" s="58"/>
      <c r="J158" s="58"/>
      <c r="K158" s="58"/>
      <c r="L158" s="58"/>
      <c r="O158" s="3"/>
    </row>
    <row r="159" spans="9:15" s="8" customFormat="1" ht="12.75">
      <c r="I159" s="58"/>
      <c r="J159" s="58"/>
      <c r="K159" s="58"/>
      <c r="L159" s="58"/>
      <c r="O159" s="3"/>
    </row>
    <row r="160" spans="9:15" s="8" customFormat="1" ht="12.75">
      <c r="I160" s="58"/>
      <c r="J160" s="58"/>
      <c r="K160" s="58"/>
      <c r="L160" s="58"/>
      <c r="O160" s="3"/>
    </row>
    <row r="161" spans="9:15" s="8" customFormat="1" ht="12.75">
      <c r="I161" s="58"/>
      <c r="J161" s="58"/>
      <c r="K161" s="58"/>
      <c r="L161" s="58"/>
      <c r="O161" s="3"/>
    </row>
    <row r="162" spans="9:15" s="8" customFormat="1" ht="12.75">
      <c r="I162" s="58"/>
      <c r="J162" s="58"/>
      <c r="K162" s="58"/>
      <c r="L162" s="58"/>
      <c r="O162" s="3"/>
    </row>
    <row r="163" spans="9:15" s="8" customFormat="1" ht="12.75">
      <c r="I163" s="58"/>
      <c r="J163" s="58"/>
      <c r="K163" s="58"/>
      <c r="L163" s="58"/>
      <c r="O163" s="3"/>
    </row>
    <row r="164" spans="9:15" s="8" customFormat="1" ht="12.75">
      <c r="I164" s="58"/>
      <c r="J164" s="58"/>
      <c r="K164" s="58"/>
      <c r="L164" s="58"/>
      <c r="O164" s="3"/>
    </row>
    <row r="165" spans="9:15" s="8" customFormat="1" ht="12.75">
      <c r="I165" s="58"/>
      <c r="J165" s="58"/>
      <c r="K165" s="58"/>
      <c r="L165" s="58"/>
      <c r="O165" s="3"/>
    </row>
    <row r="166" spans="9:15" s="8" customFormat="1" ht="12.75">
      <c r="I166" s="58"/>
      <c r="J166" s="58"/>
      <c r="K166" s="58"/>
      <c r="L166" s="58"/>
      <c r="O166" s="3"/>
    </row>
    <row r="167" spans="9:15" s="8" customFormat="1" ht="12.75">
      <c r="I167" s="58"/>
      <c r="J167" s="58"/>
      <c r="K167" s="58"/>
      <c r="L167" s="58"/>
      <c r="O167" s="3"/>
    </row>
    <row r="168" spans="9:15" s="8" customFormat="1" ht="12.75">
      <c r="I168" s="58"/>
      <c r="J168" s="58"/>
      <c r="K168" s="58"/>
      <c r="L168" s="58"/>
      <c r="O168" s="3"/>
    </row>
    <row r="169" spans="9:15" s="8" customFormat="1" ht="12.75">
      <c r="I169" s="58"/>
      <c r="J169" s="58"/>
      <c r="K169" s="58"/>
      <c r="L169" s="58"/>
      <c r="O169" s="3"/>
    </row>
    <row r="170" spans="9:15" s="8" customFormat="1" ht="12.75">
      <c r="I170" s="58"/>
      <c r="J170" s="58"/>
      <c r="K170" s="58"/>
      <c r="L170" s="58"/>
      <c r="O170" s="3"/>
    </row>
    <row r="171" spans="9:15" s="8" customFormat="1" ht="12.75">
      <c r="I171" s="58"/>
      <c r="J171" s="58"/>
      <c r="K171" s="58"/>
      <c r="L171" s="58"/>
      <c r="O171" s="3"/>
    </row>
    <row r="172" spans="9:15" s="8" customFormat="1" ht="12.75">
      <c r="I172" s="58"/>
      <c r="J172" s="58"/>
      <c r="K172" s="58"/>
      <c r="L172" s="58"/>
      <c r="O172" s="3"/>
    </row>
    <row r="173" spans="9:15" s="8" customFormat="1" ht="12.75">
      <c r="I173" s="58"/>
      <c r="J173" s="58"/>
      <c r="K173" s="58"/>
      <c r="L173" s="58"/>
      <c r="O173" s="3"/>
    </row>
    <row r="174" spans="9:15" s="8" customFormat="1" ht="12.75">
      <c r="I174" s="58"/>
      <c r="J174" s="58"/>
      <c r="K174" s="58"/>
      <c r="L174" s="58"/>
      <c r="O174" s="3"/>
    </row>
    <row r="175" spans="9:15" s="8" customFormat="1" ht="12.75">
      <c r="I175" s="58"/>
      <c r="J175" s="58"/>
      <c r="K175" s="58"/>
      <c r="L175" s="58"/>
      <c r="O175" s="3"/>
    </row>
    <row r="176" spans="9:15" s="8" customFormat="1" ht="12.75">
      <c r="I176" s="58"/>
      <c r="J176" s="58"/>
      <c r="K176" s="58"/>
      <c r="L176" s="58"/>
      <c r="O176" s="3"/>
    </row>
    <row r="177" spans="9:15" s="8" customFormat="1" ht="12.75">
      <c r="I177" s="58"/>
      <c r="J177" s="58"/>
      <c r="K177" s="58"/>
      <c r="L177" s="58"/>
      <c r="O177" s="3"/>
    </row>
    <row r="178" spans="9:15" s="8" customFormat="1" ht="12.75">
      <c r="I178" s="58"/>
      <c r="J178" s="58"/>
      <c r="K178" s="58"/>
      <c r="L178" s="58"/>
      <c r="O178" s="3"/>
    </row>
    <row r="179" spans="9:15" s="8" customFormat="1" ht="12.75">
      <c r="I179" s="58"/>
      <c r="J179" s="58"/>
      <c r="K179" s="58"/>
      <c r="L179" s="58"/>
      <c r="O179" s="3"/>
    </row>
    <row r="180" spans="9:15" s="8" customFormat="1" ht="12.75">
      <c r="I180" s="58"/>
      <c r="J180" s="58"/>
      <c r="K180" s="58"/>
      <c r="L180" s="58"/>
      <c r="O180" s="3"/>
    </row>
    <row r="181" spans="9:15" s="8" customFormat="1" ht="12.75">
      <c r="I181" s="58"/>
      <c r="J181" s="58"/>
      <c r="K181" s="58"/>
      <c r="L181" s="58"/>
      <c r="O181" s="3"/>
    </row>
    <row r="182" spans="9:15" s="8" customFormat="1" ht="12.75">
      <c r="I182" s="58"/>
      <c r="J182" s="58"/>
      <c r="K182" s="58"/>
      <c r="L182" s="58"/>
      <c r="O182" s="3"/>
    </row>
    <row r="183" spans="9:15" s="8" customFormat="1" ht="12.75">
      <c r="I183" s="58"/>
      <c r="J183" s="58"/>
      <c r="K183" s="58"/>
      <c r="L183" s="58"/>
      <c r="O183" s="3"/>
    </row>
    <row r="184" spans="9:15" s="8" customFormat="1" ht="12.75">
      <c r="I184" s="58"/>
      <c r="J184" s="58"/>
      <c r="K184" s="58"/>
      <c r="L184" s="58"/>
      <c r="O184" s="3"/>
    </row>
    <row r="185" spans="9:15" s="8" customFormat="1" ht="12.75">
      <c r="I185" s="58"/>
      <c r="J185" s="58"/>
      <c r="K185" s="58"/>
      <c r="L185" s="58"/>
      <c r="O185" s="3"/>
    </row>
    <row r="186" spans="9:15" s="8" customFormat="1" ht="12.75">
      <c r="I186" s="58"/>
      <c r="J186" s="58"/>
      <c r="K186" s="58"/>
      <c r="L186" s="58"/>
      <c r="O186" s="3"/>
    </row>
    <row r="187" spans="9:15" s="8" customFormat="1" ht="12.75">
      <c r="I187" s="58"/>
      <c r="J187" s="58"/>
      <c r="K187" s="58"/>
      <c r="L187" s="58"/>
      <c r="O187" s="3"/>
    </row>
    <row r="188" spans="9:15" s="8" customFormat="1" ht="12.75">
      <c r="I188" s="58"/>
      <c r="J188" s="58"/>
      <c r="K188" s="58"/>
      <c r="L188" s="58"/>
      <c r="O188" s="3"/>
    </row>
    <row r="189" spans="9:15" s="8" customFormat="1" ht="12.75">
      <c r="I189" s="58"/>
      <c r="J189" s="58"/>
      <c r="K189" s="58"/>
      <c r="L189" s="58"/>
      <c r="O189" s="3"/>
    </row>
    <row r="190" spans="9:15" s="8" customFormat="1" ht="12.75">
      <c r="I190" s="58"/>
      <c r="J190" s="58"/>
      <c r="K190" s="58"/>
      <c r="L190" s="58"/>
      <c r="O190" s="3"/>
    </row>
    <row r="191" spans="9:15" s="8" customFormat="1" ht="12.75">
      <c r="I191" s="58"/>
      <c r="J191" s="58"/>
      <c r="K191" s="58"/>
      <c r="L191" s="58"/>
      <c r="O191" s="3"/>
    </row>
    <row r="192" spans="9:15" s="8" customFormat="1" ht="12.75">
      <c r="I192" s="58"/>
      <c r="J192" s="58"/>
      <c r="K192" s="58"/>
      <c r="L192" s="58"/>
      <c r="O192" s="3"/>
    </row>
    <row r="193" spans="9:15" s="8" customFormat="1" ht="12.75">
      <c r="I193" s="58"/>
      <c r="J193" s="58"/>
      <c r="K193" s="58"/>
      <c r="L193" s="58"/>
      <c r="O193" s="3"/>
    </row>
    <row r="194" spans="9:15" s="8" customFormat="1" ht="12.75">
      <c r="I194" s="58"/>
      <c r="J194" s="58"/>
      <c r="K194" s="58"/>
      <c r="L194" s="58"/>
      <c r="O194" s="3"/>
    </row>
    <row r="195" spans="9:15" s="8" customFormat="1" ht="12.75">
      <c r="I195" s="58"/>
      <c r="J195" s="58"/>
      <c r="K195" s="58"/>
      <c r="L195" s="58"/>
      <c r="O195" s="3"/>
    </row>
    <row r="196" spans="9:15" s="8" customFormat="1" ht="12.75">
      <c r="I196" s="58"/>
      <c r="J196" s="58"/>
      <c r="K196" s="58"/>
      <c r="L196" s="58"/>
      <c r="O196" s="3"/>
    </row>
    <row r="197" spans="9:15" s="8" customFormat="1" ht="12.75">
      <c r="I197" s="58"/>
      <c r="J197" s="58"/>
      <c r="K197" s="58"/>
      <c r="L197" s="58"/>
      <c r="O197" s="3"/>
    </row>
    <row r="198" spans="9:15" s="8" customFormat="1" ht="12.75">
      <c r="I198" s="58"/>
      <c r="J198" s="58"/>
      <c r="K198" s="58"/>
      <c r="L198" s="58"/>
      <c r="O198" s="3"/>
    </row>
    <row r="199" spans="9:15" s="8" customFormat="1" ht="12.75">
      <c r="I199" s="58"/>
      <c r="J199" s="58"/>
      <c r="K199" s="58"/>
      <c r="L199" s="58"/>
      <c r="O199" s="3"/>
    </row>
    <row r="200" spans="9:15" s="8" customFormat="1" ht="12.75">
      <c r="I200" s="58"/>
      <c r="J200" s="58"/>
      <c r="K200" s="58"/>
      <c r="L200" s="58"/>
      <c r="O200" s="3"/>
    </row>
    <row r="201" spans="9:15" s="8" customFormat="1" ht="12.75">
      <c r="I201" s="58"/>
      <c r="J201" s="58"/>
      <c r="K201" s="58"/>
      <c r="L201" s="58"/>
      <c r="O201" s="3"/>
    </row>
    <row r="202" spans="9:15" s="8" customFormat="1" ht="12.75">
      <c r="I202" s="58"/>
      <c r="J202" s="58"/>
      <c r="K202" s="58"/>
      <c r="L202" s="58"/>
      <c r="O202" s="3"/>
    </row>
    <row r="203" spans="9:15" s="8" customFormat="1" ht="12.75">
      <c r="I203" s="58"/>
      <c r="J203" s="58"/>
      <c r="K203" s="58"/>
      <c r="L203" s="58"/>
      <c r="O203" s="3"/>
    </row>
    <row r="204" spans="9:15" s="8" customFormat="1" ht="12.75">
      <c r="I204" s="58"/>
      <c r="J204" s="58"/>
      <c r="K204" s="58"/>
      <c r="L204" s="58"/>
      <c r="O204" s="3"/>
    </row>
    <row r="205" spans="9:15" s="8" customFormat="1" ht="12.75">
      <c r="I205" s="58"/>
      <c r="J205" s="58"/>
      <c r="K205" s="58"/>
      <c r="L205" s="58"/>
      <c r="O205" s="3"/>
    </row>
    <row r="206" spans="9:15" s="8" customFormat="1" ht="12.75">
      <c r="I206" s="58"/>
      <c r="J206" s="58"/>
      <c r="K206" s="58"/>
      <c r="L206" s="58"/>
      <c r="O206" s="3"/>
    </row>
    <row r="207" spans="9:15" s="8" customFormat="1" ht="12.75">
      <c r="I207" s="58"/>
      <c r="J207" s="58"/>
      <c r="K207" s="58"/>
      <c r="L207" s="58"/>
      <c r="O207" s="3"/>
    </row>
    <row r="208" spans="9:15" s="8" customFormat="1" ht="12.75">
      <c r="I208" s="58"/>
      <c r="J208" s="58"/>
      <c r="K208" s="58"/>
      <c r="L208" s="58"/>
      <c r="O208" s="3"/>
    </row>
    <row r="209" spans="9:15" s="8" customFormat="1" ht="12.75">
      <c r="I209" s="58"/>
      <c r="J209" s="58"/>
      <c r="K209" s="58"/>
      <c r="L209" s="58"/>
      <c r="O209" s="3"/>
    </row>
    <row r="210" spans="9:15" s="8" customFormat="1" ht="12.75">
      <c r="I210" s="58"/>
      <c r="J210" s="58"/>
      <c r="K210" s="58"/>
      <c r="L210" s="58"/>
      <c r="O210" s="3"/>
    </row>
    <row r="211" spans="9:15" s="8" customFormat="1" ht="12.75">
      <c r="I211" s="58"/>
      <c r="J211" s="58"/>
      <c r="K211" s="58"/>
      <c r="L211" s="58"/>
      <c r="O211" s="3"/>
    </row>
    <row r="212" spans="9:15" s="8" customFormat="1" ht="12.75">
      <c r="I212" s="58"/>
      <c r="J212" s="58"/>
      <c r="K212" s="58"/>
      <c r="L212" s="58"/>
      <c r="O212" s="3"/>
    </row>
    <row r="213" spans="9:15" s="8" customFormat="1" ht="12.75">
      <c r="I213" s="58"/>
      <c r="J213" s="58"/>
      <c r="K213" s="58"/>
      <c r="L213" s="58"/>
      <c r="O213" s="3"/>
    </row>
    <row r="214" spans="9:15" s="8" customFormat="1" ht="12.75">
      <c r="I214" s="58"/>
      <c r="J214" s="58"/>
      <c r="K214" s="58"/>
      <c r="L214" s="58"/>
      <c r="O214" s="3"/>
    </row>
    <row r="215" spans="9:15" s="8" customFormat="1" ht="12.75">
      <c r="I215" s="58"/>
      <c r="J215" s="58"/>
      <c r="K215" s="58"/>
      <c r="L215" s="58"/>
      <c r="O215" s="3"/>
    </row>
    <row r="216" spans="9:15" s="8" customFormat="1" ht="12.75">
      <c r="I216" s="58"/>
      <c r="J216" s="58"/>
      <c r="K216" s="58"/>
      <c r="L216" s="58"/>
      <c r="O216" s="3"/>
    </row>
    <row r="217" spans="9:15" s="8" customFormat="1" ht="12.75">
      <c r="I217" s="58"/>
      <c r="J217" s="58"/>
      <c r="K217" s="58"/>
      <c r="L217" s="58"/>
      <c r="O217" s="3"/>
    </row>
    <row r="218" spans="9:15" s="8" customFormat="1" ht="12.75">
      <c r="I218" s="58"/>
      <c r="J218" s="58"/>
      <c r="K218" s="58"/>
      <c r="L218" s="58"/>
      <c r="O218" s="3"/>
    </row>
    <row r="219" spans="9:15" s="8" customFormat="1" ht="12.75">
      <c r="I219" s="58"/>
      <c r="J219" s="58"/>
      <c r="K219" s="58"/>
      <c r="L219" s="58"/>
      <c r="O219" s="3"/>
    </row>
    <row r="220" spans="9:15" s="8" customFormat="1" ht="12.75">
      <c r="I220" s="58"/>
      <c r="J220" s="58"/>
      <c r="K220" s="58"/>
      <c r="L220" s="58"/>
      <c r="O220" s="3"/>
    </row>
    <row r="221" spans="9:15" s="8" customFormat="1" ht="12.75">
      <c r="I221" s="58"/>
      <c r="J221" s="58"/>
      <c r="K221" s="58"/>
      <c r="L221" s="58"/>
      <c r="O221" s="3"/>
    </row>
    <row r="222" spans="9:15" s="8" customFormat="1" ht="12.75">
      <c r="I222" s="58"/>
      <c r="J222" s="58"/>
      <c r="K222" s="58"/>
      <c r="L222" s="58"/>
      <c r="O222" s="3"/>
    </row>
    <row r="223" spans="9:15" s="8" customFormat="1" ht="12.75">
      <c r="I223" s="58"/>
      <c r="J223" s="58"/>
      <c r="K223" s="58"/>
      <c r="L223" s="58"/>
      <c r="O223" s="3"/>
    </row>
    <row r="224" spans="9:15" s="8" customFormat="1" ht="12.75">
      <c r="I224" s="58"/>
      <c r="J224" s="58"/>
      <c r="K224" s="58"/>
      <c r="L224" s="58"/>
      <c r="O224" s="3"/>
    </row>
    <row r="225" spans="9:15" s="8" customFormat="1" ht="12.75">
      <c r="I225" s="58"/>
      <c r="J225" s="58"/>
      <c r="K225" s="58"/>
      <c r="L225" s="58"/>
      <c r="O225" s="3"/>
    </row>
    <row r="226" spans="9:15" s="8" customFormat="1" ht="12.75">
      <c r="I226" s="58"/>
      <c r="J226" s="58"/>
      <c r="K226" s="58"/>
      <c r="L226" s="58"/>
      <c r="O226" s="3"/>
    </row>
    <row r="227" spans="9:15" s="8" customFormat="1" ht="12.75">
      <c r="I227" s="58"/>
      <c r="J227" s="58"/>
      <c r="K227" s="58"/>
      <c r="L227" s="58"/>
      <c r="O227" s="3"/>
    </row>
    <row r="228" spans="9:15" s="8" customFormat="1" ht="12.75">
      <c r="I228" s="58"/>
      <c r="J228" s="58"/>
      <c r="K228" s="58"/>
      <c r="L228" s="58"/>
      <c r="O228" s="3"/>
    </row>
    <row r="229" spans="9:15" s="8" customFormat="1" ht="12.75">
      <c r="I229" s="58"/>
      <c r="J229" s="58"/>
      <c r="K229" s="58"/>
      <c r="L229" s="58"/>
      <c r="O229" s="3"/>
    </row>
    <row r="230" spans="9:15" s="8" customFormat="1" ht="12.75">
      <c r="I230" s="58"/>
      <c r="J230" s="58"/>
      <c r="K230" s="58"/>
      <c r="L230" s="58"/>
      <c r="O230" s="3"/>
    </row>
    <row r="231" spans="9:15" s="8" customFormat="1" ht="12.75">
      <c r="I231" s="58"/>
      <c r="J231" s="58"/>
      <c r="K231" s="58"/>
      <c r="L231" s="58"/>
      <c r="O231" s="3"/>
    </row>
    <row r="232" spans="9:15" s="8" customFormat="1" ht="12.75">
      <c r="I232" s="58"/>
      <c r="J232" s="58"/>
      <c r="K232" s="58"/>
      <c r="L232" s="58"/>
      <c r="O232" s="3"/>
    </row>
    <row r="233" spans="9:15" s="8" customFormat="1" ht="12.75">
      <c r="I233" s="58"/>
      <c r="J233" s="58"/>
      <c r="K233" s="58"/>
      <c r="L233" s="58"/>
      <c r="O233" s="3"/>
    </row>
    <row r="234" spans="9:15" s="8" customFormat="1" ht="12.75">
      <c r="I234" s="58"/>
      <c r="J234" s="58"/>
      <c r="K234" s="58"/>
      <c r="L234" s="58"/>
      <c r="O234" s="3"/>
    </row>
    <row r="235" spans="9:15" s="8" customFormat="1" ht="12.75">
      <c r="I235" s="58"/>
      <c r="J235" s="58"/>
      <c r="K235" s="58"/>
      <c r="L235" s="58"/>
      <c r="O235" s="3"/>
    </row>
    <row r="236" spans="9:15" s="8" customFormat="1" ht="12.75">
      <c r="I236" s="58"/>
      <c r="J236" s="58"/>
      <c r="K236" s="58"/>
      <c r="L236" s="58"/>
      <c r="O236" s="3"/>
    </row>
    <row r="237" spans="9:15" s="8" customFormat="1" ht="12.75">
      <c r="I237" s="58"/>
      <c r="J237" s="58"/>
      <c r="K237" s="58"/>
      <c r="L237" s="58"/>
      <c r="O237" s="3"/>
    </row>
    <row r="238" spans="9:15" s="8" customFormat="1" ht="12.75">
      <c r="I238" s="58"/>
      <c r="J238" s="58"/>
      <c r="K238" s="58"/>
      <c r="L238" s="58"/>
      <c r="O238" s="3"/>
    </row>
    <row r="239" spans="9:15" s="8" customFormat="1" ht="12.75">
      <c r="I239" s="58"/>
      <c r="J239" s="58"/>
      <c r="K239" s="58"/>
      <c r="L239" s="58"/>
      <c r="O239" s="3"/>
    </row>
    <row r="240" spans="9:15" s="8" customFormat="1" ht="12.75">
      <c r="I240" s="58"/>
      <c r="J240" s="58"/>
      <c r="K240" s="58"/>
      <c r="L240" s="58"/>
      <c r="O240" s="3"/>
    </row>
    <row r="241" spans="9:15" s="8" customFormat="1" ht="12.75">
      <c r="I241" s="58"/>
      <c r="J241" s="58"/>
      <c r="K241" s="58"/>
      <c r="L241" s="58"/>
      <c r="O241" s="3"/>
    </row>
    <row r="242" spans="9:15" s="8" customFormat="1" ht="12.75">
      <c r="I242" s="58"/>
      <c r="J242" s="58"/>
      <c r="K242" s="58"/>
      <c r="L242" s="58"/>
      <c r="O242" s="3"/>
    </row>
    <row r="243" spans="9:15" s="8" customFormat="1" ht="12.75">
      <c r="I243" s="58"/>
      <c r="J243" s="58"/>
      <c r="K243" s="58"/>
      <c r="L243" s="58"/>
      <c r="O243" s="3"/>
    </row>
    <row r="244" spans="9:15" s="8" customFormat="1" ht="12.75">
      <c r="I244" s="58"/>
      <c r="J244" s="58"/>
      <c r="K244" s="58"/>
      <c r="L244" s="58"/>
      <c r="O244" s="3"/>
    </row>
    <row r="245" spans="9:15" s="8" customFormat="1" ht="12.75">
      <c r="I245" s="58"/>
      <c r="J245" s="58"/>
      <c r="K245" s="58"/>
      <c r="L245" s="58"/>
      <c r="O245" s="3"/>
    </row>
    <row r="246" spans="9:15" s="8" customFormat="1" ht="12.75">
      <c r="I246" s="58"/>
      <c r="J246" s="58"/>
      <c r="K246" s="58"/>
      <c r="L246" s="58"/>
      <c r="O246" s="3"/>
    </row>
    <row r="247" spans="9:15" s="8" customFormat="1" ht="12.75">
      <c r="I247" s="58"/>
      <c r="J247" s="58"/>
      <c r="K247" s="58"/>
      <c r="L247" s="58"/>
      <c r="O247" s="3"/>
    </row>
    <row r="248" spans="9:15" s="8" customFormat="1" ht="12.75">
      <c r="I248" s="58"/>
      <c r="J248" s="58"/>
      <c r="K248" s="58"/>
      <c r="L248" s="58"/>
      <c r="O248" s="3"/>
    </row>
    <row r="249" spans="9:15" s="8" customFormat="1" ht="12.75">
      <c r="I249" s="58"/>
      <c r="J249" s="58"/>
      <c r="K249" s="58"/>
      <c r="L249" s="58"/>
      <c r="O249" s="3"/>
    </row>
    <row r="250" spans="9:15" s="8" customFormat="1" ht="12.75">
      <c r="I250" s="58"/>
      <c r="J250" s="58"/>
      <c r="K250" s="58"/>
      <c r="L250" s="58"/>
      <c r="O250" s="3"/>
    </row>
    <row r="251" spans="9:15" s="8" customFormat="1" ht="12.75">
      <c r="I251" s="58"/>
      <c r="J251" s="58"/>
      <c r="K251" s="58"/>
      <c r="L251" s="58"/>
      <c r="O251" s="3"/>
    </row>
    <row r="252" spans="9:15" s="8" customFormat="1" ht="12.75">
      <c r="I252" s="58"/>
      <c r="J252" s="58"/>
      <c r="K252" s="58"/>
      <c r="L252" s="58"/>
      <c r="O252" s="3"/>
    </row>
    <row r="253" spans="9:15" s="8" customFormat="1" ht="12.75">
      <c r="I253" s="58"/>
      <c r="J253" s="58"/>
      <c r="K253" s="58"/>
      <c r="L253" s="58"/>
      <c r="O253" s="3"/>
    </row>
    <row r="254" spans="9:15" s="8" customFormat="1" ht="12.75">
      <c r="I254" s="58"/>
      <c r="J254" s="58"/>
      <c r="K254" s="58"/>
      <c r="L254" s="58"/>
      <c r="O254" s="3"/>
    </row>
    <row r="255" spans="9:15" s="8" customFormat="1" ht="12.75">
      <c r="I255" s="58"/>
      <c r="J255" s="58"/>
      <c r="K255" s="58"/>
      <c r="L255" s="58"/>
      <c r="O255" s="3"/>
    </row>
    <row r="256" spans="9:15" s="8" customFormat="1" ht="12.75">
      <c r="I256" s="58"/>
      <c r="J256" s="58"/>
      <c r="K256" s="58"/>
      <c r="L256" s="58"/>
      <c r="O256" s="3"/>
    </row>
    <row r="257" spans="9:15" s="8" customFormat="1" ht="12.75">
      <c r="I257" s="58"/>
      <c r="J257" s="58"/>
      <c r="K257" s="58"/>
      <c r="L257" s="58"/>
      <c r="O257" s="3"/>
    </row>
    <row r="258" spans="9:15" s="8" customFormat="1" ht="12.75">
      <c r="I258" s="58"/>
      <c r="J258" s="58"/>
      <c r="K258" s="58"/>
      <c r="L258" s="58"/>
      <c r="O258" s="3"/>
    </row>
    <row r="259" spans="9:15" s="8" customFormat="1" ht="12.75">
      <c r="I259" s="58"/>
      <c r="J259" s="58"/>
      <c r="K259" s="58"/>
      <c r="L259" s="58"/>
      <c r="O259" s="3"/>
    </row>
    <row r="260" spans="9:15" s="8" customFormat="1" ht="12.75">
      <c r="I260" s="58"/>
      <c r="J260" s="58"/>
      <c r="K260" s="58"/>
      <c r="L260" s="58"/>
      <c r="O260" s="3"/>
    </row>
    <row r="261" spans="9:15" s="8" customFormat="1" ht="12.75">
      <c r="I261" s="58"/>
      <c r="J261" s="58"/>
      <c r="K261" s="58"/>
      <c r="L261" s="58"/>
      <c r="O261" s="3"/>
    </row>
    <row r="262" spans="9:15" s="8" customFormat="1" ht="12.75">
      <c r="I262" s="58"/>
      <c r="J262" s="58"/>
      <c r="K262" s="58"/>
      <c r="L262" s="58"/>
      <c r="O262" s="3"/>
    </row>
    <row r="263" spans="9:15" s="8" customFormat="1" ht="12.75">
      <c r="I263" s="58"/>
      <c r="J263" s="58"/>
      <c r="K263" s="58"/>
      <c r="L263" s="58"/>
      <c r="O263" s="3"/>
    </row>
    <row r="264" spans="9:15" s="8" customFormat="1" ht="12.75">
      <c r="I264" s="58"/>
      <c r="J264" s="58"/>
      <c r="K264" s="58"/>
      <c r="L264" s="58"/>
      <c r="O264" s="3"/>
    </row>
    <row r="265" spans="9:15" s="8" customFormat="1" ht="12.75">
      <c r="I265" s="58"/>
      <c r="J265" s="58"/>
      <c r="K265" s="58"/>
      <c r="L265" s="58"/>
      <c r="O265" s="3"/>
    </row>
    <row r="266" spans="9:15" s="8" customFormat="1" ht="12.75">
      <c r="I266" s="58"/>
      <c r="J266" s="58"/>
      <c r="K266" s="58"/>
      <c r="L266" s="58"/>
      <c r="O266" s="3"/>
    </row>
    <row r="267" spans="9:15" s="8" customFormat="1" ht="12.75">
      <c r="I267" s="58"/>
      <c r="J267" s="58"/>
      <c r="K267" s="58"/>
      <c r="L267" s="58"/>
      <c r="O267" s="3"/>
    </row>
    <row r="268" spans="9:15" s="8" customFormat="1" ht="12.75">
      <c r="I268" s="58"/>
      <c r="J268" s="58"/>
      <c r="K268" s="58"/>
      <c r="L268" s="58"/>
      <c r="O268" s="3"/>
    </row>
    <row r="269" spans="9:15" s="8" customFormat="1" ht="12.75">
      <c r="I269" s="58"/>
      <c r="J269" s="58"/>
      <c r="K269" s="58"/>
      <c r="L269" s="58"/>
      <c r="O269" s="3"/>
    </row>
    <row r="270" spans="9:15" s="8" customFormat="1" ht="12.75">
      <c r="I270" s="58"/>
      <c r="J270" s="58"/>
      <c r="K270" s="58"/>
      <c r="L270" s="58"/>
      <c r="O270" s="3"/>
    </row>
    <row r="271" spans="9:15" s="8" customFormat="1" ht="12.75">
      <c r="I271" s="58"/>
      <c r="J271" s="58"/>
      <c r="K271" s="58"/>
      <c r="L271" s="58"/>
      <c r="O271" s="3"/>
    </row>
    <row r="272" spans="9:15" s="8" customFormat="1" ht="12.75">
      <c r="I272" s="58"/>
      <c r="J272" s="58"/>
      <c r="K272" s="58"/>
      <c r="L272" s="58"/>
      <c r="O272" s="3"/>
    </row>
    <row r="273" spans="9:15" s="8" customFormat="1" ht="12.75">
      <c r="I273" s="58"/>
      <c r="J273" s="58"/>
      <c r="K273" s="58"/>
      <c r="L273" s="58"/>
      <c r="O273" s="3"/>
    </row>
    <row r="274" spans="9:15" s="8" customFormat="1" ht="12.75">
      <c r="I274" s="58"/>
      <c r="J274" s="58"/>
      <c r="K274" s="58"/>
      <c r="L274" s="58"/>
      <c r="O274" s="3"/>
    </row>
    <row r="275" spans="9:15" s="8" customFormat="1" ht="12.75">
      <c r="I275" s="58"/>
      <c r="J275" s="58"/>
      <c r="K275" s="58"/>
      <c r="L275" s="58"/>
      <c r="O275" s="3"/>
    </row>
    <row r="276" spans="9:15" s="8" customFormat="1" ht="12.75">
      <c r="I276" s="58"/>
      <c r="J276" s="58"/>
      <c r="K276" s="58"/>
      <c r="L276" s="58"/>
      <c r="O276" s="3"/>
    </row>
    <row r="277" spans="9:15" s="8" customFormat="1" ht="12.75">
      <c r="I277" s="58"/>
      <c r="J277" s="58"/>
      <c r="K277" s="58"/>
      <c r="L277" s="58"/>
      <c r="O277" s="3"/>
    </row>
    <row r="278" spans="9:15" s="8" customFormat="1" ht="12.75">
      <c r="I278" s="58"/>
      <c r="J278" s="58"/>
      <c r="K278" s="58"/>
      <c r="L278" s="58"/>
      <c r="O278" s="3"/>
    </row>
    <row r="279" spans="9:15" s="8" customFormat="1" ht="12.75">
      <c r="I279" s="58"/>
      <c r="J279" s="58"/>
      <c r="K279" s="58"/>
      <c r="L279" s="58"/>
      <c r="O279" s="3"/>
    </row>
    <row r="280" spans="9:15" s="8" customFormat="1" ht="12.75">
      <c r="I280" s="58"/>
      <c r="J280" s="58"/>
      <c r="K280" s="58"/>
      <c r="L280" s="58"/>
      <c r="O280" s="3"/>
    </row>
    <row r="281" spans="9:15" s="8" customFormat="1" ht="12.75">
      <c r="I281" s="58"/>
      <c r="J281" s="58"/>
      <c r="K281" s="58"/>
      <c r="L281" s="58"/>
      <c r="O281" s="3"/>
    </row>
    <row r="282" spans="9:15" s="8" customFormat="1" ht="12.75">
      <c r="I282" s="58"/>
      <c r="J282" s="58"/>
      <c r="K282" s="58"/>
      <c r="L282" s="58"/>
      <c r="O282" s="3"/>
    </row>
    <row r="283" spans="9:15" s="8" customFormat="1" ht="12.75">
      <c r="I283" s="58"/>
      <c r="J283" s="58"/>
      <c r="K283" s="58"/>
      <c r="L283" s="58"/>
      <c r="O283" s="3"/>
    </row>
    <row r="284" spans="9:15" s="8" customFormat="1" ht="12.75">
      <c r="I284" s="58"/>
      <c r="J284" s="58"/>
      <c r="K284" s="58"/>
      <c r="L284" s="58"/>
      <c r="O284" s="3"/>
    </row>
    <row r="285" spans="9:15" s="8" customFormat="1" ht="12.75">
      <c r="I285" s="58"/>
      <c r="J285" s="58"/>
      <c r="K285" s="58"/>
      <c r="L285" s="58"/>
      <c r="O285" s="3"/>
    </row>
    <row r="286" spans="9:15" s="8" customFormat="1" ht="12.75">
      <c r="I286" s="58"/>
      <c r="J286" s="58"/>
      <c r="K286" s="58"/>
      <c r="L286" s="58"/>
      <c r="O286" s="3"/>
    </row>
    <row r="287" spans="9:15" s="8" customFormat="1" ht="12.75">
      <c r="I287" s="58"/>
      <c r="J287" s="58"/>
      <c r="K287" s="58"/>
      <c r="L287" s="58"/>
      <c r="O287" s="3"/>
    </row>
    <row r="288" spans="9:15" s="8" customFormat="1" ht="12.75">
      <c r="I288" s="58"/>
      <c r="J288" s="58"/>
      <c r="K288" s="58"/>
      <c r="L288" s="58"/>
      <c r="O288" s="3"/>
    </row>
    <row r="289" spans="9:15" s="8" customFormat="1" ht="12.75">
      <c r="I289" s="58"/>
      <c r="J289" s="58"/>
      <c r="K289" s="58"/>
      <c r="L289" s="58"/>
      <c r="O289" s="3"/>
    </row>
    <row r="290" spans="9:15" s="8" customFormat="1" ht="12.75">
      <c r="I290" s="58"/>
      <c r="J290" s="58"/>
      <c r="K290" s="58"/>
      <c r="L290" s="58"/>
      <c r="O290" s="3"/>
    </row>
    <row r="291" spans="9:15" s="8" customFormat="1" ht="12.75">
      <c r="I291" s="58"/>
      <c r="J291" s="58"/>
      <c r="K291" s="58"/>
      <c r="L291" s="58"/>
      <c r="O291" s="3"/>
    </row>
    <row r="292" spans="9:15" s="8" customFormat="1" ht="12.75">
      <c r="I292" s="58"/>
      <c r="J292" s="58"/>
      <c r="K292" s="58"/>
      <c r="L292" s="58"/>
      <c r="O292" s="3"/>
    </row>
    <row r="293" spans="9:15" s="8" customFormat="1" ht="12.75">
      <c r="I293" s="58"/>
      <c r="J293" s="58"/>
      <c r="K293" s="58"/>
      <c r="L293" s="58"/>
      <c r="O293" s="3"/>
    </row>
    <row r="294" spans="9:15" s="8" customFormat="1" ht="12.75">
      <c r="I294" s="58"/>
      <c r="J294" s="58"/>
      <c r="K294" s="58"/>
      <c r="L294" s="58"/>
      <c r="O294" s="3"/>
    </row>
    <row r="295" spans="9:15" s="8" customFormat="1" ht="12.75">
      <c r="I295" s="58"/>
      <c r="J295" s="58"/>
      <c r="K295" s="58"/>
      <c r="L295" s="58"/>
      <c r="O295" s="3"/>
    </row>
    <row r="296" spans="9:15" s="8" customFormat="1" ht="12.75">
      <c r="I296" s="58"/>
      <c r="J296" s="58"/>
      <c r="K296" s="58"/>
      <c r="L296" s="58"/>
      <c r="O296" s="3"/>
    </row>
    <row r="297" spans="9:15" s="8" customFormat="1" ht="12.75">
      <c r="I297" s="58"/>
      <c r="J297" s="58"/>
      <c r="K297" s="58"/>
      <c r="L297" s="58"/>
      <c r="O297" s="3"/>
    </row>
    <row r="298" spans="9:15" s="8" customFormat="1" ht="12.75">
      <c r="I298" s="58"/>
      <c r="J298" s="58"/>
      <c r="K298" s="58"/>
      <c r="L298" s="58"/>
      <c r="O298" s="3"/>
    </row>
    <row r="299" spans="9:15" s="8" customFormat="1" ht="12.75">
      <c r="I299" s="58"/>
      <c r="J299" s="58"/>
      <c r="K299" s="58"/>
      <c r="L299" s="58"/>
      <c r="O299" s="3"/>
    </row>
    <row r="300" spans="9:15" s="8" customFormat="1" ht="12.75">
      <c r="I300" s="58"/>
      <c r="J300" s="58"/>
      <c r="K300" s="58"/>
      <c r="L300" s="58"/>
      <c r="O300" s="3"/>
    </row>
    <row r="301" spans="9:15" s="8" customFormat="1" ht="12.75">
      <c r="I301" s="58"/>
      <c r="J301" s="58"/>
      <c r="K301" s="58"/>
      <c r="L301" s="58"/>
      <c r="O301" s="3"/>
    </row>
    <row r="302" spans="9:15" s="8" customFormat="1" ht="12.75">
      <c r="I302" s="58"/>
      <c r="J302" s="58"/>
      <c r="K302" s="58"/>
      <c r="L302" s="58"/>
      <c r="O302" s="3"/>
    </row>
    <row r="303" spans="9:15" s="8" customFormat="1" ht="12.75">
      <c r="I303" s="58"/>
      <c r="J303" s="58"/>
      <c r="K303" s="58"/>
      <c r="L303" s="58"/>
      <c r="O303" s="3"/>
    </row>
    <row r="304" spans="9:15" s="8" customFormat="1" ht="12.75">
      <c r="I304" s="58"/>
      <c r="J304" s="58"/>
      <c r="K304" s="58"/>
      <c r="L304" s="58"/>
      <c r="O304" s="3"/>
    </row>
    <row r="305" spans="9:15" s="8" customFormat="1" ht="12.75">
      <c r="I305" s="58"/>
      <c r="J305" s="58"/>
      <c r="K305" s="58"/>
      <c r="L305" s="58"/>
      <c r="O305" s="3"/>
    </row>
    <row r="306" spans="9:15" s="8" customFormat="1" ht="12.75">
      <c r="I306" s="58"/>
      <c r="J306" s="58"/>
      <c r="K306" s="58"/>
      <c r="L306" s="58"/>
      <c r="O306" s="3"/>
    </row>
    <row r="307" spans="9:15" s="8" customFormat="1" ht="12.75">
      <c r="I307" s="58"/>
      <c r="J307" s="58"/>
      <c r="K307" s="58"/>
      <c r="L307" s="58"/>
      <c r="O307" s="3"/>
    </row>
    <row r="308" spans="9:15" s="8" customFormat="1" ht="12.75">
      <c r="I308" s="58"/>
      <c r="J308" s="58"/>
      <c r="K308" s="58"/>
      <c r="L308" s="58"/>
      <c r="O308" s="3"/>
    </row>
    <row r="309" spans="9:15" s="8" customFormat="1" ht="12.75">
      <c r="I309" s="58"/>
      <c r="J309" s="58"/>
      <c r="K309" s="58"/>
      <c r="L309" s="58"/>
      <c r="O309" s="3"/>
    </row>
    <row r="310" spans="9:15" s="8" customFormat="1" ht="12.75">
      <c r="I310" s="58"/>
      <c r="J310" s="58"/>
      <c r="K310" s="58"/>
      <c r="L310" s="58"/>
      <c r="O310" s="3"/>
    </row>
    <row r="311" spans="9:15" s="8" customFormat="1" ht="12.75">
      <c r="I311" s="58"/>
      <c r="J311" s="58"/>
      <c r="K311" s="58"/>
      <c r="L311" s="58"/>
      <c r="O311" s="3"/>
    </row>
    <row r="312" spans="9:15" s="8" customFormat="1" ht="12.75">
      <c r="I312" s="58"/>
      <c r="J312" s="58"/>
      <c r="K312" s="58"/>
      <c r="L312" s="58"/>
      <c r="O312" s="3"/>
    </row>
    <row r="313" spans="9:15" s="8" customFormat="1" ht="12.75">
      <c r="I313" s="58"/>
      <c r="J313" s="58"/>
      <c r="K313" s="58"/>
      <c r="L313" s="58"/>
      <c r="O313" s="3"/>
    </row>
    <row r="314" spans="9:15" s="8" customFormat="1" ht="12.75">
      <c r="I314" s="58"/>
      <c r="J314" s="58"/>
      <c r="K314" s="58"/>
      <c r="L314" s="58"/>
      <c r="O314" s="3"/>
    </row>
    <row r="315" spans="9:15" s="8" customFormat="1" ht="12.75">
      <c r="I315" s="58"/>
      <c r="J315" s="58"/>
      <c r="K315" s="58"/>
      <c r="L315" s="58"/>
      <c r="O315" s="3"/>
    </row>
    <row r="316" spans="9:15" s="8" customFormat="1" ht="12.75">
      <c r="I316" s="58"/>
      <c r="J316" s="58"/>
      <c r="K316" s="58"/>
      <c r="L316" s="58"/>
      <c r="O316" s="3"/>
    </row>
    <row r="317" spans="9:15" s="8" customFormat="1" ht="12.75">
      <c r="I317" s="58"/>
      <c r="J317" s="58"/>
      <c r="K317" s="58"/>
      <c r="L317" s="58"/>
      <c r="O317" s="3"/>
    </row>
    <row r="318" spans="9:15" s="8" customFormat="1" ht="12.75">
      <c r="I318" s="58"/>
      <c r="J318" s="58"/>
      <c r="K318" s="58"/>
      <c r="L318" s="58"/>
      <c r="O318" s="3"/>
    </row>
    <row r="319" spans="9:15" s="8" customFormat="1" ht="12.75">
      <c r="I319" s="58"/>
      <c r="J319" s="58"/>
      <c r="K319" s="58"/>
      <c r="L319" s="58"/>
      <c r="O319" s="3"/>
    </row>
    <row r="320" spans="9:15" s="8" customFormat="1" ht="12.75">
      <c r="I320" s="58"/>
      <c r="J320" s="58"/>
      <c r="K320" s="58"/>
      <c r="L320" s="58"/>
      <c r="O320" s="3"/>
    </row>
    <row r="321" spans="9:15" s="8" customFormat="1" ht="12.75">
      <c r="I321" s="58"/>
      <c r="J321" s="58"/>
      <c r="K321" s="58"/>
      <c r="L321" s="58"/>
      <c r="O321" s="3"/>
    </row>
    <row r="322" spans="9:15" s="8" customFormat="1" ht="12.75">
      <c r="I322" s="58"/>
      <c r="J322" s="58"/>
      <c r="K322" s="58"/>
      <c r="L322" s="58"/>
      <c r="O322" s="3"/>
    </row>
    <row r="323" spans="9:15" s="8" customFormat="1" ht="12.75">
      <c r="I323" s="58"/>
      <c r="J323" s="58"/>
      <c r="K323" s="58"/>
      <c r="L323" s="58"/>
      <c r="O323" s="3"/>
    </row>
    <row r="324" spans="9:15" s="8" customFormat="1" ht="12.75">
      <c r="I324" s="58"/>
      <c r="J324" s="58"/>
      <c r="K324" s="58"/>
      <c r="L324" s="58"/>
      <c r="O324" s="3"/>
    </row>
    <row r="325" spans="9:15" s="8" customFormat="1" ht="12.75">
      <c r="I325" s="58"/>
      <c r="J325" s="58"/>
      <c r="K325" s="58"/>
      <c r="L325" s="58"/>
      <c r="O325" s="3"/>
    </row>
    <row r="326" spans="9:15" s="8" customFormat="1" ht="12.75">
      <c r="I326" s="58"/>
      <c r="J326" s="58"/>
      <c r="K326" s="58"/>
      <c r="L326" s="58"/>
      <c r="O326" s="3"/>
    </row>
    <row r="327" spans="9:15" s="8" customFormat="1" ht="12.75">
      <c r="I327" s="58"/>
      <c r="J327" s="58"/>
      <c r="K327" s="58"/>
      <c r="L327" s="58"/>
      <c r="O327" s="3"/>
    </row>
    <row r="328" spans="9:15" s="8" customFormat="1" ht="12.75">
      <c r="I328" s="58"/>
      <c r="J328" s="58"/>
      <c r="K328" s="58"/>
      <c r="L328" s="58"/>
      <c r="O328" s="3"/>
    </row>
    <row r="329" spans="9:15" s="8" customFormat="1" ht="12.75">
      <c r="I329" s="58"/>
      <c r="J329" s="58"/>
      <c r="K329" s="58"/>
      <c r="L329" s="58"/>
      <c r="O329" s="3"/>
    </row>
    <row r="330" spans="9:15" s="8" customFormat="1" ht="12.75">
      <c r="I330" s="58"/>
      <c r="J330" s="58"/>
      <c r="K330" s="58"/>
      <c r="L330" s="58"/>
      <c r="O330" s="3"/>
    </row>
    <row r="331" spans="9:15" s="8" customFormat="1" ht="12.75">
      <c r="I331" s="58"/>
      <c r="J331" s="58"/>
      <c r="K331" s="58"/>
      <c r="L331" s="58"/>
      <c r="O331" s="3"/>
    </row>
    <row r="332" spans="9:15" s="8" customFormat="1" ht="12.75">
      <c r="I332" s="58"/>
      <c r="J332" s="58"/>
      <c r="K332" s="58"/>
      <c r="L332" s="58"/>
      <c r="O332" s="3"/>
    </row>
    <row r="333" spans="9:15" s="8" customFormat="1" ht="12.75">
      <c r="I333" s="58"/>
      <c r="J333" s="58"/>
      <c r="K333" s="58"/>
      <c r="L333" s="58"/>
      <c r="O333" s="3"/>
    </row>
    <row r="334" spans="9:15" s="8" customFormat="1" ht="12.75">
      <c r="I334" s="58"/>
      <c r="J334" s="58"/>
      <c r="K334" s="58"/>
      <c r="L334" s="58"/>
      <c r="O334" s="3"/>
    </row>
    <row r="335" spans="9:15" s="8" customFormat="1" ht="12.75">
      <c r="I335" s="58"/>
      <c r="J335" s="58"/>
      <c r="K335" s="58"/>
      <c r="L335" s="58"/>
      <c r="O335" s="3"/>
    </row>
    <row r="336" spans="9:15" s="8" customFormat="1" ht="12.75">
      <c r="I336" s="58"/>
      <c r="J336" s="58"/>
      <c r="K336" s="58"/>
      <c r="L336" s="58"/>
      <c r="O336" s="3"/>
    </row>
    <row r="337" spans="9:15" s="8" customFormat="1" ht="12.75">
      <c r="I337" s="58"/>
      <c r="J337" s="58"/>
      <c r="K337" s="58"/>
      <c r="L337" s="58"/>
      <c r="O337" s="3"/>
    </row>
    <row r="338" spans="9:15" s="8" customFormat="1" ht="12.75">
      <c r="I338" s="58"/>
      <c r="J338" s="58"/>
      <c r="K338" s="58"/>
      <c r="L338" s="58"/>
      <c r="O338" s="3"/>
    </row>
    <row r="339" spans="9:15" s="8" customFormat="1" ht="12.75">
      <c r="I339" s="58"/>
      <c r="J339" s="58"/>
      <c r="K339" s="58"/>
      <c r="L339" s="58"/>
      <c r="O339" s="3"/>
    </row>
    <row r="340" spans="9:15" s="8" customFormat="1" ht="12.75">
      <c r="I340" s="58"/>
      <c r="J340" s="58"/>
      <c r="K340" s="58"/>
      <c r="L340" s="58"/>
      <c r="O340" s="3"/>
    </row>
    <row r="341" spans="9:15" s="8" customFormat="1" ht="12.75">
      <c r="I341" s="58"/>
      <c r="J341" s="58"/>
      <c r="K341" s="58"/>
      <c r="L341" s="58"/>
      <c r="O341" s="3"/>
    </row>
    <row r="342" spans="9:15" s="8" customFormat="1" ht="12.75">
      <c r="I342" s="58"/>
      <c r="J342" s="58"/>
      <c r="K342" s="58"/>
      <c r="L342" s="58"/>
      <c r="O342" s="3"/>
    </row>
    <row r="343" spans="9:15" s="8" customFormat="1" ht="12.75">
      <c r="I343" s="58"/>
      <c r="J343" s="58"/>
      <c r="K343" s="58"/>
      <c r="L343" s="58"/>
      <c r="O343" s="3"/>
    </row>
    <row r="344" spans="9:15" s="8" customFormat="1" ht="12.75">
      <c r="I344" s="58"/>
      <c r="J344" s="58"/>
      <c r="K344" s="58"/>
      <c r="L344" s="58"/>
      <c r="O344" s="3"/>
    </row>
    <row r="345" spans="9:15" s="8" customFormat="1" ht="12.75">
      <c r="I345" s="58"/>
      <c r="J345" s="58"/>
      <c r="K345" s="58"/>
      <c r="L345" s="58"/>
      <c r="O345" s="3"/>
    </row>
    <row r="346" spans="9:15" s="8" customFormat="1" ht="12.75">
      <c r="I346" s="58"/>
      <c r="J346" s="58"/>
      <c r="K346" s="58"/>
      <c r="L346" s="58"/>
      <c r="O346" s="3"/>
    </row>
    <row r="347" spans="9:15" s="8" customFormat="1" ht="12.75">
      <c r="I347" s="58"/>
      <c r="J347" s="58"/>
      <c r="K347" s="58"/>
      <c r="L347" s="58"/>
      <c r="O347" s="3"/>
    </row>
    <row r="348" spans="9:15" s="8" customFormat="1" ht="12.75">
      <c r="I348" s="58"/>
      <c r="J348" s="58"/>
      <c r="K348" s="58"/>
      <c r="L348" s="58"/>
      <c r="O348" s="3"/>
    </row>
    <row r="349" spans="9:15" s="8" customFormat="1" ht="12.75">
      <c r="I349" s="58"/>
      <c r="J349" s="58"/>
      <c r="K349" s="58"/>
      <c r="L349" s="58"/>
      <c r="O349" s="3"/>
    </row>
    <row r="350" spans="9:15" s="8" customFormat="1" ht="12.75">
      <c r="I350" s="58"/>
      <c r="J350" s="58"/>
      <c r="K350" s="58"/>
      <c r="L350" s="58"/>
      <c r="O350" s="3"/>
    </row>
    <row r="351" spans="9:15" s="8" customFormat="1" ht="12.75">
      <c r="I351" s="58"/>
      <c r="J351" s="58"/>
      <c r="K351" s="58"/>
      <c r="L351" s="58"/>
      <c r="O351" s="3"/>
    </row>
    <row r="352" spans="9:15" s="8" customFormat="1" ht="12.75">
      <c r="I352" s="58"/>
      <c r="J352" s="58"/>
      <c r="K352" s="58"/>
      <c r="L352" s="58"/>
      <c r="O352" s="3"/>
    </row>
    <row r="353" spans="9:15" s="8" customFormat="1" ht="12.75">
      <c r="I353" s="58"/>
      <c r="J353" s="58"/>
      <c r="K353" s="58"/>
      <c r="L353" s="58"/>
      <c r="O353" s="3"/>
    </row>
    <row r="354" spans="9:15" s="8" customFormat="1" ht="12.75">
      <c r="I354" s="58"/>
      <c r="J354" s="58"/>
      <c r="K354" s="58"/>
      <c r="L354" s="58"/>
      <c r="O354" s="3"/>
    </row>
    <row r="355" spans="9:15" s="8" customFormat="1" ht="12.75">
      <c r="I355" s="58"/>
      <c r="J355" s="58"/>
      <c r="K355" s="58"/>
      <c r="L355" s="58"/>
      <c r="O355" s="3"/>
    </row>
    <row r="356" spans="9:15" s="8" customFormat="1" ht="12.75">
      <c r="I356" s="58"/>
      <c r="J356" s="58"/>
      <c r="K356" s="58"/>
      <c r="L356" s="58"/>
      <c r="O356" s="3"/>
    </row>
    <row r="357" spans="9:15" s="8" customFormat="1" ht="12.75">
      <c r="I357" s="58"/>
      <c r="J357" s="58"/>
      <c r="K357" s="58"/>
      <c r="L357" s="58"/>
      <c r="O357" s="3"/>
    </row>
    <row r="358" spans="9:15" s="8" customFormat="1" ht="12.75">
      <c r="I358" s="58"/>
      <c r="J358" s="58"/>
      <c r="K358" s="58"/>
      <c r="L358" s="58"/>
      <c r="O358" s="3"/>
    </row>
    <row r="359" spans="9:15" s="8" customFormat="1" ht="12.75">
      <c r="I359" s="58"/>
      <c r="J359" s="58"/>
      <c r="K359" s="58"/>
      <c r="L359" s="58"/>
      <c r="O359" s="3"/>
    </row>
    <row r="360" spans="9:15" s="8" customFormat="1" ht="12.75">
      <c r="I360" s="58"/>
      <c r="J360" s="58"/>
      <c r="K360" s="58"/>
      <c r="L360" s="58"/>
      <c r="O360" s="3"/>
    </row>
    <row r="361" spans="9:15" s="8" customFormat="1" ht="12.75">
      <c r="I361" s="58"/>
      <c r="J361" s="58"/>
      <c r="K361" s="58"/>
      <c r="L361" s="58"/>
      <c r="O361" s="3"/>
    </row>
    <row r="362" spans="9:15" s="8" customFormat="1" ht="12.75">
      <c r="I362" s="58"/>
      <c r="J362" s="58"/>
      <c r="K362" s="58"/>
      <c r="L362" s="58"/>
      <c r="O362" s="3"/>
    </row>
    <row r="363" spans="9:15" s="8" customFormat="1" ht="12.75">
      <c r="I363" s="58"/>
      <c r="J363" s="58"/>
      <c r="K363" s="58"/>
      <c r="L363" s="58"/>
      <c r="O363" s="3"/>
    </row>
    <row r="364" spans="9:15" s="8" customFormat="1" ht="12.75">
      <c r="I364" s="58"/>
      <c r="J364" s="58"/>
      <c r="K364" s="58"/>
      <c r="L364" s="58"/>
      <c r="O364" s="3"/>
    </row>
    <row r="365" spans="9:15" s="8" customFormat="1" ht="12.75">
      <c r="I365" s="58"/>
      <c r="J365" s="58"/>
      <c r="K365" s="58"/>
      <c r="L365" s="58"/>
      <c r="O365" s="3"/>
    </row>
    <row r="366" spans="9:15" s="8" customFormat="1" ht="12.75">
      <c r="I366" s="58"/>
      <c r="J366" s="58"/>
      <c r="K366" s="58"/>
      <c r="L366" s="58"/>
      <c r="O366" s="3"/>
    </row>
    <row r="367" spans="9:15" s="8" customFormat="1" ht="12.75">
      <c r="I367" s="58"/>
      <c r="J367" s="58"/>
      <c r="K367" s="58"/>
      <c r="L367" s="58"/>
      <c r="O367" s="3"/>
    </row>
    <row r="368" spans="9:15" s="8" customFormat="1" ht="12.75">
      <c r="I368" s="58"/>
      <c r="J368" s="58"/>
      <c r="K368" s="58"/>
      <c r="L368" s="58"/>
      <c r="O368" s="3"/>
    </row>
    <row r="369" spans="9:15" s="8" customFormat="1" ht="12.75">
      <c r="I369" s="58"/>
      <c r="J369" s="58"/>
      <c r="K369" s="58"/>
      <c r="L369" s="58"/>
      <c r="O369" s="3"/>
    </row>
    <row r="370" spans="9:15" s="8" customFormat="1" ht="12.75">
      <c r="I370" s="58"/>
      <c r="J370" s="58"/>
      <c r="K370" s="58"/>
      <c r="L370" s="58"/>
      <c r="O370" s="3"/>
    </row>
    <row r="371" spans="9:15" s="8" customFormat="1" ht="12.75">
      <c r="I371" s="58"/>
      <c r="J371" s="58"/>
      <c r="K371" s="58"/>
      <c r="L371" s="58"/>
      <c r="O371" s="3"/>
    </row>
    <row r="372" spans="9:15" s="8" customFormat="1" ht="12.75">
      <c r="I372" s="58"/>
      <c r="J372" s="58"/>
      <c r="K372" s="58"/>
      <c r="L372" s="58"/>
      <c r="O372" s="3"/>
    </row>
    <row r="373" spans="9:15" s="8" customFormat="1" ht="12.75">
      <c r="I373" s="58"/>
      <c r="J373" s="58"/>
      <c r="K373" s="58"/>
      <c r="L373" s="58"/>
      <c r="O373" s="3"/>
    </row>
    <row r="374" spans="9:15" s="8" customFormat="1" ht="12.75">
      <c r="I374" s="58"/>
      <c r="J374" s="58"/>
      <c r="K374" s="58"/>
      <c r="L374" s="58"/>
      <c r="O374" s="3"/>
    </row>
    <row r="375" spans="9:15" s="8" customFormat="1" ht="12.75">
      <c r="I375" s="58"/>
      <c r="J375" s="58"/>
      <c r="K375" s="58"/>
      <c r="L375" s="58"/>
      <c r="O375" s="3"/>
    </row>
    <row r="376" spans="9:15" s="8" customFormat="1" ht="12.75">
      <c r="I376" s="58"/>
      <c r="J376" s="58"/>
      <c r="K376" s="58"/>
      <c r="L376" s="58"/>
      <c r="O376" s="3"/>
    </row>
    <row r="377" spans="9:15" s="8" customFormat="1" ht="12.75">
      <c r="I377" s="58"/>
      <c r="J377" s="58"/>
      <c r="K377" s="58"/>
      <c r="L377" s="58"/>
      <c r="O377" s="3"/>
    </row>
    <row r="378" spans="9:15" s="8" customFormat="1" ht="12.75">
      <c r="I378" s="58"/>
      <c r="J378" s="58"/>
      <c r="K378" s="58"/>
      <c r="L378" s="58"/>
      <c r="O378" s="3"/>
    </row>
    <row r="379" spans="9:15" s="8" customFormat="1" ht="12.75">
      <c r="I379" s="58"/>
      <c r="J379" s="58"/>
      <c r="K379" s="58"/>
      <c r="L379" s="58"/>
      <c r="O379" s="3"/>
    </row>
    <row r="380" spans="9:15" s="8" customFormat="1" ht="12.75">
      <c r="I380" s="58"/>
      <c r="J380" s="58"/>
      <c r="K380" s="58"/>
      <c r="L380" s="58"/>
      <c r="O380" s="3"/>
    </row>
    <row r="381" spans="9:15" s="8" customFormat="1" ht="12.75">
      <c r="I381" s="58"/>
      <c r="J381" s="58"/>
      <c r="K381" s="58"/>
      <c r="L381" s="58"/>
      <c r="O381" s="3"/>
    </row>
    <row r="382" spans="9:15" s="8" customFormat="1" ht="12.75">
      <c r="I382" s="58"/>
      <c r="J382" s="58"/>
      <c r="K382" s="58"/>
      <c r="L382" s="58"/>
      <c r="O382" s="3"/>
    </row>
    <row r="383" spans="9:15" s="8" customFormat="1" ht="12.75">
      <c r="I383" s="58"/>
      <c r="J383" s="58"/>
      <c r="K383" s="58"/>
      <c r="L383" s="58"/>
      <c r="O383" s="3"/>
    </row>
    <row r="384" spans="9:15" s="8" customFormat="1" ht="12.75">
      <c r="I384" s="58"/>
      <c r="J384" s="58"/>
      <c r="K384" s="58"/>
      <c r="L384" s="58"/>
      <c r="O384" s="3"/>
    </row>
    <row r="385" spans="9:15" s="8" customFormat="1" ht="12.75">
      <c r="I385" s="58"/>
      <c r="J385" s="58"/>
      <c r="K385" s="58"/>
      <c r="L385" s="58"/>
      <c r="O385" s="3"/>
    </row>
    <row r="386" spans="9:15" s="8" customFormat="1" ht="12.75">
      <c r="I386" s="58"/>
      <c r="J386" s="58"/>
      <c r="K386" s="58"/>
      <c r="L386" s="58"/>
      <c r="O386" s="3"/>
    </row>
    <row r="387" spans="9:15" s="8" customFormat="1" ht="12.75">
      <c r="I387" s="58"/>
      <c r="J387" s="58"/>
      <c r="K387" s="58"/>
      <c r="L387" s="58"/>
      <c r="O387" s="3"/>
    </row>
    <row r="388" spans="9:15" s="8" customFormat="1" ht="12.75">
      <c r="I388" s="58"/>
      <c r="J388" s="58"/>
      <c r="K388" s="58"/>
      <c r="L388" s="58"/>
      <c r="O388" s="3"/>
    </row>
    <row r="389" spans="9:15" s="8" customFormat="1" ht="12.75">
      <c r="I389" s="58"/>
      <c r="J389" s="58"/>
      <c r="K389" s="58"/>
      <c r="L389" s="58"/>
      <c r="O389" s="3"/>
    </row>
    <row r="390" spans="9:15" s="8" customFormat="1" ht="12.75">
      <c r="I390" s="58"/>
      <c r="J390" s="58"/>
      <c r="K390" s="58"/>
      <c r="L390" s="58"/>
      <c r="O390" s="3"/>
    </row>
    <row r="391" spans="9:15" s="8" customFormat="1" ht="12.75">
      <c r="I391" s="58"/>
      <c r="J391" s="58"/>
      <c r="K391" s="58"/>
      <c r="L391" s="58"/>
      <c r="O391" s="3"/>
    </row>
    <row r="392" spans="9:15" s="8" customFormat="1" ht="12.75">
      <c r="I392" s="58"/>
      <c r="J392" s="58"/>
      <c r="K392" s="58"/>
      <c r="L392" s="58"/>
      <c r="O392" s="3"/>
    </row>
    <row r="393" spans="9:15" s="8" customFormat="1" ht="12.75">
      <c r="I393" s="58"/>
      <c r="J393" s="58"/>
      <c r="K393" s="58"/>
      <c r="L393" s="58"/>
      <c r="O393" s="3"/>
    </row>
    <row r="394" spans="9:15" s="8" customFormat="1" ht="12.75">
      <c r="I394" s="58"/>
      <c r="J394" s="58"/>
      <c r="K394" s="58"/>
      <c r="L394" s="58"/>
      <c r="O394" s="3"/>
    </row>
    <row r="395" spans="9:15" s="8" customFormat="1" ht="12.75">
      <c r="I395" s="58"/>
      <c r="J395" s="58"/>
      <c r="K395" s="58"/>
      <c r="L395" s="58"/>
      <c r="O395" s="3"/>
    </row>
    <row r="396" spans="9:15" s="8" customFormat="1" ht="12.75">
      <c r="I396" s="58"/>
      <c r="J396" s="58"/>
      <c r="K396" s="58"/>
      <c r="L396" s="58"/>
      <c r="O396" s="3"/>
    </row>
    <row r="397" spans="9:15" s="8" customFormat="1" ht="12.75">
      <c r="I397" s="58"/>
      <c r="J397" s="58"/>
      <c r="K397" s="58"/>
      <c r="L397" s="58"/>
      <c r="O397" s="3"/>
    </row>
    <row r="398" spans="9:15" s="8" customFormat="1" ht="12.75">
      <c r="I398" s="58"/>
      <c r="J398" s="58"/>
      <c r="K398" s="58"/>
      <c r="L398" s="58"/>
      <c r="O398" s="3"/>
    </row>
    <row r="399" spans="9:15" s="8" customFormat="1" ht="12.75">
      <c r="I399" s="58"/>
      <c r="J399" s="58"/>
      <c r="K399" s="58"/>
      <c r="L399" s="58"/>
      <c r="O399" s="3"/>
    </row>
    <row r="400" spans="9:15" s="8" customFormat="1" ht="12.75">
      <c r="I400" s="58"/>
      <c r="J400" s="58"/>
      <c r="K400" s="58"/>
      <c r="L400" s="58"/>
      <c r="O400" s="3"/>
    </row>
    <row r="401" spans="9:15" s="8" customFormat="1" ht="12.75">
      <c r="I401" s="58"/>
      <c r="J401" s="58"/>
      <c r="K401" s="58"/>
      <c r="L401" s="58"/>
      <c r="O401" s="3"/>
    </row>
    <row r="402" spans="9:15" s="8" customFormat="1" ht="12.75">
      <c r="I402" s="58"/>
      <c r="J402" s="58"/>
      <c r="K402" s="58"/>
      <c r="L402" s="58"/>
      <c r="O402" s="3"/>
    </row>
    <row r="403" spans="9:15" s="8" customFormat="1" ht="12.75">
      <c r="I403" s="58"/>
      <c r="J403" s="58"/>
      <c r="K403" s="58"/>
      <c r="L403" s="58"/>
      <c r="O403" s="3"/>
    </row>
    <row r="404" spans="9:15" s="8" customFormat="1" ht="12.75">
      <c r="I404" s="58"/>
      <c r="J404" s="58"/>
      <c r="K404" s="58"/>
      <c r="L404" s="58"/>
      <c r="O404" s="3"/>
    </row>
    <row r="405" spans="9:15" s="8" customFormat="1" ht="12.75">
      <c r="I405" s="58"/>
      <c r="J405" s="58"/>
      <c r="K405" s="58"/>
      <c r="L405" s="58"/>
      <c r="O405" s="3"/>
    </row>
    <row r="406" spans="9:15" s="8" customFormat="1" ht="12.75">
      <c r="I406" s="58"/>
      <c r="J406" s="58"/>
      <c r="K406" s="58"/>
      <c r="L406" s="58"/>
      <c r="O406" s="3"/>
    </row>
    <row r="407" spans="9:15" s="8" customFormat="1" ht="12.75">
      <c r="I407" s="58"/>
      <c r="J407" s="58"/>
      <c r="K407" s="58"/>
      <c r="L407" s="58"/>
      <c r="O407" s="3"/>
    </row>
    <row r="408" spans="9:15" s="8" customFormat="1" ht="12.75">
      <c r="I408" s="58"/>
      <c r="J408" s="58"/>
      <c r="K408" s="58"/>
      <c r="L408" s="58"/>
      <c r="O408" s="3"/>
    </row>
    <row r="409" spans="9:15" s="8" customFormat="1" ht="12.75">
      <c r="I409" s="58"/>
      <c r="J409" s="58"/>
      <c r="K409" s="58"/>
      <c r="L409" s="58"/>
      <c r="O409" s="3"/>
    </row>
    <row r="410" spans="9:15" s="8" customFormat="1" ht="12.75">
      <c r="I410" s="58"/>
      <c r="J410" s="58"/>
      <c r="K410" s="58"/>
      <c r="L410" s="58"/>
      <c r="O410" s="3"/>
    </row>
    <row r="411" spans="9:15" s="8" customFormat="1" ht="12.75">
      <c r="I411" s="58"/>
      <c r="J411" s="58"/>
      <c r="K411" s="58"/>
      <c r="L411" s="58"/>
      <c r="O411" s="3"/>
    </row>
    <row r="412" spans="9:15" s="8" customFormat="1" ht="12.75">
      <c r="I412" s="58"/>
      <c r="J412" s="58"/>
      <c r="K412" s="58"/>
      <c r="L412" s="58"/>
      <c r="O412" s="3"/>
    </row>
    <row r="413" spans="9:15" s="8" customFormat="1" ht="12.75">
      <c r="I413" s="58"/>
      <c r="J413" s="58"/>
      <c r="K413" s="58"/>
      <c r="L413" s="58"/>
      <c r="O413" s="3"/>
    </row>
    <row r="414" spans="9:15" s="8" customFormat="1" ht="12.75">
      <c r="I414" s="58"/>
      <c r="J414" s="58"/>
      <c r="K414" s="58"/>
      <c r="L414" s="58"/>
      <c r="O414" s="3"/>
    </row>
    <row r="415" spans="9:15" s="8" customFormat="1" ht="12.75">
      <c r="I415" s="58"/>
      <c r="J415" s="58"/>
      <c r="K415" s="58"/>
      <c r="L415" s="58"/>
      <c r="O415" s="3"/>
    </row>
    <row r="416" spans="9:15" s="8" customFormat="1" ht="12.75">
      <c r="I416" s="58"/>
      <c r="J416" s="58"/>
      <c r="K416" s="58"/>
      <c r="L416" s="58"/>
      <c r="O416" s="3"/>
    </row>
    <row r="417" spans="9:15" s="8" customFormat="1" ht="12.75">
      <c r="I417" s="58"/>
      <c r="J417" s="58"/>
      <c r="K417" s="58"/>
      <c r="L417" s="58"/>
      <c r="O417" s="3"/>
    </row>
    <row r="418" spans="9:15" s="8" customFormat="1" ht="12.75">
      <c r="I418" s="58"/>
      <c r="J418" s="58"/>
      <c r="K418" s="58"/>
      <c r="L418" s="58"/>
      <c r="O418" s="3"/>
    </row>
    <row r="419" spans="9:15" s="8" customFormat="1" ht="12.75">
      <c r="I419" s="58"/>
      <c r="J419" s="58"/>
      <c r="K419" s="58"/>
      <c r="L419" s="58"/>
      <c r="O419" s="3"/>
    </row>
    <row r="420" spans="9:15" s="8" customFormat="1" ht="12.75">
      <c r="I420" s="58"/>
      <c r="J420" s="58"/>
      <c r="K420" s="58"/>
      <c r="L420" s="58"/>
      <c r="O420" s="3"/>
    </row>
    <row r="421" spans="9:15" s="8" customFormat="1" ht="12.75">
      <c r="I421" s="58"/>
      <c r="J421" s="58"/>
      <c r="K421" s="58"/>
      <c r="L421" s="58"/>
      <c r="O421" s="3"/>
    </row>
    <row r="422" spans="9:15" s="8" customFormat="1" ht="12.75">
      <c r="I422" s="58"/>
      <c r="J422" s="58"/>
      <c r="K422" s="58"/>
      <c r="L422" s="58"/>
      <c r="O422" s="3"/>
    </row>
    <row r="423" spans="9:15" s="8" customFormat="1" ht="12.75">
      <c r="I423" s="58"/>
      <c r="J423" s="58"/>
      <c r="K423" s="58"/>
      <c r="L423" s="58"/>
      <c r="O423" s="3"/>
    </row>
    <row r="424" spans="9:15" s="8" customFormat="1" ht="12.75">
      <c r="I424" s="58"/>
      <c r="J424" s="58"/>
      <c r="K424" s="58"/>
      <c r="L424" s="58"/>
      <c r="O424" s="3"/>
    </row>
    <row r="425" spans="9:15" s="8" customFormat="1" ht="12.75">
      <c r="I425" s="58"/>
      <c r="J425" s="58"/>
      <c r="K425" s="58"/>
      <c r="L425" s="58"/>
      <c r="O425" s="3"/>
    </row>
    <row r="426" spans="9:15" s="8" customFormat="1" ht="12.75">
      <c r="I426" s="58"/>
      <c r="J426" s="58"/>
      <c r="K426" s="58"/>
      <c r="L426" s="58"/>
      <c r="O426" s="3"/>
    </row>
    <row r="427" spans="9:15" s="8" customFormat="1" ht="12.75">
      <c r="I427" s="58"/>
      <c r="J427" s="58"/>
      <c r="K427" s="58"/>
      <c r="L427" s="58"/>
      <c r="O427" s="3"/>
    </row>
    <row r="428" spans="9:15" s="8" customFormat="1" ht="12.75">
      <c r="I428" s="58"/>
      <c r="J428" s="58"/>
      <c r="K428" s="58"/>
      <c r="L428" s="58"/>
      <c r="O428" s="3"/>
    </row>
    <row r="429" spans="9:15" s="8" customFormat="1" ht="12.75">
      <c r="I429" s="58"/>
      <c r="J429" s="58"/>
      <c r="K429" s="58"/>
      <c r="L429" s="58"/>
      <c r="O429" s="3"/>
    </row>
    <row r="430" spans="9:15" s="8" customFormat="1" ht="12.75">
      <c r="I430" s="58"/>
      <c r="J430" s="58"/>
      <c r="K430" s="58"/>
      <c r="L430" s="58"/>
      <c r="O430" s="3"/>
    </row>
    <row r="431" spans="9:15" s="8" customFormat="1" ht="12.75">
      <c r="I431" s="58"/>
      <c r="J431" s="58"/>
      <c r="K431" s="58"/>
      <c r="L431" s="58"/>
      <c r="O431" s="3"/>
    </row>
    <row r="432" spans="9:15" s="8" customFormat="1" ht="12.75">
      <c r="I432" s="58"/>
      <c r="J432" s="58"/>
      <c r="K432" s="58"/>
      <c r="L432" s="58"/>
      <c r="O432" s="3"/>
    </row>
    <row r="433" spans="9:15" s="8" customFormat="1" ht="12.75">
      <c r="I433" s="58"/>
      <c r="J433" s="58"/>
      <c r="K433" s="58"/>
      <c r="L433" s="58"/>
      <c r="O433" s="3"/>
    </row>
    <row r="434" spans="9:15" s="8" customFormat="1" ht="12.75">
      <c r="I434" s="58"/>
      <c r="J434" s="58"/>
      <c r="K434" s="58"/>
      <c r="L434" s="58"/>
      <c r="O434" s="3"/>
    </row>
    <row r="435" spans="9:15" s="8" customFormat="1" ht="12.75">
      <c r="I435" s="58"/>
      <c r="J435" s="58"/>
      <c r="K435" s="58"/>
      <c r="L435" s="58"/>
      <c r="O435" s="3"/>
    </row>
    <row r="436" spans="9:15" s="8" customFormat="1" ht="12.75">
      <c r="I436" s="58"/>
      <c r="J436" s="58"/>
      <c r="K436" s="58"/>
      <c r="L436" s="58"/>
      <c r="O436" s="3"/>
    </row>
    <row r="437" spans="9:15" s="8" customFormat="1" ht="12.75">
      <c r="I437" s="58"/>
      <c r="J437" s="58"/>
      <c r="K437" s="58"/>
      <c r="L437" s="58"/>
      <c r="O437" s="3"/>
    </row>
    <row r="438" spans="9:15" s="8" customFormat="1" ht="12.75">
      <c r="I438" s="58"/>
      <c r="J438" s="58"/>
      <c r="K438" s="58"/>
      <c r="L438" s="58"/>
      <c r="O438" s="3"/>
    </row>
    <row r="439" spans="9:15" s="8" customFormat="1" ht="12.75">
      <c r="I439" s="58"/>
      <c r="J439" s="58"/>
      <c r="K439" s="58"/>
      <c r="L439" s="58"/>
      <c r="O439" s="3"/>
    </row>
    <row r="440" spans="9:15" s="8" customFormat="1" ht="12.75">
      <c r="I440" s="58"/>
      <c r="J440" s="58"/>
      <c r="K440" s="58"/>
      <c r="L440" s="58"/>
      <c r="O440" s="3"/>
    </row>
    <row r="441" spans="9:15" s="8" customFormat="1" ht="12.75">
      <c r="I441" s="58"/>
      <c r="J441" s="58"/>
      <c r="K441" s="58"/>
      <c r="L441" s="58"/>
      <c r="O441" s="3"/>
    </row>
    <row r="442" spans="9:15" s="8" customFormat="1" ht="12.75">
      <c r="I442" s="58"/>
      <c r="J442" s="58"/>
      <c r="K442" s="58"/>
      <c r="L442" s="58"/>
      <c r="O442" s="3"/>
    </row>
    <row r="443" spans="9:15" s="8" customFormat="1" ht="12.75">
      <c r="I443" s="58"/>
      <c r="J443" s="58"/>
      <c r="K443" s="58"/>
      <c r="L443" s="58"/>
      <c r="O443" s="3"/>
    </row>
    <row r="444" spans="9:15" s="8" customFormat="1" ht="12.75">
      <c r="I444" s="58"/>
      <c r="J444" s="58"/>
      <c r="K444" s="58"/>
      <c r="L444" s="58"/>
      <c r="O444" s="3"/>
    </row>
    <row r="445" spans="9:15" s="8" customFormat="1" ht="12.75">
      <c r="I445" s="58"/>
      <c r="J445" s="58"/>
      <c r="K445" s="58"/>
      <c r="L445" s="58"/>
      <c r="O445" s="3"/>
    </row>
    <row r="446" spans="9:15" s="8" customFormat="1" ht="12.75">
      <c r="I446" s="58"/>
      <c r="J446" s="58"/>
      <c r="K446" s="58"/>
      <c r="L446" s="58"/>
      <c r="O446" s="3"/>
    </row>
    <row r="447" spans="9:15" s="8" customFormat="1" ht="12.75">
      <c r="I447" s="58"/>
      <c r="J447" s="58"/>
      <c r="K447" s="58"/>
      <c r="L447" s="58"/>
      <c r="O447" s="3"/>
    </row>
    <row r="448" spans="9:15" s="8" customFormat="1" ht="12.75">
      <c r="I448" s="58"/>
      <c r="J448" s="58"/>
      <c r="K448" s="58"/>
      <c r="L448" s="58"/>
      <c r="O448" s="3"/>
    </row>
    <row r="449" spans="9:15" s="8" customFormat="1" ht="12.75">
      <c r="I449" s="58"/>
      <c r="J449" s="58"/>
      <c r="K449" s="58"/>
      <c r="L449" s="58"/>
      <c r="O449" s="3"/>
    </row>
    <row r="450" spans="9:15" s="8" customFormat="1" ht="12.75">
      <c r="I450" s="58"/>
      <c r="J450" s="58"/>
      <c r="K450" s="58"/>
      <c r="L450" s="58"/>
      <c r="O450" s="3"/>
    </row>
    <row r="451" spans="9:15" s="8" customFormat="1" ht="12.75">
      <c r="I451" s="58"/>
      <c r="J451" s="58"/>
      <c r="K451" s="58"/>
      <c r="L451" s="58"/>
      <c r="O451" s="3"/>
    </row>
    <row r="452" spans="9:15" s="8" customFormat="1" ht="12.75">
      <c r="I452" s="58"/>
      <c r="J452" s="58"/>
      <c r="K452" s="58"/>
      <c r="L452" s="58"/>
      <c r="O452" s="3"/>
    </row>
    <row r="453" spans="9:15" s="8" customFormat="1" ht="12.75">
      <c r="I453" s="58"/>
      <c r="J453" s="58"/>
      <c r="K453" s="58"/>
      <c r="L453" s="58"/>
      <c r="O453" s="3"/>
    </row>
    <row r="454" spans="9:15" s="8" customFormat="1" ht="12.75">
      <c r="I454" s="58"/>
      <c r="J454" s="58"/>
      <c r="K454" s="58"/>
      <c r="L454" s="58"/>
      <c r="O454" s="3"/>
    </row>
    <row r="455" spans="9:15" s="8" customFormat="1" ht="12.75">
      <c r="I455" s="58"/>
      <c r="J455" s="58"/>
      <c r="K455" s="58"/>
      <c r="L455" s="58"/>
      <c r="O455" s="3"/>
    </row>
    <row r="456" spans="9:15" s="8" customFormat="1" ht="12.75">
      <c r="I456" s="58"/>
      <c r="J456" s="58"/>
      <c r="K456" s="58"/>
      <c r="L456" s="58"/>
      <c r="O456" s="3"/>
    </row>
    <row r="457" spans="9:15" s="8" customFormat="1" ht="12.75">
      <c r="I457" s="58"/>
      <c r="J457" s="58"/>
      <c r="K457" s="58"/>
      <c r="L457" s="58"/>
      <c r="O457" s="3"/>
    </row>
    <row r="458" spans="9:15" s="8" customFormat="1" ht="12.75">
      <c r="I458" s="58"/>
      <c r="J458" s="58"/>
      <c r="K458" s="58"/>
      <c r="L458" s="58"/>
      <c r="O458" s="3"/>
    </row>
    <row r="459" spans="9:15" s="8" customFormat="1" ht="12.75">
      <c r="I459" s="58"/>
      <c r="J459" s="58"/>
      <c r="K459" s="58"/>
      <c r="L459" s="58"/>
      <c r="O459" s="3"/>
    </row>
    <row r="460" spans="9:15" s="8" customFormat="1" ht="12.75">
      <c r="I460" s="58"/>
      <c r="J460" s="58"/>
      <c r="K460" s="58"/>
      <c r="L460" s="58"/>
      <c r="O460" s="3"/>
    </row>
    <row r="461" spans="9:15" s="8" customFormat="1" ht="12.75">
      <c r="I461" s="58"/>
      <c r="J461" s="58"/>
      <c r="K461" s="58"/>
      <c r="L461" s="58"/>
      <c r="O461" s="3"/>
    </row>
    <row r="462" spans="9:15" s="8" customFormat="1" ht="12.75">
      <c r="I462" s="58"/>
      <c r="J462" s="58"/>
      <c r="K462" s="58"/>
      <c r="L462" s="58"/>
      <c r="O462" s="3"/>
    </row>
    <row r="463" spans="9:15" s="8" customFormat="1" ht="12.75">
      <c r="I463" s="58"/>
      <c r="J463" s="58"/>
      <c r="K463" s="58"/>
      <c r="L463" s="58"/>
      <c r="O463" s="3"/>
    </row>
    <row r="464" spans="9:15" s="8" customFormat="1" ht="12.75">
      <c r="I464" s="58"/>
      <c r="J464" s="58"/>
      <c r="K464" s="58"/>
      <c r="L464" s="58"/>
      <c r="O464" s="3"/>
    </row>
    <row r="465" spans="9:15" s="8" customFormat="1" ht="12.75">
      <c r="I465" s="58"/>
      <c r="J465" s="58"/>
      <c r="K465" s="58"/>
      <c r="L465" s="58"/>
      <c r="O465" s="3"/>
    </row>
    <row r="466" spans="9:15" s="8" customFormat="1" ht="12.75">
      <c r="I466" s="58"/>
      <c r="J466" s="58"/>
      <c r="K466" s="58"/>
      <c r="L466" s="58"/>
      <c r="O466" s="3"/>
    </row>
    <row r="467" spans="9:15" s="8" customFormat="1" ht="12.75">
      <c r="I467" s="58"/>
      <c r="J467" s="58"/>
      <c r="K467" s="58"/>
      <c r="L467" s="58"/>
      <c r="O467" s="3"/>
    </row>
    <row r="468" spans="9:15" s="8" customFormat="1" ht="12.75">
      <c r="I468" s="58"/>
      <c r="J468" s="58"/>
      <c r="K468" s="58"/>
      <c r="L468" s="58"/>
      <c r="O468" s="3"/>
    </row>
    <row r="469" spans="9:15" s="8" customFormat="1" ht="12.75">
      <c r="I469" s="58"/>
      <c r="J469" s="58"/>
      <c r="K469" s="58"/>
      <c r="L469" s="58"/>
      <c r="O469" s="3"/>
    </row>
    <row r="470" spans="9:15" s="8" customFormat="1" ht="12.75">
      <c r="I470" s="58"/>
      <c r="J470" s="58"/>
      <c r="K470" s="58"/>
      <c r="L470" s="58"/>
      <c r="O470" s="3"/>
    </row>
    <row r="471" spans="9:15" s="8" customFormat="1" ht="12.75">
      <c r="I471" s="58"/>
      <c r="J471" s="58"/>
      <c r="K471" s="58"/>
      <c r="L471" s="58"/>
      <c r="O471" s="3"/>
    </row>
    <row r="472" spans="9:15" s="8" customFormat="1" ht="12.75">
      <c r="I472" s="58"/>
      <c r="J472" s="58"/>
      <c r="K472" s="58"/>
      <c r="L472" s="58"/>
      <c r="O472" s="3"/>
    </row>
    <row r="473" spans="9:15" s="8" customFormat="1" ht="12.75">
      <c r="I473" s="58"/>
      <c r="J473" s="58"/>
      <c r="K473" s="58"/>
      <c r="L473" s="58"/>
      <c r="O473" s="3"/>
    </row>
    <row r="474" spans="9:15" s="8" customFormat="1" ht="12.75">
      <c r="I474" s="58"/>
      <c r="J474" s="58"/>
      <c r="K474" s="58"/>
      <c r="L474" s="58"/>
      <c r="O474" s="3"/>
    </row>
    <row r="475" spans="9:15" s="8" customFormat="1" ht="12.75">
      <c r="I475" s="58"/>
      <c r="J475" s="58"/>
      <c r="K475" s="58"/>
      <c r="L475" s="58"/>
      <c r="O475" s="3"/>
    </row>
    <row r="476" spans="9:15" s="8" customFormat="1" ht="12.75">
      <c r="I476" s="58"/>
      <c r="J476" s="58"/>
      <c r="K476" s="58"/>
      <c r="L476" s="58"/>
      <c r="O476" s="3"/>
    </row>
    <row r="477" spans="9:15" s="8" customFormat="1" ht="12.75">
      <c r="I477" s="58"/>
      <c r="J477" s="58"/>
      <c r="K477" s="58"/>
      <c r="L477" s="58"/>
      <c r="O477" s="3"/>
    </row>
    <row r="478" spans="9:15" s="8" customFormat="1" ht="12.75">
      <c r="I478" s="58"/>
      <c r="J478" s="58"/>
      <c r="K478" s="58"/>
      <c r="L478" s="58"/>
      <c r="O478" s="3"/>
    </row>
    <row r="479" spans="9:15" s="8" customFormat="1" ht="12.75">
      <c r="I479" s="58"/>
      <c r="J479" s="58"/>
      <c r="K479" s="58"/>
      <c r="L479" s="58"/>
      <c r="O479" s="3"/>
    </row>
    <row r="480" spans="9:15" s="8" customFormat="1" ht="12.75">
      <c r="I480" s="58"/>
      <c r="J480" s="58"/>
      <c r="K480" s="58"/>
      <c r="L480" s="58"/>
      <c r="O480" s="3"/>
    </row>
    <row r="481" spans="9:15" s="8" customFormat="1" ht="12.75">
      <c r="I481" s="58"/>
      <c r="J481" s="58"/>
      <c r="K481" s="58"/>
      <c r="L481" s="58"/>
      <c r="O481" s="3"/>
    </row>
    <row r="482" spans="9:15" s="8" customFormat="1" ht="12.75">
      <c r="I482" s="58"/>
      <c r="J482" s="58"/>
      <c r="K482" s="58"/>
      <c r="L482" s="58"/>
      <c r="O482" s="3"/>
    </row>
    <row r="483" spans="9:15" s="8" customFormat="1" ht="12.75">
      <c r="I483" s="58"/>
      <c r="J483" s="58"/>
      <c r="K483" s="58"/>
      <c r="L483" s="58"/>
      <c r="O483" s="3"/>
    </row>
    <row r="484" spans="9:15" s="8" customFormat="1" ht="12.75">
      <c r="I484" s="58"/>
      <c r="J484" s="58"/>
      <c r="K484" s="58"/>
      <c r="L484" s="58"/>
      <c r="O484" s="3"/>
    </row>
    <row r="485" spans="9:15" s="8" customFormat="1" ht="12.75">
      <c r="I485" s="58"/>
      <c r="J485" s="58"/>
      <c r="K485" s="58"/>
      <c r="L485" s="58"/>
      <c r="O485" s="3"/>
    </row>
    <row r="486" spans="9:15" s="8" customFormat="1" ht="12.75">
      <c r="I486" s="58"/>
      <c r="J486" s="58"/>
      <c r="K486" s="58"/>
      <c r="L486" s="58"/>
      <c r="O486" s="3"/>
    </row>
    <row r="487" spans="9:15" s="8" customFormat="1" ht="12.75">
      <c r="I487" s="58"/>
      <c r="J487" s="58"/>
      <c r="K487" s="58"/>
      <c r="L487" s="58"/>
      <c r="O487" s="3"/>
    </row>
    <row r="488" spans="9:15" s="8" customFormat="1" ht="12.75">
      <c r="I488" s="58"/>
      <c r="J488" s="58"/>
      <c r="K488" s="58"/>
      <c r="L488" s="58"/>
      <c r="O488" s="3"/>
    </row>
    <row r="489" spans="9:15" s="8" customFormat="1" ht="12.75">
      <c r="I489" s="58"/>
      <c r="J489" s="58"/>
      <c r="K489" s="58"/>
      <c r="L489" s="58"/>
      <c r="O489" s="3"/>
    </row>
    <row r="490" spans="9:15" s="8" customFormat="1" ht="12.75">
      <c r="I490" s="58"/>
      <c r="J490" s="58"/>
      <c r="K490" s="58"/>
      <c r="L490" s="58"/>
      <c r="O490" s="3"/>
    </row>
    <row r="491" spans="9:15" s="8" customFormat="1" ht="12.75">
      <c r="I491" s="58"/>
      <c r="J491" s="58"/>
      <c r="K491" s="58"/>
      <c r="L491" s="58"/>
      <c r="O491" s="3"/>
    </row>
    <row r="492" spans="9:15" s="8" customFormat="1" ht="12.75">
      <c r="I492" s="58"/>
      <c r="J492" s="58"/>
      <c r="K492" s="58"/>
      <c r="L492" s="58"/>
      <c r="O492" s="3"/>
    </row>
    <row r="493" spans="9:15" s="8" customFormat="1" ht="12.75">
      <c r="I493" s="58"/>
      <c r="J493" s="58"/>
      <c r="K493" s="58"/>
      <c r="L493" s="58"/>
      <c r="O493" s="3"/>
    </row>
    <row r="494" spans="9:15" s="8" customFormat="1" ht="12.75">
      <c r="I494" s="58"/>
      <c r="J494" s="58"/>
      <c r="K494" s="58"/>
      <c r="L494" s="58"/>
      <c r="O494" s="3"/>
    </row>
    <row r="495" spans="9:15" s="8" customFormat="1" ht="12.75">
      <c r="I495" s="58"/>
      <c r="J495" s="58"/>
      <c r="K495" s="58"/>
      <c r="L495" s="58"/>
      <c r="O495" s="3"/>
    </row>
    <row r="496" spans="9:15" s="8" customFormat="1" ht="12.75">
      <c r="I496" s="58"/>
      <c r="J496" s="58"/>
      <c r="K496" s="58"/>
      <c r="L496" s="58"/>
      <c r="O496" s="3"/>
    </row>
    <row r="497" spans="9:15" s="8" customFormat="1" ht="12.75">
      <c r="I497" s="58"/>
      <c r="J497" s="58"/>
      <c r="K497" s="58"/>
      <c r="L497" s="58"/>
      <c r="O497" s="3"/>
    </row>
    <row r="498" spans="9:15" s="8" customFormat="1" ht="12.75">
      <c r="I498" s="58"/>
      <c r="J498" s="58"/>
      <c r="K498" s="58"/>
      <c r="L498" s="58"/>
      <c r="O498" s="3"/>
    </row>
    <row r="499" spans="9:15" s="8" customFormat="1" ht="12.75">
      <c r="I499" s="58"/>
      <c r="J499" s="58"/>
      <c r="K499" s="58"/>
      <c r="L499" s="58"/>
      <c r="O499" s="3"/>
    </row>
    <row r="500" spans="9:15" s="8" customFormat="1" ht="12.75">
      <c r="I500" s="58"/>
      <c r="J500" s="58"/>
      <c r="K500" s="58"/>
      <c r="L500" s="58"/>
      <c r="O500" s="3"/>
    </row>
    <row r="501" spans="9:15" s="8" customFormat="1" ht="12.75">
      <c r="I501" s="58"/>
      <c r="J501" s="58"/>
      <c r="K501" s="58"/>
      <c r="L501" s="58"/>
      <c r="O501" s="3"/>
    </row>
    <row r="502" spans="9:15" s="8" customFormat="1" ht="12.75">
      <c r="I502" s="58"/>
      <c r="J502" s="58"/>
      <c r="K502" s="58"/>
      <c r="L502" s="58"/>
      <c r="O502" s="3"/>
    </row>
    <row r="503" spans="9:15" s="8" customFormat="1" ht="12.75">
      <c r="I503" s="58"/>
      <c r="J503" s="58"/>
      <c r="K503" s="58"/>
      <c r="L503" s="58"/>
      <c r="O503" s="3"/>
    </row>
    <row r="504" spans="9:15" s="8" customFormat="1" ht="12.75">
      <c r="I504" s="58"/>
      <c r="J504" s="58"/>
      <c r="K504" s="58"/>
      <c r="L504" s="58"/>
      <c r="O504" s="3"/>
    </row>
    <row r="505" spans="9:15" s="8" customFormat="1" ht="12.75">
      <c r="I505" s="58"/>
      <c r="J505" s="58"/>
      <c r="K505" s="58"/>
      <c r="L505" s="58"/>
      <c r="O505" s="3"/>
    </row>
    <row r="506" spans="9:15" s="8" customFormat="1" ht="12.75">
      <c r="I506" s="58"/>
      <c r="J506" s="58"/>
      <c r="K506" s="58"/>
      <c r="L506" s="58"/>
      <c r="O506" s="3"/>
    </row>
    <row r="507" spans="9:15" s="8" customFormat="1" ht="12.75">
      <c r="I507" s="58"/>
      <c r="J507" s="58"/>
      <c r="K507" s="58"/>
      <c r="L507" s="58"/>
      <c r="O507" s="3"/>
    </row>
    <row r="508" spans="9:15" s="8" customFormat="1" ht="12.75">
      <c r="I508" s="58"/>
      <c r="J508" s="58"/>
      <c r="K508" s="58"/>
      <c r="L508" s="58"/>
      <c r="O508" s="3"/>
    </row>
    <row r="509" spans="9:15" s="8" customFormat="1" ht="12.75">
      <c r="I509" s="58"/>
      <c r="J509" s="58"/>
      <c r="K509" s="58"/>
      <c r="L509" s="58"/>
      <c r="O509" s="3"/>
    </row>
    <row r="510" spans="9:15" s="8" customFormat="1" ht="12.75">
      <c r="I510" s="58"/>
      <c r="J510" s="58"/>
      <c r="K510" s="58"/>
      <c r="L510" s="58"/>
      <c r="O510" s="3"/>
    </row>
    <row r="511" spans="9:15" s="8" customFormat="1" ht="12.75">
      <c r="I511" s="58"/>
      <c r="J511" s="58"/>
      <c r="K511" s="58"/>
      <c r="L511" s="58"/>
      <c r="O511" s="3"/>
    </row>
    <row r="512" spans="9:15" s="8" customFormat="1" ht="12.75">
      <c r="I512" s="58"/>
      <c r="J512" s="58"/>
      <c r="K512" s="58"/>
      <c r="L512" s="58"/>
      <c r="O512" s="3"/>
    </row>
    <row r="513" spans="9:15" s="8" customFormat="1" ht="12.75">
      <c r="I513" s="58"/>
      <c r="J513" s="58"/>
      <c r="K513" s="58"/>
      <c r="L513" s="58"/>
      <c r="O513" s="3"/>
    </row>
    <row r="514" spans="9:15" s="8" customFormat="1" ht="12.75">
      <c r="I514" s="58"/>
      <c r="J514" s="58"/>
      <c r="K514" s="58"/>
      <c r="L514" s="58"/>
      <c r="O514" s="3"/>
    </row>
    <row r="515" spans="9:15" s="8" customFormat="1" ht="12.75">
      <c r="I515" s="58"/>
      <c r="J515" s="58"/>
      <c r="K515" s="58"/>
      <c r="L515" s="58"/>
      <c r="O515" s="3"/>
    </row>
    <row r="516" spans="9:15" s="8" customFormat="1" ht="12.75">
      <c r="I516" s="58"/>
      <c r="J516" s="58"/>
      <c r="K516" s="58"/>
      <c r="L516" s="58"/>
      <c r="O516" s="3"/>
    </row>
    <row r="517" spans="9:15" s="8" customFormat="1" ht="12.75">
      <c r="I517" s="58"/>
      <c r="J517" s="58"/>
      <c r="K517" s="58"/>
      <c r="L517" s="58"/>
      <c r="O517" s="3"/>
    </row>
    <row r="518" spans="9:15" s="8" customFormat="1" ht="12.75">
      <c r="I518" s="58"/>
      <c r="J518" s="58"/>
      <c r="K518" s="58"/>
      <c r="L518" s="58"/>
      <c r="O518" s="3"/>
    </row>
    <row r="519" spans="9:15" s="8" customFormat="1" ht="12.75">
      <c r="I519" s="58"/>
      <c r="J519" s="58"/>
      <c r="K519" s="58"/>
      <c r="L519" s="58"/>
      <c r="O519" s="3"/>
    </row>
    <row r="520" spans="9:15" s="8" customFormat="1" ht="12.75">
      <c r="I520" s="58"/>
      <c r="J520" s="58"/>
      <c r="K520" s="58"/>
      <c r="L520" s="58"/>
      <c r="O520" s="3"/>
    </row>
    <row r="521" spans="9:15" s="8" customFormat="1" ht="12.75">
      <c r="I521" s="58"/>
      <c r="J521" s="58"/>
      <c r="K521" s="58"/>
      <c r="L521" s="58"/>
      <c r="O521" s="3"/>
    </row>
    <row r="522" spans="9:15" s="8" customFormat="1" ht="12.75">
      <c r="I522" s="58"/>
      <c r="J522" s="58"/>
      <c r="K522" s="58"/>
      <c r="L522" s="58"/>
      <c r="O522" s="3"/>
    </row>
    <row r="523" spans="9:15" s="8" customFormat="1" ht="12.75">
      <c r="I523" s="58"/>
      <c r="J523" s="58"/>
      <c r="K523" s="58"/>
      <c r="L523" s="58"/>
      <c r="O523" s="3"/>
    </row>
    <row r="524" spans="9:15" s="8" customFormat="1" ht="12.75">
      <c r="I524" s="58"/>
      <c r="J524" s="58"/>
      <c r="K524" s="58"/>
      <c r="L524" s="58"/>
      <c r="O524" s="3"/>
    </row>
    <row r="525" spans="9:15" s="8" customFormat="1" ht="12.75">
      <c r="I525" s="58"/>
      <c r="J525" s="58"/>
      <c r="K525" s="58"/>
      <c r="L525" s="58"/>
      <c r="O525" s="3"/>
    </row>
    <row r="526" spans="9:15" s="8" customFormat="1" ht="12.75">
      <c r="I526" s="58"/>
      <c r="J526" s="58"/>
      <c r="K526" s="58"/>
      <c r="L526" s="58"/>
      <c r="O526" s="3"/>
    </row>
    <row r="527" spans="9:15" s="8" customFormat="1" ht="12.75">
      <c r="I527" s="58"/>
      <c r="J527" s="58"/>
      <c r="K527" s="58"/>
      <c r="L527" s="58"/>
      <c r="O527" s="3"/>
    </row>
    <row r="528" spans="9:15" s="8" customFormat="1" ht="12.75">
      <c r="I528" s="58"/>
      <c r="J528" s="58"/>
      <c r="K528" s="58"/>
      <c r="L528" s="58"/>
      <c r="O528" s="3"/>
    </row>
    <row r="529" spans="9:15" s="8" customFormat="1" ht="12.75">
      <c r="I529" s="58"/>
      <c r="J529" s="58"/>
      <c r="K529" s="58"/>
      <c r="L529" s="58"/>
      <c r="O529" s="3"/>
    </row>
    <row r="530" spans="9:15" s="8" customFormat="1" ht="12.75">
      <c r="I530" s="58"/>
      <c r="J530" s="58"/>
      <c r="K530" s="58"/>
      <c r="L530" s="58"/>
      <c r="O530" s="3"/>
    </row>
    <row r="531" spans="9:15" s="8" customFormat="1" ht="12.75">
      <c r="I531" s="58"/>
      <c r="J531" s="58"/>
      <c r="K531" s="58"/>
      <c r="L531" s="58"/>
      <c r="O531" s="3"/>
    </row>
    <row r="532" spans="9:15" s="8" customFormat="1" ht="12.75">
      <c r="I532" s="58"/>
      <c r="J532" s="58"/>
      <c r="K532" s="58"/>
      <c r="L532" s="58"/>
      <c r="O532" s="3"/>
    </row>
    <row r="533" spans="9:15" s="8" customFormat="1" ht="12.75">
      <c r="I533" s="58"/>
      <c r="J533" s="58"/>
      <c r="K533" s="58"/>
      <c r="L533" s="58"/>
      <c r="O533" s="3"/>
    </row>
    <row r="534" spans="9:15" s="8" customFormat="1" ht="12.75">
      <c r="I534" s="58"/>
      <c r="J534" s="58"/>
      <c r="K534" s="58"/>
      <c r="L534" s="58"/>
      <c r="O534" s="3"/>
    </row>
    <row r="535" spans="9:15" s="8" customFormat="1" ht="12.75">
      <c r="I535" s="58"/>
      <c r="J535" s="58"/>
      <c r="K535" s="58"/>
      <c r="L535" s="58"/>
      <c r="O535" s="3"/>
    </row>
    <row r="536" spans="9:15" s="8" customFormat="1" ht="12.75">
      <c r="I536" s="58"/>
      <c r="J536" s="58"/>
      <c r="K536" s="58"/>
      <c r="L536" s="58"/>
      <c r="O536" s="3"/>
    </row>
    <row r="537" spans="9:15" s="8" customFormat="1" ht="12.75">
      <c r="I537" s="58"/>
      <c r="J537" s="58"/>
      <c r="K537" s="58"/>
      <c r="L537" s="58"/>
      <c r="O537" s="3"/>
    </row>
    <row r="538" spans="9:15" s="8" customFormat="1" ht="12.75">
      <c r="I538" s="58"/>
      <c r="J538" s="58"/>
      <c r="K538" s="58"/>
      <c r="L538" s="58"/>
      <c r="O538" s="3"/>
    </row>
    <row r="539" spans="9:15" s="8" customFormat="1" ht="12.75">
      <c r="I539" s="58"/>
      <c r="J539" s="58"/>
      <c r="K539" s="58"/>
      <c r="L539" s="58"/>
      <c r="O539" s="3"/>
    </row>
    <row r="540" spans="9:15" s="8" customFormat="1" ht="12.75">
      <c r="I540" s="58"/>
      <c r="J540" s="58"/>
      <c r="K540" s="58"/>
      <c r="L540" s="58"/>
      <c r="O540" s="3"/>
    </row>
    <row r="541" spans="9:15" s="8" customFormat="1" ht="12.75">
      <c r="I541" s="58"/>
      <c r="J541" s="58"/>
      <c r="K541" s="58"/>
      <c r="L541" s="58"/>
      <c r="O541" s="3"/>
    </row>
    <row r="542" spans="9:15" s="8" customFormat="1" ht="12.75">
      <c r="I542" s="58"/>
      <c r="J542" s="58"/>
      <c r="K542" s="58"/>
      <c r="L542" s="58"/>
      <c r="O542" s="3"/>
    </row>
    <row r="543" spans="9:15" s="8" customFormat="1" ht="12.75">
      <c r="I543" s="58"/>
      <c r="J543" s="58"/>
      <c r="K543" s="58"/>
      <c r="L543" s="58"/>
      <c r="O543" s="3"/>
    </row>
    <row r="544" spans="9:15" s="8" customFormat="1" ht="12.75">
      <c r="I544" s="58"/>
      <c r="J544" s="58"/>
      <c r="K544" s="58"/>
      <c r="L544" s="58"/>
      <c r="O544" s="3"/>
    </row>
    <row r="545" spans="9:15" s="8" customFormat="1" ht="12.75">
      <c r="I545" s="58"/>
      <c r="J545" s="58"/>
      <c r="K545" s="58"/>
      <c r="L545" s="58"/>
      <c r="O545" s="3"/>
    </row>
    <row r="546" spans="9:15" s="8" customFormat="1" ht="12.75">
      <c r="I546" s="58"/>
      <c r="J546" s="58"/>
      <c r="K546" s="58"/>
      <c r="L546" s="58"/>
      <c r="O546" s="3"/>
    </row>
    <row r="547" spans="9:15" s="8" customFormat="1" ht="12.75">
      <c r="I547" s="58"/>
      <c r="J547" s="58"/>
      <c r="K547" s="58"/>
      <c r="L547" s="58"/>
      <c r="O547" s="3"/>
    </row>
    <row r="548" spans="9:15" s="8" customFormat="1" ht="12.75">
      <c r="I548" s="58"/>
      <c r="J548" s="58"/>
      <c r="K548" s="58"/>
      <c r="L548" s="58"/>
      <c r="O548" s="3"/>
    </row>
    <row r="549" spans="9:15" s="8" customFormat="1" ht="12.75">
      <c r="I549" s="58"/>
      <c r="J549" s="58"/>
      <c r="K549" s="58"/>
      <c r="L549" s="58"/>
      <c r="O549" s="3"/>
    </row>
    <row r="550" spans="9:15" s="8" customFormat="1" ht="12.75">
      <c r="I550" s="58"/>
      <c r="J550" s="58"/>
      <c r="K550" s="58"/>
      <c r="L550" s="58"/>
      <c r="O550" s="3"/>
    </row>
    <row r="551" spans="9:15" s="8" customFormat="1" ht="12.75">
      <c r="I551" s="58"/>
      <c r="J551" s="58"/>
      <c r="K551" s="58"/>
      <c r="L551" s="58"/>
      <c r="O551" s="3"/>
    </row>
    <row r="552" spans="9:15" s="8" customFormat="1" ht="12.75">
      <c r="I552" s="58"/>
      <c r="J552" s="58"/>
      <c r="K552" s="58"/>
      <c r="L552" s="58"/>
      <c r="O552" s="3"/>
    </row>
    <row r="553" spans="9:15" s="8" customFormat="1" ht="12.75">
      <c r="I553" s="58"/>
      <c r="J553" s="58"/>
      <c r="K553" s="58"/>
      <c r="L553" s="58"/>
      <c r="O553" s="3"/>
    </row>
    <row r="554" spans="9:15" s="8" customFormat="1" ht="12.75">
      <c r="I554" s="58"/>
      <c r="J554" s="58"/>
      <c r="K554" s="58"/>
      <c r="L554" s="58"/>
      <c r="O554" s="3"/>
    </row>
    <row r="555" spans="9:15" s="8" customFormat="1" ht="12.75">
      <c r="I555" s="58"/>
      <c r="J555" s="58"/>
      <c r="K555" s="58"/>
      <c r="L555" s="58"/>
      <c r="O555" s="3"/>
    </row>
    <row r="556" spans="9:15" s="8" customFormat="1" ht="12.75">
      <c r="I556" s="58"/>
      <c r="J556" s="58"/>
      <c r="K556" s="58"/>
      <c r="L556" s="58"/>
      <c r="O556" s="3"/>
    </row>
    <row r="557" spans="9:15" s="8" customFormat="1" ht="12.75">
      <c r="I557" s="58"/>
      <c r="J557" s="58"/>
      <c r="K557" s="58"/>
      <c r="L557" s="58"/>
      <c r="O557" s="3"/>
    </row>
    <row r="558" spans="9:15" s="8" customFormat="1" ht="12.75">
      <c r="I558" s="58"/>
      <c r="J558" s="58"/>
      <c r="K558" s="58"/>
      <c r="L558" s="58"/>
      <c r="O558" s="3"/>
    </row>
    <row r="559" spans="9:15" s="8" customFormat="1" ht="12.75">
      <c r="I559" s="58"/>
      <c r="J559" s="58"/>
      <c r="K559" s="58"/>
      <c r="L559" s="58"/>
      <c r="O559" s="3"/>
    </row>
    <row r="560" spans="9:15" s="8" customFormat="1" ht="12.75">
      <c r="I560" s="58"/>
      <c r="J560" s="58"/>
      <c r="K560" s="58"/>
      <c r="L560" s="58"/>
      <c r="O560" s="3"/>
    </row>
    <row r="561" spans="9:15" s="8" customFormat="1" ht="12.75">
      <c r="I561" s="58"/>
      <c r="J561" s="58"/>
      <c r="K561" s="58"/>
      <c r="L561" s="58"/>
      <c r="O561" s="3"/>
    </row>
    <row r="562" spans="9:15" s="8" customFormat="1" ht="12.75">
      <c r="I562" s="58"/>
      <c r="J562" s="58"/>
      <c r="K562" s="58"/>
      <c r="L562" s="58"/>
      <c r="O562" s="3"/>
    </row>
    <row r="563" spans="9:15" s="8" customFormat="1" ht="12.75">
      <c r="I563" s="58"/>
      <c r="J563" s="58"/>
      <c r="K563" s="58"/>
      <c r="L563" s="58"/>
      <c r="O563" s="3"/>
    </row>
    <row r="564" spans="9:15" s="8" customFormat="1" ht="12.75">
      <c r="I564" s="58"/>
      <c r="J564" s="58"/>
      <c r="K564" s="58"/>
      <c r="L564" s="58"/>
      <c r="O564" s="3"/>
    </row>
    <row r="565" spans="9:15" s="8" customFormat="1" ht="12.75">
      <c r="I565" s="58"/>
      <c r="J565" s="58"/>
      <c r="K565" s="58"/>
      <c r="L565" s="58"/>
      <c r="O565" s="3"/>
    </row>
    <row r="566" spans="9:15" s="8" customFormat="1" ht="12.75">
      <c r="I566" s="58"/>
      <c r="J566" s="58"/>
      <c r="K566" s="58"/>
      <c r="L566" s="58"/>
      <c r="O566" s="3"/>
    </row>
    <row r="567" spans="9:15" s="8" customFormat="1" ht="12.75">
      <c r="I567" s="58"/>
      <c r="J567" s="58"/>
      <c r="K567" s="58"/>
      <c r="L567" s="58"/>
      <c r="O567" s="3"/>
    </row>
    <row r="568" spans="9:15" s="8" customFormat="1" ht="12.75">
      <c r="I568" s="58"/>
      <c r="J568" s="58"/>
      <c r="K568" s="58"/>
      <c r="L568" s="58"/>
      <c r="O568" s="3"/>
    </row>
    <row r="569" spans="9:15" s="8" customFormat="1" ht="12.75">
      <c r="I569" s="58"/>
      <c r="J569" s="58"/>
      <c r="K569" s="58"/>
      <c r="L569" s="58"/>
      <c r="O569" s="3"/>
    </row>
    <row r="570" spans="9:15" s="8" customFormat="1" ht="12.75">
      <c r="I570" s="58"/>
      <c r="J570" s="58"/>
      <c r="K570" s="58"/>
      <c r="L570" s="58"/>
      <c r="O570" s="3"/>
    </row>
    <row r="571" spans="9:15" s="8" customFormat="1" ht="12.75">
      <c r="I571" s="58"/>
      <c r="J571" s="58"/>
      <c r="K571" s="58"/>
      <c r="L571" s="58"/>
      <c r="O571" s="3"/>
    </row>
    <row r="572" spans="9:15" s="8" customFormat="1" ht="12.75">
      <c r="I572" s="58"/>
      <c r="J572" s="58"/>
      <c r="K572" s="58"/>
      <c r="L572" s="58"/>
      <c r="O572" s="3"/>
    </row>
    <row r="573" spans="9:15" s="8" customFormat="1" ht="12.75">
      <c r="I573" s="58"/>
      <c r="J573" s="58"/>
      <c r="K573" s="58"/>
      <c r="L573" s="58"/>
      <c r="O573" s="3"/>
    </row>
    <row r="574" spans="9:15" s="8" customFormat="1" ht="12.75">
      <c r="I574" s="58"/>
      <c r="J574" s="58"/>
      <c r="K574" s="58"/>
      <c r="L574" s="58"/>
      <c r="O574" s="3"/>
    </row>
    <row r="575" spans="9:15" s="8" customFormat="1" ht="12.75">
      <c r="I575" s="58"/>
      <c r="J575" s="58"/>
      <c r="K575" s="58"/>
      <c r="L575" s="58"/>
      <c r="O575" s="3"/>
    </row>
    <row r="576" spans="9:15" s="8" customFormat="1" ht="12.75">
      <c r="I576" s="58"/>
      <c r="J576" s="58"/>
      <c r="K576" s="58"/>
      <c r="L576" s="58"/>
      <c r="O576" s="3"/>
    </row>
    <row r="577" spans="9:15" s="8" customFormat="1" ht="12.75">
      <c r="I577" s="58"/>
      <c r="J577" s="58"/>
      <c r="K577" s="58"/>
      <c r="L577" s="58"/>
      <c r="O577" s="3"/>
    </row>
    <row r="578" spans="9:15" s="8" customFormat="1" ht="12.75">
      <c r="I578" s="58"/>
      <c r="J578" s="58"/>
      <c r="K578" s="58"/>
      <c r="L578" s="58"/>
      <c r="O578" s="3"/>
    </row>
    <row r="579" spans="9:15" s="8" customFormat="1" ht="12.75">
      <c r="I579" s="58"/>
      <c r="J579" s="58"/>
      <c r="K579" s="58"/>
      <c r="L579" s="58"/>
      <c r="O579" s="3"/>
    </row>
    <row r="580" spans="9:15" s="8" customFormat="1" ht="12.75">
      <c r="I580" s="58"/>
      <c r="J580" s="58"/>
      <c r="K580" s="58"/>
      <c r="L580" s="58"/>
      <c r="O580" s="3"/>
    </row>
    <row r="581" spans="9:15" s="8" customFormat="1" ht="12.75">
      <c r="I581" s="58"/>
      <c r="J581" s="58"/>
      <c r="K581" s="58"/>
      <c r="L581" s="58"/>
      <c r="O581" s="3"/>
    </row>
    <row r="582" spans="9:15" s="8" customFormat="1" ht="12.75">
      <c r="I582" s="58"/>
      <c r="J582" s="58"/>
      <c r="K582" s="58"/>
      <c r="L582" s="58"/>
      <c r="O582" s="3"/>
    </row>
    <row r="583" spans="9:15" s="8" customFormat="1" ht="12.75">
      <c r="I583" s="58"/>
      <c r="J583" s="58"/>
      <c r="K583" s="58"/>
      <c r="L583" s="58"/>
      <c r="O583" s="3"/>
    </row>
    <row r="584" spans="9:15" s="8" customFormat="1" ht="12.75">
      <c r="I584" s="58"/>
      <c r="J584" s="58"/>
      <c r="K584" s="58"/>
      <c r="L584" s="58"/>
      <c r="O584" s="3"/>
    </row>
    <row r="585" spans="9:15" s="8" customFormat="1" ht="12.75">
      <c r="I585" s="58"/>
      <c r="J585" s="58"/>
      <c r="K585" s="58"/>
      <c r="L585" s="58"/>
      <c r="O585" s="3"/>
    </row>
    <row r="586" spans="9:15" s="8" customFormat="1" ht="12.75">
      <c r="I586" s="58"/>
      <c r="J586" s="58"/>
      <c r="K586" s="58"/>
      <c r="L586" s="58"/>
      <c r="O586" s="3"/>
    </row>
    <row r="587" spans="9:15" s="8" customFormat="1" ht="12.75">
      <c r="I587" s="58"/>
      <c r="J587" s="58"/>
      <c r="K587" s="58"/>
      <c r="L587" s="58"/>
      <c r="O587" s="3"/>
    </row>
    <row r="588" spans="9:15" s="8" customFormat="1" ht="12.75">
      <c r="I588" s="58"/>
      <c r="J588" s="58"/>
      <c r="K588" s="58"/>
      <c r="L588" s="58"/>
      <c r="O588" s="3"/>
    </row>
    <row r="589" spans="9:15" s="8" customFormat="1" ht="12.75">
      <c r="I589" s="58"/>
      <c r="J589" s="58"/>
      <c r="K589" s="58"/>
      <c r="L589" s="58"/>
      <c r="O589" s="3"/>
    </row>
    <row r="590" spans="9:15" s="8" customFormat="1" ht="12.75">
      <c r="I590" s="58"/>
      <c r="J590" s="58"/>
      <c r="K590" s="58"/>
      <c r="L590" s="58"/>
      <c r="O590" s="3"/>
    </row>
    <row r="591" spans="9:15" s="8" customFormat="1" ht="12.75">
      <c r="I591" s="58"/>
      <c r="J591" s="58"/>
      <c r="K591" s="58"/>
      <c r="L591" s="58"/>
      <c r="O591" s="3"/>
    </row>
    <row r="592" spans="9:15" s="8" customFormat="1" ht="12.75">
      <c r="I592" s="58"/>
      <c r="J592" s="58"/>
      <c r="K592" s="58"/>
      <c r="L592" s="58"/>
      <c r="O592" s="3"/>
    </row>
    <row r="593" spans="9:15" s="8" customFormat="1" ht="12.75">
      <c r="I593" s="58"/>
      <c r="J593" s="58"/>
      <c r="K593" s="58"/>
      <c r="L593" s="58"/>
      <c r="O593" s="3"/>
    </row>
    <row r="594" spans="9:15" s="8" customFormat="1" ht="12.75">
      <c r="I594" s="58"/>
      <c r="J594" s="58"/>
      <c r="K594" s="58"/>
      <c r="L594" s="58"/>
      <c r="O594" s="3"/>
    </row>
    <row r="595" spans="9:15" s="8" customFormat="1" ht="12.75">
      <c r="I595" s="58"/>
      <c r="J595" s="58"/>
      <c r="K595" s="58"/>
      <c r="L595" s="58"/>
      <c r="O595" s="3"/>
    </row>
    <row r="596" spans="9:15" s="8" customFormat="1" ht="12.75">
      <c r="I596" s="58"/>
      <c r="J596" s="58"/>
      <c r="K596" s="58"/>
      <c r="L596" s="58"/>
      <c r="O596" s="3"/>
    </row>
    <row r="597" spans="9:15" s="8" customFormat="1" ht="12.75">
      <c r="I597" s="58"/>
      <c r="J597" s="58"/>
      <c r="K597" s="58"/>
      <c r="L597" s="58"/>
      <c r="O597" s="3"/>
    </row>
    <row r="598" spans="9:15" s="8" customFormat="1" ht="12.75">
      <c r="I598" s="58"/>
      <c r="J598" s="58"/>
      <c r="K598" s="58"/>
      <c r="L598" s="58"/>
      <c r="O598" s="3"/>
    </row>
    <row r="599" spans="9:15" s="8" customFormat="1" ht="12.75">
      <c r="I599" s="58"/>
      <c r="J599" s="58"/>
      <c r="K599" s="58"/>
      <c r="L599" s="58"/>
      <c r="O599" s="3"/>
    </row>
    <row r="600" spans="9:15" s="8" customFormat="1" ht="12.75">
      <c r="I600" s="58"/>
      <c r="J600" s="58"/>
      <c r="K600" s="58"/>
      <c r="L600" s="58"/>
      <c r="O600" s="3"/>
    </row>
    <row r="601" spans="9:15" s="8" customFormat="1" ht="12.75">
      <c r="I601" s="58"/>
      <c r="J601" s="58"/>
      <c r="K601" s="58"/>
      <c r="L601" s="58"/>
      <c r="O601" s="3"/>
    </row>
    <row r="602" spans="9:15" s="8" customFormat="1" ht="12.75">
      <c r="I602" s="58"/>
      <c r="J602" s="58"/>
      <c r="K602" s="58"/>
      <c r="L602" s="58"/>
      <c r="O602" s="3"/>
    </row>
    <row r="603" spans="9:15" s="8" customFormat="1" ht="12.75">
      <c r="I603" s="58"/>
      <c r="J603" s="58"/>
      <c r="K603" s="58"/>
      <c r="L603" s="58"/>
      <c r="O603" s="3"/>
    </row>
    <row r="604" spans="9:15" s="8" customFormat="1" ht="12.75">
      <c r="I604" s="58"/>
      <c r="J604" s="58"/>
      <c r="K604" s="58"/>
      <c r="L604" s="58"/>
      <c r="O604" s="3"/>
    </row>
    <row r="605" spans="9:15" s="8" customFormat="1" ht="12.75">
      <c r="I605" s="58"/>
      <c r="J605" s="58"/>
      <c r="K605" s="58"/>
      <c r="L605" s="58"/>
      <c r="O605" s="3"/>
    </row>
    <row r="606" spans="9:15" s="8" customFormat="1" ht="12.75">
      <c r="I606" s="58"/>
      <c r="J606" s="58"/>
      <c r="K606" s="58"/>
      <c r="L606" s="58"/>
      <c r="O606" s="3"/>
    </row>
    <row r="607" spans="9:15" s="8" customFormat="1" ht="12.75">
      <c r="I607" s="58"/>
      <c r="J607" s="58"/>
      <c r="K607" s="58"/>
      <c r="L607" s="58"/>
      <c r="O607" s="3"/>
    </row>
    <row r="608" spans="9:15" s="8" customFormat="1" ht="12.75">
      <c r="I608" s="58"/>
      <c r="J608" s="58"/>
      <c r="K608" s="58"/>
      <c r="L608" s="58"/>
      <c r="O608" s="3"/>
    </row>
    <row r="609" spans="9:15" s="8" customFormat="1" ht="12.75">
      <c r="I609" s="58"/>
      <c r="J609" s="58"/>
      <c r="K609" s="58"/>
      <c r="L609" s="58"/>
      <c r="O609" s="3"/>
    </row>
    <row r="610" spans="9:15" s="8" customFormat="1" ht="12.75">
      <c r="I610" s="58"/>
      <c r="J610" s="58"/>
      <c r="K610" s="58"/>
      <c r="L610" s="58"/>
      <c r="O610" s="3"/>
    </row>
    <row r="611" spans="9:15" s="8" customFormat="1" ht="12.75">
      <c r="I611" s="58"/>
      <c r="J611" s="58"/>
      <c r="K611" s="58"/>
      <c r="L611" s="58"/>
      <c r="O611" s="3"/>
    </row>
    <row r="612" spans="9:15" s="8" customFormat="1" ht="12.75">
      <c r="I612" s="58"/>
      <c r="J612" s="58"/>
      <c r="K612" s="58"/>
      <c r="L612" s="58"/>
      <c r="O612" s="3"/>
    </row>
    <row r="613" spans="9:15" s="8" customFormat="1" ht="12.75">
      <c r="I613" s="58"/>
      <c r="J613" s="58"/>
      <c r="K613" s="58"/>
      <c r="L613" s="58"/>
      <c r="O613" s="3"/>
    </row>
    <row r="614" spans="9:15" s="8" customFormat="1" ht="12.75">
      <c r="I614" s="58"/>
      <c r="J614" s="58"/>
      <c r="K614" s="58"/>
      <c r="L614" s="58"/>
      <c r="O614" s="3"/>
    </row>
    <row r="615" spans="9:15" s="8" customFormat="1" ht="12.75">
      <c r="I615" s="58"/>
      <c r="J615" s="58"/>
      <c r="K615" s="58"/>
      <c r="L615" s="58"/>
      <c r="O615" s="3"/>
    </row>
    <row r="616" spans="9:15" s="8" customFormat="1" ht="12.75">
      <c r="I616" s="58"/>
      <c r="J616" s="58"/>
      <c r="K616" s="58"/>
      <c r="L616" s="58"/>
      <c r="O616" s="3"/>
    </row>
    <row r="617" spans="9:15" s="8" customFormat="1" ht="12.75">
      <c r="I617" s="58"/>
      <c r="J617" s="58"/>
      <c r="K617" s="58"/>
      <c r="L617" s="58"/>
      <c r="O617" s="3"/>
    </row>
    <row r="618" spans="9:15" s="8" customFormat="1" ht="12.75">
      <c r="I618" s="58"/>
      <c r="J618" s="58"/>
      <c r="K618" s="58"/>
      <c r="L618" s="58"/>
      <c r="O618" s="3"/>
    </row>
    <row r="619" spans="9:15" s="8" customFormat="1" ht="12.75">
      <c r="I619" s="58"/>
      <c r="J619" s="58"/>
      <c r="K619" s="58"/>
      <c r="L619" s="58"/>
      <c r="O619" s="3"/>
    </row>
    <row r="620" spans="9:15" s="8" customFormat="1" ht="12.75">
      <c r="I620" s="58"/>
      <c r="J620" s="58"/>
      <c r="K620" s="58"/>
      <c r="L620" s="58"/>
      <c r="O620" s="3"/>
    </row>
    <row r="621" spans="9:15" s="8" customFormat="1" ht="12.75">
      <c r="I621" s="58"/>
      <c r="J621" s="58"/>
      <c r="K621" s="58"/>
      <c r="L621" s="58"/>
      <c r="O621" s="3"/>
    </row>
    <row r="622" spans="9:15" s="8" customFormat="1" ht="12.75">
      <c r="I622" s="58"/>
      <c r="J622" s="58"/>
      <c r="K622" s="58"/>
      <c r="L622" s="58"/>
      <c r="O622" s="3"/>
    </row>
    <row r="623" spans="9:15" s="8" customFormat="1" ht="12.75">
      <c r="I623" s="58"/>
      <c r="J623" s="58"/>
      <c r="K623" s="58"/>
      <c r="L623" s="58"/>
      <c r="O623" s="3"/>
    </row>
    <row r="624" spans="9:15" s="8" customFormat="1" ht="12.75">
      <c r="I624" s="58"/>
      <c r="J624" s="58"/>
      <c r="K624" s="58"/>
      <c r="L624" s="58"/>
      <c r="O624" s="3"/>
    </row>
    <row r="625" spans="9:15" s="8" customFormat="1" ht="12.75">
      <c r="I625" s="58"/>
      <c r="J625" s="58"/>
      <c r="K625" s="58"/>
      <c r="L625" s="58"/>
      <c r="O625" s="3"/>
    </row>
    <row r="626" spans="9:15" s="8" customFormat="1" ht="12.75">
      <c r="I626" s="58"/>
      <c r="J626" s="58"/>
      <c r="K626" s="58"/>
      <c r="L626" s="58"/>
      <c r="O626" s="3"/>
    </row>
    <row r="627" spans="9:15" s="8" customFormat="1" ht="12.75">
      <c r="I627" s="58"/>
      <c r="J627" s="58"/>
      <c r="K627" s="58"/>
      <c r="L627" s="58"/>
      <c r="O627" s="3"/>
    </row>
    <row r="628" spans="9:15" s="8" customFormat="1" ht="12.75">
      <c r="I628" s="58"/>
      <c r="J628" s="58"/>
      <c r="K628" s="58"/>
      <c r="L628" s="58"/>
      <c r="O628" s="3"/>
    </row>
    <row r="629" spans="9:15" s="8" customFormat="1" ht="12.75">
      <c r="I629" s="58"/>
      <c r="J629" s="58"/>
      <c r="K629" s="58"/>
      <c r="L629" s="58"/>
      <c r="O629" s="3"/>
    </row>
    <row r="630" spans="9:15" s="8" customFormat="1" ht="12.75">
      <c r="I630" s="58"/>
      <c r="J630" s="58"/>
      <c r="K630" s="58"/>
      <c r="L630" s="58"/>
      <c r="O630" s="3"/>
    </row>
    <row r="631" spans="9:15" s="8" customFormat="1" ht="12.75">
      <c r="I631" s="58"/>
      <c r="J631" s="58"/>
      <c r="K631" s="58"/>
      <c r="L631" s="58"/>
      <c r="O631" s="3"/>
    </row>
    <row r="632" spans="9:15" s="8" customFormat="1" ht="12.75">
      <c r="I632" s="58"/>
      <c r="J632" s="58"/>
      <c r="K632" s="58"/>
      <c r="L632" s="58"/>
      <c r="O632" s="3"/>
    </row>
    <row r="633" spans="9:15" s="8" customFormat="1" ht="12.75">
      <c r="I633" s="58"/>
      <c r="J633" s="58"/>
      <c r="K633" s="58"/>
      <c r="L633" s="58"/>
      <c r="O633" s="3"/>
    </row>
    <row r="634" spans="9:15" s="8" customFormat="1" ht="12.75">
      <c r="I634" s="58"/>
      <c r="J634" s="58"/>
      <c r="K634" s="58"/>
      <c r="L634" s="58"/>
      <c r="O634" s="3"/>
    </row>
    <row r="635" spans="9:15" s="8" customFormat="1" ht="12.75">
      <c r="I635" s="58"/>
      <c r="J635" s="58"/>
      <c r="K635" s="58"/>
      <c r="L635" s="58"/>
      <c r="O635" s="3"/>
    </row>
    <row r="636" spans="9:15" s="8" customFormat="1" ht="12.75">
      <c r="I636" s="58"/>
      <c r="J636" s="58"/>
      <c r="K636" s="58"/>
      <c r="L636" s="58"/>
      <c r="O636" s="3"/>
    </row>
    <row r="637" spans="9:15" s="8" customFormat="1" ht="12.75">
      <c r="I637" s="58"/>
      <c r="J637" s="58"/>
      <c r="K637" s="58"/>
      <c r="L637" s="58"/>
      <c r="O637" s="3"/>
    </row>
    <row r="638" spans="9:15" s="8" customFormat="1" ht="12.75">
      <c r="I638" s="58"/>
      <c r="J638" s="58"/>
      <c r="K638" s="58"/>
      <c r="L638" s="58"/>
      <c r="O638" s="3"/>
    </row>
    <row r="639" spans="9:15" s="8" customFormat="1" ht="12.75">
      <c r="I639" s="58"/>
      <c r="J639" s="58"/>
      <c r="K639" s="58"/>
      <c r="L639" s="58"/>
      <c r="O639" s="3"/>
    </row>
    <row r="640" spans="9:15" s="8" customFormat="1" ht="12.75">
      <c r="I640" s="58"/>
      <c r="J640" s="58"/>
      <c r="K640" s="58"/>
      <c r="L640" s="58"/>
      <c r="O640" s="3"/>
    </row>
    <row r="641" spans="9:15" s="8" customFormat="1" ht="12.75">
      <c r="I641" s="58"/>
      <c r="J641" s="58"/>
      <c r="K641" s="58"/>
      <c r="L641" s="58"/>
      <c r="O641" s="3"/>
    </row>
    <row r="642" spans="9:15" s="8" customFormat="1" ht="12.75">
      <c r="I642" s="58"/>
      <c r="J642" s="58"/>
      <c r="K642" s="58"/>
      <c r="L642" s="58"/>
      <c r="O642" s="3"/>
    </row>
    <row r="643" spans="9:15" s="8" customFormat="1" ht="12.75">
      <c r="I643" s="58"/>
      <c r="J643" s="58"/>
      <c r="K643" s="58"/>
      <c r="L643" s="58"/>
      <c r="O643" s="3"/>
    </row>
    <row r="644" spans="9:15" s="8" customFormat="1" ht="12.75">
      <c r="I644" s="58"/>
      <c r="J644" s="58"/>
      <c r="K644" s="58"/>
      <c r="L644" s="58"/>
      <c r="O644" s="3"/>
    </row>
    <row r="645" spans="9:15" s="8" customFormat="1" ht="12.75">
      <c r="I645" s="58"/>
      <c r="J645" s="58"/>
      <c r="K645" s="58"/>
      <c r="L645" s="58"/>
      <c r="O645" s="3"/>
    </row>
    <row r="646" spans="9:15" s="8" customFormat="1" ht="12.75">
      <c r="I646" s="58"/>
      <c r="J646" s="58"/>
      <c r="K646" s="58"/>
      <c r="L646" s="58"/>
      <c r="O646" s="3"/>
    </row>
    <row r="647" spans="9:15" s="8" customFormat="1" ht="12.75">
      <c r="I647" s="58"/>
      <c r="J647" s="58"/>
      <c r="K647" s="58"/>
      <c r="L647" s="58"/>
      <c r="O647" s="3"/>
    </row>
    <row r="648" spans="9:15" s="8" customFormat="1" ht="12.75">
      <c r="I648" s="58"/>
      <c r="J648" s="58"/>
      <c r="K648" s="58"/>
      <c r="L648" s="58"/>
      <c r="O648" s="3"/>
    </row>
    <row r="649" spans="9:15" s="8" customFormat="1" ht="12.75">
      <c r="I649" s="58"/>
      <c r="J649" s="58"/>
      <c r="K649" s="58"/>
      <c r="L649" s="58"/>
      <c r="O649" s="3"/>
    </row>
    <row r="650" spans="9:15" s="8" customFormat="1" ht="12.75">
      <c r="I650" s="58"/>
      <c r="J650" s="58"/>
      <c r="K650" s="58"/>
      <c r="L650" s="58"/>
      <c r="O650" s="3"/>
    </row>
    <row r="651" spans="9:15" s="8" customFormat="1" ht="12.75">
      <c r="I651" s="58"/>
      <c r="J651" s="58"/>
      <c r="K651" s="58"/>
      <c r="L651" s="58"/>
      <c r="O651" s="3"/>
    </row>
    <row r="652" spans="9:15" s="8" customFormat="1" ht="12.75">
      <c r="I652" s="58"/>
      <c r="J652" s="58"/>
      <c r="K652" s="58"/>
      <c r="L652" s="58"/>
      <c r="O652" s="3"/>
    </row>
    <row r="653" spans="9:15" s="8" customFormat="1" ht="12.75">
      <c r="I653" s="58"/>
      <c r="J653" s="58"/>
      <c r="K653" s="58"/>
      <c r="L653" s="58"/>
      <c r="O653" s="3"/>
    </row>
    <row r="654" spans="9:15" s="8" customFormat="1" ht="12.75">
      <c r="I654" s="58"/>
      <c r="J654" s="58"/>
      <c r="K654" s="58"/>
      <c r="L654" s="58"/>
      <c r="O654" s="3"/>
    </row>
    <row r="655" spans="9:15" s="8" customFormat="1" ht="12.75">
      <c r="I655" s="58"/>
      <c r="J655" s="58"/>
      <c r="K655" s="58"/>
      <c r="L655" s="58"/>
      <c r="O655" s="3"/>
    </row>
    <row r="656" spans="9:15" s="8" customFormat="1" ht="12.75">
      <c r="I656" s="58"/>
      <c r="J656" s="58"/>
      <c r="K656" s="58"/>
      <c r="L656" s="58"/>
      <c r="O656" s="3"/>
    </row>
    <row r="657" spans="9:15" s="8" customFormat="1" ht="12.75">
      <c r="I657" s="58"/>
      <c r="J657" s="58"/>
      <c r="K657" s="58"/>
      <c r="L657" s="58"/>
      <c r="O657" s="3"/>
    </row>
    <row r="658" spans="9:15" s="8" customFormat="1" ht="12.75">
      <c r="I658" s="58"/>
      <c r="J658" s="58"/>
      <c r="K658" s="58"/>
      <c r="L658" s="58"/>
      <c r="O658" s="3"/>
    </row>
    <row r="659" spans="9:15" s="8" customFormat="1" ht="12.75">
      <c r="I659" s="58"/>
      <c r="J659" s="58"/>
      <c r="K659" s="58"/>
      <c r="L659" s="58"/>
      <c r="O659" s="3"/>
    </row>
    <row r="660" spans="9:15" s="8" customFormat="1" ht="12.75">
      <c r="I660" s="58"/>
      <c r="J660" s="58"/>
      <c r="K660" s="58"/>
      <c r="L660" s="58"/>
      <c r="O660" s="3"/>
    </row>
    <row r="661" spans="9:15" s="8" customFormat="1" ht="12.75">
      <c r="I661" s="58"/>
      <c r="J661" s="58"/>
      <c r="K661" s="58"/>
      <c r="L661" s="58"/>
      <c r="O661" s="3"/>
    </row>
    <row r="662" spans="9:15" s="8" customFormat="1" ht="12.75">
      <c r="I662" s="58"/>
      <c r="J662" s="58"/>
      <c r="K662" s="58"/>
      <c r="L662" s="58"/>
      <c r="O662" s="3"/>
    </row>
    <row r="663" spans="9:15" s="8" customFormat="1" ht="12.75">
      <c r="I663" s="58"/>
      <c r="J663" s="58"/>
      <c r="K663" s="58"/>
      <c r="L663" s="58"/>
      <c r="O663" s="3"/>
    </row>
    <row r="664" spans="9:15" s="8" customFormat="1" ht="12.75">
      <c r="I664" s="58"/>
      <c r="J664" s="58"/>
      <c r="K664" s="58"/>
      <c r="L664" s="58"/>
      <c r="O664" s="3"/>
    </row>
    <row r="665" spans="9:15" s="8" customFormat="1" ht="12.75">
      <c r="I665" s="58"/>
      <c r="J665" s="58"/>
      <c r="K665" s="58"/>
      <c r="L665" s="58"/>
      <c r="O665" s="3"/>
    </row>
    <row r="666" spans="9:15" s="8" customFormat="1" ht="12.75">
      <c r="I666" s="58"/>
      <c r="J666" s="58"/>
      <c r="K666" s="58"/>
      <c r="L666" s="58"/>
      <c r="O666" s="3"/>
    </row>
    <row r="667" spans="9:15" s="8" customFormat="1" ht="12.75">
      <c r="I667" s="58"/>
      <c r="J667" s="58"/>
      <c r="K667" s="58"/>
      <c r="L667" s="58"/>
      <c r="O667" s="3"/>
    </row>
    <row r="668" spans="9:15" s="8" customFormat="1" ht="12.75">
      <c r="I668" s="58"/>
      <c r="J668" s="58"/>
      <c r="K668" s="58"/>
      <c r="L668" s="58"/>
      <c r="O668" s="3"/>
    </row>
    <row r="669" spans="9:15" s="8" customFormat="1" ht="12.75">
      <c r="I669" s="58"/>
      <c r="J669" s="58"/>
      <c r="K669" s="58"/>
      <c r="L669" s="58"/>
      <c r="O669" s="3"/>
    </row>
    <row r="670" spans="9:15" s="8" customFormat="1" ht="12.75">
      <c r="I670" s="58"/>
      <c r="J670" s="58"/>
      <c r="K670" s="58"/>
      <c r="L670" s="58"/>
      <c r="O670" s="3"/>
    </row>
    <row r="671" spans="9:15" s="8" customFormat="1" ht="12.75">
      <c r="I671" s="58"/>
      <c r="J671" s="58"/>
      <c r="K671" s="58"/>
      <c r="L671" s="58"/>
      <c r="O671" s="3"/>
    </row>
    <row r="672" spans="9:15" s="8" customFormat="1" ht="12.75">
      <c r="I672" s="58"/>
      <c r="J672" s="58"/>
      <c r="K672" s="58"/>
      <c r="L672" s="58"/>
      <c r="O672" s="3"/>
    </row>
    <row r="673" spans="9:15" s="8" customFormat="1" ht="12.75">
      <c r="I673" s="58"/>
      <c r="J673" s="58"/>
      <c r="K673" s="58"/>
      <c r="L673" s="58"/>
      <c r="O673" s="3"/>
    </row>
    <row r="674" spans="9:15" s="8" customFormat="1" ht="12.75">
      <c r="I674" s="58"/>
      <c r="J674" s="58"/>
      <c r="K674" s="58"/>
      <c r="L674" s="58"/>
      <c r="O674" s="3"/>
    </row>
    <row r="675" spans="9:15" s="8" customFormat="1" ht="12.75">
      <c r="I675" s="58"/>
      <c r="J675" s="58"/>
      <c r="K675" s="58"/>
      <c r="L675" s="58"/>
      <c r="O675" s="3"/>
    </row>
    <row r="676" spans="9:15" s="8" customFormat="1" ht="12.75">
      <c r="I676" s="58"/>
      <c r="J676" s="58"/>
      <c r="K676" s="58"/>
      <c r="L676" s="58"/>
      <c r="O676" s="3"/>
    </row>
    <row r="677" spans="9:15" s="8" customFormat="1" ht="12.75">
      <c r="I677" s="58"/>
      <c r="J677" s="58"/>
      <c r="K677" s="58"/>
      <c r="L677" s="58"/>
      <c r="O677" s="3"/>
    </row>
    <row r="678" spans="9:15" s="8" customFormat="1" ht="12.75">
      <c r="I678" s="58"/>
      <c r="J678" s="58"/>
      <c r="K678" s="58"/>
      <c r="L678" s="58"/>
      <c r="O678" s="3"/>
    </row>
    <row r="679" spans="9:15" s="8" customFormat="1" ht="12.75">
      <c r="I679" s="58"/>
      <c r="J679" s="58"/>
      <c r="K679" s="58"/>
      <c r="L679" s="58"/>
      <c r="O679" s="3"/>
    </row>
    <row r="680" spans="9:15" s="8" customFormat="1" ht="12.75">
      <c r="I680" s="58"/>
      <c r="J680" s="58"/>
      <c r="K680" s="58"/>
      <c r="L680" s="58"/>
      <c r="O680" s="3"/>
    </row>
    <row r="681" spans="9:15" s="8" customFormat="1" ht="12.75">
      <c r="I681" s="58"/>
      <c r="J681" s="58"/>
      <c r="K681" s="58"/>
      <c r="L681" s="58"/>
      <c r="O681" s="3"/>
    </row>
    <row r="682" spans="9:15" s="8" customFormat="1" ht="12.75">
      <c r="I682" s="58"/>
      <c r="J682" s="58"/>
      <c r="K682" s="58"/>
      <c r="L682" s="58"/>
      <c r="O682" s="3"/>
    </row>
    <row r="683" spans="9:15" s="8" customFormat="1" ht="12.75">
      <c r="I683" s="58"/>
      <c r="J683" s="58"/>
      <c r="K683" s="58"/>
      <c r="L683" s="58"/>
      <c r="O683" s="3"/>
    </row>
    <row r="684" spans="9:15" s="8" customFormat="1" ht="12.75">
      <c r="I684" s="58"/>
      <c r="J684" s="58"/>
      <c r="K684" s="58"/>
      <c r="L684" s="58"/>
      <c r="O684" s="3"/>
    </row>
    <row r="685" spans="9:15" s="8" customFormat="1" ht="12.75">
      <c r="I685" s="58"/>
      <c r="J685" s="58"/>
      <c r="K685" s="58"/>
      <c r="L685" s="58"/>
      <c r="O685" s="3"/>
    </row>
    <row r="686" spans="9:15" s="8" customFormat="1" ht="12.75">
      <c r="I686" s="58"/>
      <c r="J686" s="58"/>
      <c r="K686" s="58"/>
      <c r="L686" s="58"/>
      <c r="O686" s="3"/>
    </row>
    <row r="687" spans="9:15" s="8" customFormat="1" ht="12.75">
      <c r="I687" s="58"/>
      <c r="J687" s="58"/>
      <c r="K687" s="58"/>
      <c r="L687" s="58"/>
      <c r="O687" s="3"/>
    </row>
    <row r="688" spans="9:15" s="8" customFormat="1" ht="12.75">
      <c r="I688" s="58"/>
      <c r="J688" s="58"/>
      <c r="K688" s="58"/>
      <c r="L688" s="58"/>
      <c r="O688" s="3"/>
    </row>
    <row r="689" spans="9:15" s="8" customFormat="1" ht="12.75">
      <c r="I689" s="58"/>
      <c r="J689" s="58"/>
      <c r="K689" s="58"/>
      <c r="L689" s="58"/>
      <c r="O689" s="3"/>
    </row>
    <row r="690" spans="9:15" s="8" customFormat="1" ht="12.75">
      <c r="I690" s="58"/>
      <c r="J690" s="58"/>
      <c r="K690" s="58"/>
      <c r="L690" s="58"/>
      <c r="O690" s="3"/>
    </row>
    <row r="691" spans="9:15" s="8" customFormat="1" ht="12.75">
      <c r="I691" s="58"/>
      <c r="J691" s="58"/>
      <c r="K691" s="58"/>
      <c r="L691" s="58"/>
      <c r="O691" s="3"/>
    </row>
    <row r="692" spans="9:15" s="8" customFormat="1" ht="12.75">
      <c r="I692" s="58"/>
      <c r="J692" s="58"/>
      <c r="K692" s="58"/>
      <c r="L692" s="58"/>
      <c r="O692" s="3"/>
    </row>
    <row r="693" spans="9:15" s="8" customFormat="1" ht="12.75">
      <c r="I693" s="58"/>
      <c r="J693" s="58"/>
      <c r="K693" s="58"/>
      <c r="L693" s="58"/>
      <c r="O693" s="3"/>
    </row>
    <row r="694" spans="9:15" s="8" customFormat="1" ht="12.75">
      <c r="I694" s="58"/>
      <c r="J694" s="58"/>
      <c r="K694" s="58"/>
      <c r="L694" s="58"/>
      <c r="O694" s="3"/>
    </row>
    <row r="695" spans="9:15" s="8" customFormat="1" ht="12.75">
      <c r="I695" s="58"/>
      <c r="J695" s="58"/>
      <c r="K695" s="58"/>
      <c r="L695" s="58"/>
      <c r="O695" s="3"/>
    </row>
    <row r="696" spans="9:15" s="8" customFormat="1" ht="12.75">
      <c r="I696" s="58"/>
      <c r="J696" s="58"/>
      <c r="K696" s="58"/>
      <c r="L696" s="58"/>
      <c r="O696" s="3"/>
    </row>
    <row r="697" spans="9:15" s="8" customFormat="1" ht="12.75">
      <c r="I697" s="58"/>
      <c r="J697" s="58"/>
      <c r="K697" s="58"/>
      <c r="L697" s="58"/>
      <c r="O697" s="3"/>
    </row>
    <row r="698" spans="9:15" s="8" customFormat="1" ht="12.75">
      <c r="I698" s="58"/>
      <c r="J698" s="58"/>
      <c r="K698" s="58"/>
      <c r="L698" s="58"/>
      <c r="O698" s="3"/>
    </row>
    <row r="699" spans="9:15" s="8" customFormat="1" ht="12.75">
      <c r="I699" s="58"/>
      <c r="J699" s="58"/>
      <c r="K699" s="58"/>
      <c r="L699" s="58"/>
      <c r="O699" s="3"/>
    </row>
    <row r="700" spans="9:15" s="8" customFormat="1" ht="12.75">
      <c r="I700" s="58"/>
      <c r="J700" s="58"/>
      <c r="K700" s="58"/>
      <c r="L700" s="58"/>
      <c r="O700" s="3"/>
    </row>
    <row r="701" spans="9:15" s="8" customFormat="1" ht="12.75">
      <c r="I701" s="58"/>
      <c r="J701" s="58"/>
      <c r="K701" s="58"/>
      <c r="L701" s="58"/>
      <c r="O701" s="3"/>
    </row>
    <row r="702" spans="9:15" s="8" customFormat="1" ht="12.75">
      <c r="I702" s="58"/>
      <c r="J702" s="58"/>
      <c r="K702" s="58"/>
      <c r="L702" s="58"/>
      <c r="O702" s="3"/>
    </row>
    <row r="703" spans="9:15" s="8" customFormat="1" ht="12.75">
      <c r="I703" s="58"/>
      <c r="J703" s="58"/>
      <c r="K703" s="58"/>
      <c r="L703" s="58"/>
      <c r="O703" s="3"/>
    </row>
    <row r="704" spans="9:15" s="8" customFormat="1" ht="12.75">
      <c r="I704" s="58"/>
      <c r="J704" s="58"/>
      <c r="K704" s="58"/>
      <c r="L704" s="58"/>
      <c r="O704" s="3"/>
    </row>
    <row r="705" spans="9:15" s="8" customFormat="1" ht="12.75">
      <c r="I705" s="58"/>
      <c r="J705" s="58"/>
      <c r="K705" s="58"/>
      <c r="L705" s="58"/>
      <c r="O705" s="3"/>
    </row>
    <row r="706" spans="9:15" s="8" customFormat="1" ht="12.75">
      <c r="I706" s="58"/>
      <c r="J706" s="58"/>
      <c r="K706" s="58"/>
      <c r="L706" s="58"/>
      <c r="O706" s="3"/>
    </row>
    <row r="707" spans="9:15" s="8" customFormat="1" ht="12.75">
      <c r="I707" s="58"/>
      <c r="J707" s="58"/>
      <c r="K707" s="58"/>
      <c r="L707" s="58"/>
      <c r="O707" s="3"/>
    </row>
    <row r="708" spans="9:15" s="8" customFormat="1" ht="12.75">
      <c r="I708" s="58"/>
      <c r="J708" s="58"/>
      <c r="K708" s="58"/>
      <c r="L708" s="58"/>
      <c r="O708" s="3"/>
    </row>
    <row r="709" spans="9:15" s="8" customFormat="1" ht="12.75">
      <c r="I709" s="58"/>
      <c r="J709" s="58"/>
      <c r="K709" s="58"/>
      <c r="L709" s="58"/>
      <c r="O709" s="3"/>
    </row>
    <row r="710" spans="9:15" s="8" customFormat="1" ht="12.75">
      <c r="I710" s="58"/>
      <c r="J710" s="58"/>
      <c r="K710" s="58"/>
      <c r="L710" s="58"/>
      <c r="O710" s="3"/>
    </row>
    <row r="711" spans="9:15" s="8" customFormat="1" ht="12.75">
      <c r="I711" s="58"/>
      <c r="J711" s="58"/>
      <c r="K711" s="58"/>
      <c r="L711" s="58"/>
      <c r="O711" s="3"/>
    </row>
    <row r="712" spans="9:15" s="8" customFormat="1" ht="12.75">
      <c r="I712" s="58"/>
      <c r="J712" s="58"/>
      <c r="K712" s="58"/>
      <c r="L712" s="58"/>
      <c r="O712" s="3"/>
    </row>
    <row r="713" spans="9:15" s="8" customFormat="1" ht="12.75">
      <c r="I713" s="58"/>
      <c r="J713" s="58"/>
      <c r="K713" s="58"/>
      <c r="L713" s="58"/>
      <c r="O713" s="3"/>
    </row>
    <row r="714" spans="9:15" s="8" customFormat="1" ht="12.75">
      <c r="I714" s="58"/>
      <c r="J714" s="58"/>
      <c r="K714" s="58"/>
      <c r="L714" s="58"/>
      <c r="O714" s="3"/>
    </row>
    <row r="715" spans="9:15" s="8" customFormat="1" ht="12.75">
      <c r="I715" s="58"/>
      <c r="J715" s="58"/>
      <c r="K715" s="58"/>
      <c r="L715" s="58"/>
      <c r="O715" s="3"/>
    </row>
    <row r="716" spans="9:15" s="8" customFormat="1" ht="12.75">
      <c r="I716" s="58"/>
      <c r="J716" s="58"/>
      <c r="K716" s="58"/>
      <c r="L716" s="58"/>
      <c r="O716" s="3"/>
    </row>
    <row r="717" spans="9:15" s="8" customFormat="1" ht="12.75">
      <c r="I717" s="58"/>
      <c r="J717" s="58"/>
      <c r="K717" s="58"/>
      <c r="L717" s="58"/>
      <c r="O717" s="3"/>
    </row>
    <row r="718" spans="9:15" s="8" customFormat="1" ht="12.75">
      <c r="I718" s="58"/>
      <c r="J718" s="58"/>
      <c r="K718" s="58"/>
      <c r="L718" s="58"/>
      <c r="O718" s="3"/>
    </row>
    <row r="719" spans="9:15" s="8" customFormat="1" ht="12.75">
      <c r="I719" s="58"/>
      <c r="J719" s="58"/>
      <c r="K719" s="58"/>
      <c r="L719" s="58"/>
      <c r="O719" s="3"/>
    </row>
    <row r="720" spans="9:15" s="8" customFormat="1" ht="12.75">
      <c r="I720" s="58"/>
      <c r="J720" s="58"/>
      <c r="K720" s="58"/>
      <c r="L720" s="58"/>
      <c r="O720" s="3"/>
    </row>
    <row r="721" spans="9:15" s="8" customFormat="1" ht="12.75">
      <c r="I721" s="58"/>
      <c r="J721" s="58"/>
      <c r="K721" s="58"/>
      <c r="L721" s="58"/>
      <c r="O721" s="3"/>
    </row>
    <row r="722" spans="9:15" s="8" customFormat="1" ht="12.75">
      <c r="I722" s="58"/>
      <c r="J722" s="58"/>
      <c r="K722" s="58"/>
      <c r="L722" s="58"/>
      <c r="O722" s="3"/>
    </row>
    <row r="723" spans="9:15" s="8" customFormat="1" ht="12.75">
      <c r="I723" s="58"/>
      <c r="J723" s="58"/>
      <c r="K723" s="58"/>
      <c r="L723" s="58"/>
      <c r="O723" s="3"/>
    </row>
    <row r="724" spans="9:15" s="8" customFormat="1" ht="12.75">
      <c r="I724" s="58"/>
      <c r="J724" s="58"/>
      <c r="K724" s="58"/>
      <c r="L724" s="58"/>
      <c r="O724" s="3"/>
    </row>
    <row r="725" spans="9:15" s="8" customFormat="1" ht="12.75">
      <c r="I725" s="58"/>
      <c r="J725" s="58"/>
      <c r="K725" s="58"/>
      <c r="L725" s="58"/>
      <c r="O725" s="3"/>
    </row>
    <row r="726" spans="9:15" s="8" customFormat="1" ht="12.75">
      <c r="I726" s="58"/>
      <c r="J726" s="58"/>
      <c r="K726" s="58"/>
      <c r="L726" s="58"/>
      <c r="O726" s="3"/>
    </row>
    <row r="727" spans="9:15" s="8" customFormat="1" ht="12.75">
      <c r="I727" s="58"/>
      <c r="J727" s="58"/>
      <c r="K727" s="58"/>
      <c r="L727" s="58"/>
      <c r="O727" s="3"/>
    </row>
    <row r="728" spans="9:15" s="8" customFormat="1" ht="12.75">
      <c r="I728" s="58"/>
      <c r="J728" s="58"/>
      <c r="K728" s="58"/>
      <c r="L728" s="58"/>
      <c r="O728" s="3"/>
    </row>
    <row r="729" spans="9:15" s="8" customFormat="1" ht="12.75">
      <c r="I729" s="58"/>
      <c r="J729" s="58"/>
      <c r="K729" s="58"/>
      <c r="L729" s="58"/>
      <c r="O729" s="3"/>
    </row>
    <row r="730" spans="9:15" s="8" customFormat="1" ht="12.75">
      <c r="I730" s="58"/>
      <c r="J730" s="58"/>
      <c r="K730" s="58"/>
      <c r="L730" s="58"/>
      <c r="O730" s="3"/>
    </row>
    <row r="731" spans="9:15" s="8" customFormat="1" ht="12.75">
      <c r="I731" s="58"/>
      <c r="J731" s="58"/>
      <c r="K731" s="58"/>
      <c r="L731" s="58"/>
      <c r="O731" s="3"/>
    </row>
    <row r="732" spans="9:15" s="8" customFormat="1" ht="12.75">
      <c r="I732" s="58"/>
      <c r="J732" s="58"/>
      <c r="K732" s="58"/>
      <c r="L732" s="58"/>
      <c r="O732" s="3"/>
    </row>
    <row r="733" spans="9:15" s="8" customFormat="1" ht="12.75">
      <c r="I733" s="58"/>
      <c r="J733" s="58"/>
      <c r="K733" s="58"/>
      <c r="L733" s="58"/>
      <c r="O733" s="3"/>
    </row>
    <row r="734" spans="9:15" s="8" customFormat="1" ht="12.75">
      <c r="I734" s="58"/>
      <c r="J734" s="58"/>
      <c r="K734" s="58"/>
      <c r="L734" s="58"/>
      <c r="O734" s="3"/>
    </row>
    <row r="735" spans="9:15" s="8" customFormat="1" ht="12.75">
      <c r="I735" s="58"/>
      <c r="J735" s="58"/>
      <c r="K735" s="58"/>
      <c r="L735" s="58"/>
      <c r="O735" s="3"/>
    </row>
    <row r="736" spans="9:15" s="8" customFormat="1" ht="12.75">
      <c r="I736" s="58"/>
      <c r="J736" s="58"/>
      <c r="K736" s="58"/>
      <c r="L736" s="58"/>
      <c r="O736" s="3"/>
    </row>
    <row r="737" spans="9:15" s="8" customFormat="1" ht="12.75">
      <c r="I737" s="58"/>
      <c r="J737" s="58"/>
      <c r="K737" s="58"/>
      <c r="L737" s="58"/>
      <c r="O737" s="3"/>
    </row>
    <row r="738" spans="9:15" s="8" customFormat="1" ht="12.75">
      <c r="I738" s="58"/>
      <c r="J738" s="58"/>
      <c r="K738" s="58"/>
      <c r="L738" s="58"/>
      <c r="O738" s="3"/>
    </row>
    <row r="739" spans="9:15" s="8" customFormat="1" ht="12.75">
      <c r="I739" s="58"/>
      <c r="J739" s="58"/>
      <c r="K739" s="58"/>
      <c r="L739" s="58"/>
      <c r="O739" s="3"/>
    </row>
    <row r="740" spans="9:15" s="8" customFormat="1" ht="12.75">
      <c r="I740" s="58"/>
      <c r="J740" s="58"/>
      <c r="K740" s="58"/>
      <c r="L740" s="58"/>
      <c r="O740" s="3"/>
    </row>
    <row r="741" spans="9:15" s="8" customFormat="1" ht="12.75">
      <c r="I741" s="58"/>
      <c r="J741" s="58"/>
      <c r="K741" s="58"/>
      <c r="L741" s="58"/>
      <c r="O741" s="3"/>
    </row>
    <row r="742" spans="9:15" s="8" customFormat="1" ht="12.75">
      <c r="I742" s="58"/>
      <c r="J742" s="58"/>
      <c r="K742" s="58"/>
      <c r="L742" s="58"/>
      <c r="O742" s="3"/>
    </row>
    <row r="743" spans="9:15" s="8" customFormat="1" ht="12.75">
      <c r="I743" s="58"/>
      <c r="J743" s="58"/>
      <c r="K743" s="58"/>
      <c r="L743" s="58"/>
      <c r="O743" s="3"/>
    </row>
    <row r="744" spans="9:15" s="8" customFormat="1" ht="12.75">
      <c r="I744" s="58"/>
      <c r="J744" s="58"/>
      <c r="K744" s="58"/>
      <c r="L744" s="58"/>
      <c r="O744" s="3"/>
    </row>
    <row r="745" spans="9:15" s="8" customFormat="1" ht="12.75">
      <c r="I745" s="58"/>
      <c r="J745" s="58"/>
      <c r="K745" s="58"/>
      <c r="L745" s="58"/>
      <c r="O745" s="3"/>
    </row>
    <row r="746" spans="9:15" s="8" customFormat="1" ht="12.75">
      <c r="I746" s="58"/>
      <c r="J746" s="58"/>
      <c r="K746" s="58"/>
      <c r="L746" s="58"/>
      <c r="O746" s="3"/>
    </row>
    <row r="747" spans="9:15" s="8" customFormat="1" ht="12.75">
      <c r="I747" s="58"/>
      <c r="J747" s="58"/>
      <c r="K747" s="58"/>
      <c r="L747" s="58"/>
      <c r="O747" s="3"/>
    </row>
    <row r="748" spans="9:15" s="8" customFormat="1" ht="12.75">
      <c r="I748" s="58"/>
      <c r="J748" s="58"/>
      <c r="K748" s="58"/>
      <c r="L748" s="58"/>
      <c r="O748" s="3"/>
    </row>
    <row r="749" spans="9:15" s="8" customFormat="1" ht="12.75">
      <c r="I749" s="58"/>
      <c r="J749" s="58"/>
      <c r="K749" s="58"/>
      <c r="L749" s="58"/>
      <c r="O749" s="3"/>
    </row>
    <row r="750" spans="9:15" s="8" customFormat="1" ht="12.75">
      <c r="I750" s="58"/>
      <c r="J750" s="58"/>
      <c r="K750" s="58"/>
      <c r="L750" s="58"/>
      <c r="O750" s="3"/>
    </row>
    <row r="751" spans="9:15" s="8" customFormat="1" ht="12.75">
      <c r="I751" s="58"/>
      <c r="J751" s="58"/>
      <c r="K751" s="58"/>
      <c r="L751" s="58"/>
      <c r="O751" s="3"/>
    </row>
    <row r="752" spans="9:15" s="8" customFormat="1" ht="12.75">
      <c r="I752" s="58"/>
      <c r="J752" s="58"/>
      <c r="K752" s="58"/>
      <c r="L752" s="58"/>
      <c r="O752" s="3"/>
    </row>
    <row r="753" spans="9:15" s="8" customFormat="1" ht="12.75">
      <c r="I753" s="58"/>
      <c r="J753" s="58"/>
      <c r="K753" s="58"/>
      <c r="L753" s="58"/>
      <c r="O753" s="3"/>
    </row>
    <row r="754" spans="9:15" s="8" customFormat="1" ht="12.75">
      <c r="I754" s="58"/>
      <c r="J754" s="58"/>
      <c r="K754" s="58"/>
      <c r="L754" s="58"/>
      <c r="O754" s="3"/>
    </row>
    <row r="755" spans="9:15" s="8" customFormat="1" ht="12.75">
      <c r="I755" s="58"/>
      <c r="J755" s="58"/>
      <c r="K755" s="58"/>
      <c r="L755" s="58"/>
      <c r="O755" s="3"/>
    </row>
    <row r="756" spans="9:15" s="8" customFormat="1" ht="12.75">
      <c r="I756" s="58"/>
      <c r="J756" s="58"/>
      <c r="K756" s="58"/>
      <c r="L756" s="58"/>
      <c r="O756" s="3"/>
    </row>
    <row r="757" spans="9:15" s="8" customFormat="1" ht="12.75">
      <c r="I757" s="58"/>
      <c r="J757" s="58"/>
      <c r="K757" s="58"/>
      <c r="L757" s="58"/>
      <c r="O757" s="3"/>
    </row>
    <row r="758" spans="9:15" s="8" customFormat="1" ht="12.75">
      <c r="I758" s="58"/>
      <c r="J758" s="58"/>
      <c r="K758" s="58"/>
      <c r="L758" s="58"/>
      <c r="O758" s="3"/>
    </row>
    <row r="759" spans="9:15" s="8" customFormat="1" ht="12.75">
      <c r="I759" s="58"/>
      <c r="J759" s="58"/>
      <c r="K759" s="58"/>
      <c r="L759" s="58"/>
      <c r="O759" s="3"/>
    </row>
    <row r="760" spans="9:15" s="8" customFormat="1" ht="12.75">
      <c r="I760" s="58"/>
      <c r="J760" s="58"/>
      <c r="K760" s="58"/>
      <c r="L760" s="58"/>
      <c r="O760" s="3"/>
    </row>
    <row r="761" spans="9:15" s="8" customFormat="1" ht="12.75">
      <c r="I761" s="58"/>
      <c r="J761" s="58"/>
      <c r="K761" s="58"/>
      <c r="L761" s="58"/>
      <c r="O761" s="3"/>
    </row>
    <row r="762" spans="9:15" s="8" customFormat="1" ht="12.75">
      <c r="I762" s="58"/>
      <c r="J762" s="58"/>
      <c r="K762" s="58"/>
      <c r="L762" s="58"/>
      <c r="O762" s="3"/>
    </row>
    <row r="763" spans="9:15" s="8" customFormat="1" ht="12.75">
      <c r="I763" s="58"/>
      <c r="J763" s="58"/>
      <c r="K763" s="58"/>
      <c r="L763" s="58"/>
      <c r="O763" s="3"/>
    </row>
    <row r="764" spans="9:15" s="8" customFormat="1" ht="12.75">
      <c r="I764" s="58"/>
      <c r="J764" s="58"/>
      <c r="K764" s="58"/>
      <c r="L764" s="58"/>
      <c r="O764" s="3"/>
    </row>
    <row r="765" spans="9:15" s="8" customFormat="1" ht="12.75">
      <c r="I765" s="58"/>
      <c r="J765" s="58"/>
      <c r="K765" s="58"/>
      <c r="L765" s="58"/>
      <c r="O765" s="3"/>
    </row>
    <row r="766" spans="9:15" s="8" customFormat="1" ht="12.75">
      <c r="I766" s="58"/>
      <c r="J766" s="58"/>
      <c r="K766" s="58"/>
      <c r="L766" s="58"/>
      <c r="O766" s="3"/>
    </row>
    <row r="767" spans="9:15" s="8" customFormat="1" ht="12.75">
      <c r="I767" s="58"/>
      <c r="J767" s="58"/>
      <c r="K767" s="58"/>
      <c r="L767" s="58"/>
      <c r="O767" s="3"/>
    </row>
    <row r="768" spans="9:15" s="8" customFormat="1" ht="12.75">
      <c r="I768" s="58"/>
      <c r="J768" s="58"/>
      <c r="K768" s="58"/>
      <c r="L768" s="58"/>
      <c r="O768" s="3"/>
    </row>
    <row r="769" spans="9:15" s="8" customFormat="1" ht="12.75">
      <c r="I769" s="58"/>
      <c r="J769" s="58"/>
      <c r="K769" s="58"/>
      <c r="L769" s="58"/>
      <c r="O769" s="3"/>
    </row>
    <row r="770" spans="9:15" s="8" customFormat="1" ht="12.75">
      <c r="I770" s="58"/>
      <c r="J770" s="58"/>
      <c r="K770" s="58"/>
      <c r="L770" s="58"/>
      <c r="O770" s="3"/>
    </row>
    <row r="771" spans="9:15" s="8" customFormat="1" ht="12.75">
      <c r="I771" s="58"/>
      <c r="J771" s="58"/>
      <c r="K771" s="58"/>
      <c r="L771" s="58"/>
      <c r="O771" s="3"/>
    </row>
    <row r="772" spans="9:15" s="8" customFormat="1" ht="12.75">
      <c r="I772" s="58"/>
      <c r="J772" s="58"/>
      <c r="K772" s="58"/>
      <c r="L772" s="58"/>
      <c r="O772" s="3"/>
    </row>
    <row r="773" spans="9:15" s="8" customFormat="1" ht="12.75">
      <c r="I773" s="58"/>
      <c r="J773" s="58"/>
      <c r="K773" s="58"/>
      <c r="L773" s="58"/>
      <c r="O773" s="3"/>
    </row>
    <row r="774" spans="9:15" s="8" customFormat="1" ht="12.75">
      <c r="I774" s="58"/>
      <c r="J774" s="58"/>
      <c r="K774" s="58"/>
      <c r="L774" s="58"/>
      <c r="O774" s="3"/>
    </row>
    <row r="775" spans="9:15" s="8" customFormat="1" ht="12.75">
      <c r="I775" s="58"/>
      <c r="J775" s="58"/>
      <c r="K775" s="58"/>
      <c r="L775" s="58"/>
      <c r="O775" s="3"/>
    </row>
    <row r="776" spans="9:15" s="8" customFormat="1" ht="12.75">
      <c r="I776" s="58"/>
      <c r="J776" s="58"/>
      <c r="K776" s="58"/>
      <c r="L776" s="58"/>
      <c r="O776" s="3"/>
    </row>
    <row r="777" spans="9:15" s="8" customFormat="1" ht="12.75">
      <c r="I777" s="58"/>
      <c r="J777" s="58"/>
      <c r="K777" s="58"/>
      <c r="L777" s="58"/>
      <c r="O777" s="3"/>
    </row>
    <row r="778" spans="9:15" s="8" customFormat="1" ht="12.75">
      <c r="I778" s="58"/>
      <c r="J778" s="58"/>
      <c r="K778" s="58"/>
      <c r="L778" s="58"/>
      <c r="O778" s="3"/>
    </row>
    <row r="779" spans="9:15" s="8" customFormat="1" ht="12.75">
      <c r="I779" s="58"/>
      <c r="J779" s="58"/>
      <c r="K779" s="58"/>
      <c r="L779" s="58"/>
      <c r="O779" s="3"/>
    </row>
    <row r="780" spans="9:15" s="8" customFormat="1" ht="12.75">
      <c r="I780" s="58"/>
      <c r="J780" s="58"/>
      <c r="K780" s="58"/>
      <c r="L780" s="58"/>
      <c r="O780" s="3"/>
    </row>
    <row r="781" spans="9:15" s="8" customFormat="1" ht="12.75">
      <c r="I781" s="58"/>
      <c r="J781" s="58"/>
      <c r="K781" s="58"/>
      <c r="L781" s="58"/>
      <c r="O781" s="3"/>
    </row>
    <row r="782" spans="9:15" s="8" customFormat="1" ht="12.75">
      <c r="I782" s="58"/>
      <c r="J782" s="58"/>
      <c r="K782" s="58"/>
      <c r="L782" s="58"/>
      <c r="O782" s="3"/>
    </row>
    <row r="783" spans="9:15" s="8" customFormat="1" ht="12.75">
      <c r="I783" s="58"/>
      <c r="J783" s="58"/>
      <c r="K783" s="58"/>
      <c r="L783" s="58"/>
      <c r="O783" s="3"/>
    </row>
  </sheetData>
  <sheetProtection/>
  <mergeCells count="44">
    <mergeCell ref="A92:L92"/>
    <mergeCell ref="A45:L45"/>
    <mergeCell ref="A44:L44"/>
    <mergeCell ref="A73:L73"/>
    <mergeCell ref="A76:L76"/>
    <mergeCell ref="A93:L93"/>
    <mergeCell ref="A81:L81"/>
    <mergeCell ref="A65:L65"/>
    <mergeCell ref="A88:L88"/>
    <mergeCell ref="A90:L90"/>
    <mergeCell ref="J20:L20"/>
    <mergeCell ref="J33:L33"/>
    <mergeCell ref="J49:L49"/>
    <mergeCell ref="A43:L43"/>
    <mergeCell ref="A71:L71"/>
    <mergeCell ref="J85:L85"/>
    <mergeCell ref="J68:L68"/>
    <mergeCell ref="A79:L79"/>
    <mergeCell ref="A89:L89"/>
    <mergeCell ref="B7:B9"/>
    <mergeCell ref="D8:E8"/>
    <mergeCell ref="C7:E7"/>
    <mergeCell ref="C8:C9"/>
    <mergeCell ref="L7:L9"/>
    <mergeCell ref="A63:L63"/>
    <mergeCell ref="A14:L14"/>
    <mergeCell ref="A7:A9"/>
    <mergeCell ref="A13:L13"/>
    <mergeCell ref="J1:L1"/>
    <mergeCell ref="J3:L3"/>
    <mergeCell ref="I7:K7"/>
    <mergeCell ref="A5:L5"/>
    <mergeCell ref="G8:H8"/>
    <mergeCell ref="A74:L74"/>
    <mergeCell ref="A51:L51"/>
    <mergeCell ref="A62:L62"/>
    <mergeCell ref="A53:L53"/>
    <mergeCell ref="A52:L52"/>
    <mergeCell ref="J2:L2"/>
    <mergeCell ref="I8:I9"/>
    <mergeCell ref="A12:L12"/>
    <mergeCell ref="F7:H7"/>
    <mergeCell ref="J8:K8"/>
    <mergeCell ref="F8:F9"/>
  </mergeCells>
  <printOptions/>
  <pageMargins left="0.7874015748031497" right="0.54" top="1.1811023622047245" bottom="0.3937007874015748" header="0.5118110236220472" footer="0.5118110236220472"/>
  <pageSetup horizontalDpi="600" verticalDpi="600" orientation="landscape" paperSize="9" scale="61" r:id="rId1"/>
  <rowBreaks count="5" manualBreakCount="5">
    <brk id="19" max="11" man="1"/>
    <brk id="32" max="11" man="1"/>
    <brk id="48" max="11" man="1"/>
    <brk id="67" max="11" man="1"/>
    <brk id="84" max="11" man="1"/>
  </rowBreaks>
  <colBreaks count="1" manualBreakCount="1">
    <brk id="14" max="1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2018-10-09T13:19:37Z</cp:lastPrinted>
  <dcterms:created xsi:type="dcterms:W3CDTF">1996-10-08T23:32:33Z</dcterms:created>
  <dcterms:modified xsi:type="dcterms:W3CDTF">2018-10-12T11:50:08Z</dcterms:modified>
  <cp:category/>
  <cp:version/>
  <cp:contentType/>
  <cp:contentStatus/>
</cp:coreProperties>
</file>