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297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'Лист1'!$10:$14</definedName>
    <definedName name="_xlnm.Print_Area" localSheetId="0">'Лист1'!$A$1:$V$74</definedName>
  </definedNames>
  <calcPr fullCalcOnLoad="1"/>
</workbook>
</file>

<file path=xl/sharedStrings.xml><?xml version="1.0" encoding="utf-8"?>
<sst xmlns="http://schemas.openxmlformats.org/spreadsheetml/2006/main" count="103" uniqueCount="66">
  <si>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</si>
  <si>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</si>
  <si>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</si>
  <si>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</si>
  <si>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</si>
  <si>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</si>
  <si>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</si>
  <si>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у тому числі кошти інших джерел</t>
  </si>
  <si>
    <t>Показники затрат:</t>
  </si>
  <si>
    <t>Показник продукту:</t>
  </si>
  <si>
    <t>Відповідальний виконавець: управління освіти і науки Сумської міської ради</t>
  </si>
  <si>
    <t>Показник ефективності:</t>
  </si>
  <si>
    <t>Показник якості:</t>
  </si>
  <si>
    <t>Показники виконання:</t>
  </si>
  <si>
    <t>Показник затрат:</t>
  </si>
  <si>
    <t>обсяг видатків, тис. грн.</t>
  </si>
  <si>
    <t>Спец фонд</t>
  </si>
  <si>
    <t>Спец. фонд</t>
  </si>
  <si>
    <t>Заг. фонд</t>
  </si>
  <si>
    <t>середній термін окупності, років</t>
  </si>
  <si>
    <t>Галузь "Освіта"</t>
  </si>
  <si>
    <t>обсяг річної економії теплової енергії, МВтгод/рік</t>
  </si>
  <si>
    <t>обсяг економії теплової енергії, МВтгод/рік</t>
  </si>
  <si>
    <t>Завдання 1. Підвищення енергоефективності в бюджетній сфері міста Суми (інвестиційні проекти)</t>
  </si>
  <si>
    <t>Код програмної класифікації видатків та кредитування (КПКВК)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</si>
  <si>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</si>
  <si>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</si>
  <si>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</si>
  <si>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</si>
  <si>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</si>
  <si>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</si>
  <si>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Завдання 5. Модернізація систем опалення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</si>
  <si>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</si>
  <si>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ТПКВКМБ 7640 "Заходи з енергозбереження", тис. грн.</t>
  </si>
  <si>
    <t>0617640</t>
  </si>
  <si>
    <r>
      <t>площа замінених віконних блоків, м</t>
    </r>
    <r>
      <rPr>
        <vertAlign val="superscript"/>
        <sz val="18"/>
        <color indexed="8"/>
        <rFont val="Times New Roman"/>
        <family val="1"/>
      </rPr>
      <t>2</t>
    </r>
  </si>
  <si>
    <t>Відповідальні виконавці, код ТПКВКМБ, завдання програми, результативні показники</t>
  </si>
  <si>
    <t>ТПКВКМБ 7410 "Заходи з енергозбереження",                   тис. грн.</t>
  </si>
  <si>
    <t>ТПКВКМБ 7410 "Заходи з енергозбереження", тис. грн.</t>
  </si>
  <si>
    <t>кількість закладів, у яких проводиться капітальний ремонт теплопунктів, од.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</si>
  <si>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</si>
  <si>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кількість модульних котелень, од</t>
  </si>
  <si>
    <t>ТПКВКМБ 6310 " Капітальні вкладення", тис. грн.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</si>
  <si>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</si>
  <si>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об`єктів, у яких проводиться модернізація системи опалення, од.</t>
  </si>
  <si>
    <t>середні витрати на проведення робіт з модернізації системи опалення (завершення будівництва), тис. грн. / об`єкт</t>
  </si>
  <si>
    <t>середні витрати на капітальний ремонт 1-го елеваторного вузла, тис. грн/од</t>
  </si>
  <si>
    <t>0617363</t>
  </si>
  <si>
    <t>ТПКВКМБ 7363 " Виконання інвестиційних проектів в рамках здійснення заходів щодо соціально-економічного розвитку окремих територій", тис. грн.</t>
  </si>
  <si>
    <t>ТПКВКМБ  7640 "Заходи з енергозбереження", тис. грн.</t>
  </si>
  <si>
    <t>кількість договорів на надання послуг, од</t>
  </si>
  <si>
    <t>середня вартість договору на надання послуг, тис. грн.</t>
  </si>
  <si>
    <t>Заг. Фонд</t>
  </si>
  <si>
    <t>Спец.фонд</t>
  </si>
  <si>
    <t>Завдання 3. Термомодернізація будівель (капітальний ремонт будівлі (заміна віконних блоків, дверних блоків))</t>
  </si>
  <si>
    <r>
      <t>площа дверних блоків,   м</t>
    </r>
    <r>
      <rPr>
        <vertAlign val="superscript"/>
        <sz val="22"/>
        <color indexed="8"/>
        <rFont val="Times New Roman"/>
        <family val="1"/>
      </rPr>
      <t>2</t>
    </r>
  </si>
  <si>
    <t>кількість загальноосвітніх навчальних  закладів-учасників інвестиційного проекту, од</t>
  </si>
  <si>
    <t xml:space="preserve">                             </t>
  </si>
  <si>
    <t>середні витрати на виконання проектних робіт, тис. грн/1 об'єкт</t>
  </si>
  <si>
    <t>кількість закладів, в яких проводитиметься енергоаудит, од</t>
  </si>
  <si>
    <t>2019 рік (план)</t>
  </si>
  <si>
    <t xml:space="preserve">             Додаток 3</t>
  </si>
  <si>
    <t xml:space="preserve">до рішення виконавчого комітету </t>
  </si>
  <si>
    <t>С.А. Липова</t>
  </si>
  <si>
    <t>Директор департаменту фінансів, економіки та інвестицій Сумської міської ради</t>
  </si>
  <si>
    <t xml:space="preserve">             від  13.11.2018 № 582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</si>
</sst>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_₴_-;\-* #,##0.0_₴_-;_-* &quot;-&quot;??_₴_-;_-@_-"/>
    <numFmt numFmtId="192" formatCode="_-* #,##0.000_₴_-;\-* #,##0.000_₴_-;_-* &quot;-&quot;??_₴_-;_-@_-"/>
    <numFmt numFmtId="193" formatCode="_-* #,##0.0000_₴_-;\-* #,##0.0000_₴_-;_-* &quot;-&quot;??_₴_-;_-@_-"/>
    <numFmt numFmtId="194" formatCode="0.000000000"/>
    <numFmt numFmtId="195" formatCode="[$-422]d\ mmmm\ yyyy&quot; р.&quot;"/>
    <numFmt numFmtId="196" formatCode="_-* #,##0_₴_-;\-* #,##0_₴_-;_-* &quot;-&quot;??_₴_-;_-@_-"/>
    <numFmt numFmtId="197" formatCode="_-* #,##0.000_₴_-;\-* #,##0.000_₴_-;_-* &quot;-&quot;???_₴_-;_-@_-"/>
    <numFmt numFmtId="198" formatCode="_-* #,##0.0\ _₽_-;\-* #,##0.0\ _₽_-;_-* &quot;-&quot;?\ _₽_-;_-@_-"/>
    <numFmt numFmtId="199" formatCode="_-* #,##0.0_₴_-;\-* #,##0.0_₴_-;_-* &quot;-&quot;?_₴_-;_-@_-"/>
    <numFmt numFmtId="200" formatCode="_-* #,##0.00000_₴_-;\-* #,##0.00000_₴_-;_-* &quot;-&quot;??_₴_-;_-@_-"/>
    <numFmt numFmtId="201" formatCode="_-* #,##0.000000_₴_-;\-* #,##0.000000_₴_-;_-* &quot;-&quot;??_₴_-;_-@_-"/>
    <numFmt numFmtId="202" formatCode="0.0000000000"/>
    <numFmt numFmtId="203" formatCode="_-* #,##0.000\ _₽_-;\-* #,##0.000\ _₽_-;_-* &quot;-&quot;??\ _₽_-;_-@_-"/>
    <numFmt numFmtId="204" formatCode="_-* #,##0.0\ _₽_-;\-* #,##0.0\ _₽_-;_-* &quot;-&quot;??\ _₽_-;_-@_-"/>
    <numFmt numFmtId="205" formatCode="0.00000000000"/>
    <numFmt numFmtId="206" formatCode="0.000000000000"/>
    <numFmt numFmtId="207" formatCode="[$-FC19]d\ mmmm\ yyyy\ &quot;г.&quot;"/>
    <numFmt numFmtId="208" formatCode="_-* #,##0.0000000_₴_-;\-* #,##0.0000000_₴_-;_-* &quot;-&quot;??_₴_-;_-@_-"/>
    <numFmt numFmtId="209" formatCode="_-* #,##0.00000000_₴_-;\-* #,##0.00000000_₴_-;_-* &quot;-&quot;??_₴_-;_-@_-"/>
    <numFmt numFmtId="210" formatCode="_-* #,##0.000000000_₴_-;\-* #,##0.000000000_₴_-;_-* &quot;-&quot;??_₴_-;_-@_-"/>
    <numFmt numFmtId="211" formatCode="_-* #,##0.0000000000_₴_-;\-* #,##0.0000000000_₴_-;_-* &quot;-&quot;??_₴_-;_-@_-"/>
    <numFmt numFmtId="212" formatCode="_-* #,##0.00000000000_₴_-;\-* #,##0.00000000000_₴_-;_-* &quot;-&quot;??_₴_-;_-@_-"/>
    <numFmt numFmtId="213" formatCode="_-* #,##0.000000000000_₴_-;\-* #,##0.000000000000_₴_-;_-* &quot;-&quot;??_₴_-;_-@_-"/>
    <numFmt numFmtId="214" formatCode="_-* #,##0.0000000000000_₴_-;\-* #,##0.0000000000000_₴_-;_-* &quot;-&quot;??_₴_-;_-@_-"/>
    <numFmt numFmtId="215" formatCode="_-* #,##0.00000000000000_₴_-;\-* #,##0.00000000000000_₴_-;_-* &quot;-&quot;??_₴_-;_-@_-"/>
    <numFmt numFmtId="216" formatCode="_-* #,##0.000000000000000_₴_-;\-* #,##0.000000000000000_₴_-;_-* &quot;-&quot;??_₴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b/>
      <sz val="22"/>
      <color indexed="8"/>
      <name val="Times New Roman"/>
      <family val="1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vertAlign val="superscript"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sz val="26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80" fontId="15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2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9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180" fontId="3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9" fillId="32" borderId="15" xfId="0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vertical="center"/>
    </xf>
    <xf numFmtId="0" fontId="15" fillId="32" borderId="10" xfId="0" applyFont="1" applyFill="1" applyBorder="1" applyAlignment="1">
      <alignment horizontal="justify" vertical="center" textRotation="90" wrapText="1"/>
    </xf>
    <xf numFmtId="0" fontId="15" fillId="32" borderId="10" xfId="0" applyFont="1" applyFill="1" applyBorder="1" applyAlignment="1">
      <alignment horizontal="center" vertical="center" textRotation="90" wrapText="1"/>
    </xf>
    <xf numFmtId="0" fontId="15" fillId="32" borderId="10" xfId="0" applyFont="1" applyFill="1" applyBorder="1" applyAlignment="1">
      <alignment vertical="center" textRotation="90" wrapText="1"/>
    </xf>
    <xf numFmtId="0" fontId="5" fillId="32" borderId="0" xfId="0" applyFont="1" applyFill="1" applyBorder="1" applyAlignment="1">
      <alignment/>
    </xf>
    <xf numFmtId="0" fontId="9" fillId="32" borderId="16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vertical="center" wrapText="1"/>
    </xf>
    <xf numFmtId="179" fontId="9" fillId="32" borderId="15" xfId="60" applyNumberFormat="1" applyFont="1" applyFill="1" applyBorder="1" applyAlignment="1">
      <alignment vertical="center" wrapText="1"/>
    </xf>
    <xf numFmtId="179" fontId="9" fillId="32" borderId="10" xfId="60" applyFont="1" applyFill="1" applyBorder="1" applyAlignment="1">
      <alignment horizontal="center" vertical="center" wrapText="1"/>
    </xf>
    <xf numFmtId="179" fontId="15" fillId="32" borderId="10" xfId="60" applyFont="1" applyFill="1" applyBorder="1" applyAlignment="1">
      <alignment horizontal="center" vertical="center" wrapText="1"/>
    </xf>
    <xf numFmtId="179" fontId="9" fillId="32" borderId="10" xfId="60" applyFont="1" applyFill="1" applyBorder="1" applyAlignment="1">
      <alignment vertical="center" wrapText="1"/>
    </xf>
    <xf numFmtId="179" fontId="15" fillId="32" borderId="10" xfId="60" applyFont="1" applyFill="1" applyBorder="1" applyAlignment="1">
      <alignment vertical="center" wrapText="1"/>
    </xf>
    <xf numFmtId="179" fontId="15" fillId="32" borderId="10" xfId="60" applyFont="1" applyFill="1" applyBorder="1" applyAlignment="1">
      <alignment horizontal="justify" vertical="center" wrapText="1"/>
    </xf>
    <xf numFmtId="179" fontId="9" fillId="32" borderId="10" xfId="60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/>
    </xf>
    <xf numFmtId="0" fontId="9" fillId="32" borderId="10" xfId="0" applyFont="1" applyFill="1" applyBorder="1" applyAlignment="1">
      <alignment vertical="center" wrapText="1"/>
    </xf>
    <xf numFmtId="179" fontId="15" fillId="32" borderId="10" xfId="6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5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justify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justify" vertical="center" wrapText="1"/>
    </xf>
    <xf numFmtId="179" fontId="15" fillId="32" borderId="10" xfId="0" applyNumberFormat="1" applyFont="1" applyFill="1" applyBorder="1" applyAlignment="1">
      <alignment horizontal="justify" vertical="center" wrapText="1"/>
    </xf>
    <xf numFmtId="1" fontId="15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vertical="center" wrapText="1"/>
    </xf>
    <xf numFmtId="2" fontId="15" fillId="32" borderId="10" xfId="0" applyNumberFormat="1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justify" vertical="center" wrapText="1"/>
    </xf>
    <xf numFmtId="0" fontId="5" fillId="32" borderId="15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180" fontId="15" fillId="32" borderId="10" xfId="0" applyNumberFormat="1" applyFont="1" applyFill="1" applyBorder="1" applyAlignment="1">
      <alignment horizontal="justify" vertical="center" wrapText="1"/>
    </xf>
    <xf numFmtId="0" fontId="9" fillId="32" borderId="10" xfId="0" applyFont="1" applyFill="1" applyBorder="1" applyAlignment="1">
      <alignment horizontal="center" vertical="top" wrapText="1"/>
    </xf>
    <xf numFmtId="179" fontId="15" fillId="32" borderId="10" xfId="60" applyFont="1" applyFill="1" applyBorder="1" applyAlignment="1">
      <alignment/>
    </xf>
    <xf numFmtId="180" fontId="9" fillId="32" borderId="10" xfId="0" applyNumberFormat="1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vertical="center" wrapText="1"/>
    </xf>
    <xf numFmtId="0" fontId="17" fillId="32" borderId="10" xfId="0" applyFont="1" applyFill="1" applyBorder="1" applyAlignment="1">
      <alignment vertical="center" wrapText="1"/>
    </xf>
    <xf numFmtId="49" fontId="9" fillId="32" borderId="15" xfId="0" applyNumberFormat="1" applyFont="1" applyFill="1" applyBorder="1" applyAlignment="1">
      <alignment horizontal="center" vertical="center" wrapText="1"/>
    </xf>
    <xf numFmtId="179" fontId="9" fillId="32" borderId="10" xfId="60" applyNumberFormat="1" applyFont="1" applyFill="1" applyBorder="1" applyAlignment="1">
      <alignment horizontal="center" vertical="center" wrapText="1"/>
    </xf>
    <xf numFmtId="191" fontId="9" fillId="32" borderId="10" xfId="6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justify" vertical="center"/>
    </xf>
    <xf numFmtId="0" fontId="6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3" fillId="32" borderId="0" xfId="0" applyFont="1" applyFill="1" applyAlignment="1">
      <alignment horizontal="left" vertical="center"/>
    </xf>
    <xf numFmtId="0" fontId="14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14" fillId="32" borderId="0" xfId="0" applyFont="1" applyFill="1" applyAlignment="1">
      <alignment/>
    </xf>
    <xf numFmtId="0" fontId="19" fillId="32" borderId="0" xfId="0" applyFont="1" applyFill="1" applyAlignment="1">
      <alignment/>
    </xf>
    <xf numFmtId="1" fontId="9" fillId="32" borderId="10" xfId="0" applyNumberFormat="1" applyFont="1" applyFill="1" applyBorder="1" applyAlignment="1">
      <alignment horizontal="center" vertical="center" wrapText="1"/>
    </xf>
    <xf numFmtId="0" fontId="20" fillId="32" borderId="0" xfId="0" applyFont="1" applyFill="1" applyAlignment="1">
      <alignment/>
    </xf>
    <xf numFmtId="179" fontId="15" fillId="32" borderId="0" xfId="60" applyFont="1" applyFill="1" applyAlignment="1">
      <alignment vertical="center"/>
    </xf>
    <xf numFmtId="191" fontId="15" fillId="32" borderId="10" xfId="60" applyNumberFormat="1" applyFont="1" applyFill="1" applyBorder="1" applyAlignment="1">
      <alignment horizontal="center" vertical="center" wrapText="1"/>
    </xf>
    <xf numFmtId="191" fontId="9" fillId="32" borderId="10" xfId="60" applyNumberFormat="1" applyFont="1" applyFill="1" applyBorder="1" applyAlignment="1">
      <alignment horizontal="left" vertical="center" wrapText="1"/>
    </xf>
    <xf numFmtId="191" fontId="15" fillId="32" borderId="10" xfId="6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17" fillId="32" borderId="15" xfId="0" applyFont="1" applyFill="1" applyBorder="1" applyAlignment="1">
      <alignment horizontal="center" vertical="center" wrapText="1"/>
    </xf>
    <xf numFmtId="196" fontId="9" fillId="32" borderId="10" xfId="60" applyNumberFormat="1" applyFont="1" applyFill="1" applyBorder="1" applyAlignment="1">
      <alignment horizontal="center" vertical="center" wrapText="1"/>
    </xf>
    <xf numFmtId="191" fontId="9" fillId="32" borderId="10" xfId="60" applyNumberFormat="1" applyFont="1" applyFill="1" applyBorder="1" applyAlignment="1">
      <alignment horizontal="center" vertical="center"/>
    </xf>
    <xf numFmtId="191" fontId="15" fillId="32" borderId="10" xfId="60" applyNumberFormat="1" applyFont="1" applyFill="1" applyBorder="1" applyAlignment="1">
      <alignment horizontal="center" vertical="center"/>
    </xf>
    <xf numFmtId="196" fontId="9" fillId="32" borderId="10" xfId="60" applyNumberFormat="1" applyFont="1" applyFill="1" applyBorder="1" applyAlignment="1">
      <alignment horizontal="center" vertical="center"/>
    </xf>
    <xf numFmtId="196" fontId="15" fillId="32" borderId="10" xfId="60" applyNumberFormat="1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vertical="center" textRotation="180"/>
    </xf>
    <xf numFmtId="0" fontId="7" fillId="32" borderId="0" xfId="0" applyFont="1" applyFill="1" applyAlignment="1">
      <alignment textRotation="180"/>
    </xf>
    <xf numFmtId="0" fontId="7" fillId="32" borderId="0" xfId="0" applyFont="1" applyFill="1" applyAlignment="1">
      <alignment horizontal="center" vertical="center" textRotation="180" wrapText="1"/>
    </xf>
    <xf numFmtId="180" fontId="7" fillId="32" borderId="0" xfId="0" applyNumberFormat="1" applyFont="1" applyFill="1" applyAlignment="1">
      <alignment horizontal="center" vertical="center" textRotation="180" wrapText="1"/>
    </xf>
    <xf numFmtId="0" fontId="7" fillId="32" borderId="0" xfId="0" applyFont="1" applyFill="1" applyBorder="1" applyAlignment="1">
      <alignment horizontal="center" vertical="center" textRotation="180" wrapText="1"/>
    </xf>
    <xf numFmtId="0" fontId="7" fillId="32" borderId="0" xfId="0" applyFont="1" applyFill="1" applyBorder="1" applyAlignment="1">
      <alignment vertical="center" textRotation="180"/>
    </xf>
    <xf numFmtId="0" fontId="7" fillId="32" borderId="0" xfId="0" applyFont="1" applyFill="1" applyAlignment="1">
      <alignment textRotation="180"/>
    </xf>
    <xf numFmtId="0" fontId="7" fillId="32" borderId="0" xfId="0" applyFont="1" applyFill="1" applyAlignment="1">
      <alignment vertical="center" textRotation="180"/>
    </xf>
    <xf numFmtId="0" fontId="15" fillId="32" borderId="0" xfId="0" applyFont="1" applyFill="1" applyBorder="1" applyAlignment="1">
      <alignment wrapText="1"/>
    </xf>
    <xf numFmtId="0" fontId="15" fillId="32" borderId="0" xfId="0" applyFont="1" applyFill="1" applyBorder="1" applyAlignment="1">
      <alignment/>
    </xf>
    <xf numFmtId="2" fontId="9" fillId="32" borderId="0" xfId="0" applyNumberFormat="1" applyFont="1" applyFill="1" applyBorder="1" applyAlignment="1">
      <alignment horizontal="center"/>
    </xf>
    <xf numFmtId="180" fontId="15" fillId="32" borderId="10" xfId="0" applyNumberFormat="1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textRotation="90" wrapText="1"/>
    </xf>
    <xf numFmtId="179" fontId="15" fillId="32" borderId="19" xfId="60" applyFont="1" applyFill="1" applyBorder="1" applyAlignment="1">
      <alignment horizontal="justify" vertical="center" wrapText="1"/>
    </xf>
    <xf numFmtId="0" fontId="15" fillId="32" borderId="19" xfId="0" applyFont="1" applyFill="1" applyBorder="1" applyAlignment="1">
      <alignment horizontal="justify" vertical="center" wrapText="1"/>
    </xf>
    <xf numFmtId="0" fontId="7" fillId="32" borderId="0" xfId="0" applyFont="1" applyFill="1" applyBorder="1" applyAlignment="1">
      <alignment horizontal="center" vertical="center" textRotation="180"/>
    </xf>
    <xf numFmtId="0" fontId="9" fillId="32" borderId="20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textRotation="90" wrapText="1"/>
    </xf>
    <xf numFmtId="179" fontId="15" fillId="32" borderId="20" xfId="60" applyFont="1" applyFill="1" applyBorder="1" applyAlignment="1">
      <alignment horizontal="justify" vertical="center" wrapText="1"/>
    </xf>
    <xf numFmtId="0" fontId="15" fillId="32" borderId="16" xfId="0" applyFont="1" applyFill="1" applyBorder="1" applyAlignment="1">
      <alignment vertical="center" wrapText="1"/>
    </xf>
    <xf numFmtId="0" fontId="15" fillId="32" borderId="16" xfId="0" applyFont="1" applyFill="1" applyBorder="1" applyAlignment="1">
      <alignment horizontal="justify" vertical="center" wrapText="1"/>
    </xf>
    <xf numFmtId="196" fontId="15" fillId="32" borderId="20" xfId="60" applyNumberFormat="1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left" vertical="top" wrapText="1"/>
    </xf>
    <xf numFmtId="179" fontId="9" fillId="32" borderId="0" xfId="0" applyNumberFormat="1" applyFont="1" applyFill="1" applyAlignment="1">
      <alignment horizontal="center" vertical="center"/>
    </xf>
    <xf numFmtId="191" fontId="9" fillId="33" borderId="10" xfId="60" applyNumberFormat="1" applyFont="1" applyFill="1" applyBorder="1" applyAlignment="1">
      <alignment horizontal="center" vertical="center"/>
    </xf>
    <xf numFmtId="191" fontId="15" fillId="33" borderId="10" xfId="6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180" fontId="15" fillId="33" borderId="10" xfId="0" applyNumberFormat="1" applyFont="1" applyFill="1" applyBorder="1" applyAlignment="1">
      <alignment horizontal="center" vertical="center"/>
    </xf>
    <xf numFmtId="179" fontId="58" fillId="32" borderId="10" xfId="60" applyFont="1" applyFill="1" applyBorder="1" applyAlignment="1">
      <alignment horizontal="center" vertical="center" wrapText="1"/>
    </xf>
    <xf numFmtId="179" fontId="59" fillId="32" borderId="20" xfId="60" applyFont="1" applyFill="1" applyBorder="1" applyAlignment="1">
      <alignment horizontal="justify" vertical="center" wrapText="1"/>
    </xf>
    <xf numFmtId="179" fontId="9" fillId="32" borderId="10" xfId="60" applyNumberFormat="1" applyFont="1" applyFill="1" applyBorder="1" applyAlignment="1">
      <alignment vertical="center" wrapText="1"/>
    </xf>
    <xf numFmtId="0" fontId="60" fillId="32" borderId="0" xfId="0" applyFont="1" applyFill="1" applyAlignment="1">
      <alignment vertical="top" wrapText="1"/>
    </xf>
    <xf numFmtId="1" fontId="15" fillId="32" borderId="10" xfId="60" applyNumberFormat="1" applyFont="1" applyFill="1" applyBorder="1" applyAlignment="1">
      <alignment horizontal="center" vertical="center" wrapText="1"/>
    </xf>
    <xf numFmtId="196" fontId="15" fillId="32" borderId="10" xfId="60" applyNumberFormat="1" applyFont="1" applyFill="1" applyBorder="1" applyAlignment="1">
      <alignment horizontal="center" vertical="center" wrapText="1"/>
    </xf>
    <xf numFmtId="179" fontId="61" fillId="32" borderId="10" xfId="60" applyNumberFormat="1" applyFont="1" applyFill="1" applyBorder="1" applyAlignment="1">
      <alignment horizontal="center" vertical="center" wrapText="1"/>
    </xf>
    <xf numFmtId="180" fontId="61" fillId="32" borderId="10" xfId="0" applyNumberFormat="1" applyFont="1" applyFill="1" applyBorder="1" applyAlignment="1">
      <alignment horizontal="center" vertical="center" wrapText="1"/>
    </xf>
    <xf numFmtId="0" fontId="21" fillId="32" borderId="0" xfId="0" applyFont="1" applyFill="1" applyAlignment="1">
      <alignment/>
    </xf>
    <xf numFmtId="196" fontId="15" fillId="33" borderId="10" xfId="60" applyNumberFormat="1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justify" vertical="center" wrapText="1"/>
    </xf>
    <xf numFmtId="0" fontId="9" fillId="32" borderId="22" xfId="0" applyFont="1" applyFill="1" applyBorder="1" applyAlignment="1">
      <alignment horizontal="justify" vertical="center" wrapText="1"/>
    </xf>
    <xf numFmtId="0" fontId="9" fillId="32" borderId="15" xfId="0" applyFont="1" applyFill="1" applyBorder="1" applyAlignment="1">
      <alignment horizontal="justify" vertical="center" wrapText="1"/>
    </xf>
    <xf numFmtId="0" fontId="9" fillId="32" borderId="21" xfId="0" applyFont="1" applyFill="1" applyBorder="1" applyAlignment="1">
      <alignment horizontal="left" vertical="center" wrapText="1"/>
    </xf>
    <xf numFmtId="0" fontId="9" fillId="32" borderId="22" xfId="0" applyFont="1" applyFill="1" applyBorder="1" applyAlignment="1">
      <alignment horizontal="left" vertical="center" wrapText="1"/>
    </xf>
    <xf numFmtId="0" fontId="9" fillId="32" borderId="23" xfId="0" applyFont="1" applyFill="1" applyBorder="1" applyAlignment="1">
      <alignment horizontal="left" vertical="center" wrapText="1"/>
    </xf>
    <xf numFmtId="14" fontId="13" fillId="32" borderId="0" xfId="0" applyNumberFormat="1" applyFont="1" applyFill="1" applyAlignment="1">
      <alignment horizontal="left"/>
    </xf>
    <xf numFmtId="0" fontId="14" fillId="32" borderId="0" xfId="0" applyFont="1" applyFill="1" applyAlignment="1">
      <alignment horizontal="left"/>
    </xf>
    <xf numFmtId="0" fontId="21" fillId="32" borderId="0" xfId="0" applyFont="1" applyFill="1" applyAlignment="1">
      <alignment wrapText="1"/>
    </xf>
    <xf numFmtId="0" fontId="20" fillId="32" borderId="0" xfId="0" applyFont="1" applyFill="1" applyAlignment="1">
      <alignment wrapText="1"/>
    </xf>
    <xf numFmtId="0" fontId="21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21" fillId="32" borderId="0" xfId="0" applyFont="1" applyFill="1" applyAlignment="1">
      <alignment horizontal="right"/>
    </xf>
    <xf numFmtId="0" fontId="15" fillId="32" borderId="21" xfId="0" applyFont="1" applyFill="1" applyBorder="1" applyAlignment="1">
      <alignment horizontal="left" vertical="center" wrapText="1"/>
    </xf>
    <xf numFmtId="0" fontId="15" fillId="32" borderId="22" xfId="0" applyFont="1" applyFill="1" applyBorder="1" applyAlignment="1">
      <alignment horizontal="left" vertical="center" wrapText="1"/>
    </xf>
    <xf numFmtId="0" fontId="15" fillId="32" borderId="23" xfId="0" applyFont="1" applyFill="1" applyBorder="1" applyAlignment="1">
      <alignment horizontal="left" vertical="center" wrapText="1"/>
    </xf>
    <xf numFmtId="0" fontId="9" fillId="32" borderId="17" xfId="0" applyFont="1" applyFill="1" applyBorder="1" applyAlignment="1">
      <alignment horizontal="center" vertical="center" textRotation="90" wrapText="1"/>
    </xf>
    <xf numFmtId="0" fontId="15" fillId="32" borderId="24" xfId="0" applyFont="1" applyFill="1" applyBorder="1" applyAlignment="1">
      <alignment horizontal="center" vertical="center" textRotation="90" wrapText="1"/>
    </xf>
    <xf numFmtId="14" fontId="7" fillId="32" borderId="0" xfId="0" applyNumberFormat="1" applyFont="1" applyFill="1" applyAlignment="1">
      <alignment horizontal="center" vertical="center"/>
    </xf>
    <xf numFmtId="0" fontId="22" fillId="32" borderId="0" xfId="0" applyFont="1" applyFill="1" applyAlignment="1">
      <alignment horizontal="center" wrapText="1"/>
    </xf>
    <xf numFmtId="0" fontId="9" fillId="32" borderId="19" xfId="0" applyFont="1" applyFill="1" applyBorder="1" applyAlignment="1">
      <alignment horizontal="center" vertical="center"/>
    </xf>
    <xf numFmtId="0" fontId="9" fillId="32" borderId="22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justify" vertical="center"/>
    </xf>
    <xf numFmtId="0" fontId="15" fillId="32" borderId="22" xfId="0" applyFont="1" applyFill="1" applyBorder="1" applyAlignment="1">
      <alignment horizontal="justify" vertical="center"/>
    </xf>
    <xf numFmtId="0" fontId="15" fillId="32" borderId="15" xfId="0" applyFont="1" applyFill="1" applyBorder="1" applyAlignment="1">
      <alignment horizontal="justify" vertical="center"/>
    </xf>
    <xf numFmtId="0" fontId="9" fillId="32" borderId="10" xfId="0" applyFont="1" applyFill="1" applyBorder="1" applyAlignment="1">
      <alignment horizontal="center" vertical="center" textRotation="90" wrapText="1"/>
    </xf>
    <xf numFmtId="0" fontId="15" fillId="32" borderId="10" xfId="0" applyFont="1" applyFill="1" applyBorder="1" applyAlignment="1">
      <alignment horizontal="justify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justify" vertical="center" wrapText="1"/>
    </xf>
    <xf numFmtId="0" fontId="15" fillId="32" borderId="22" xfId="0" applyFont="1" applyFill="1" applyBorder="1" applyAlignment="1">
      <alignment horizontal="justify" vertical="center" wrapText="1"/>
    </xf>
    <xf numFmtId="0" fontId="60" fillId="32" borderId="0" xfId="0" applyFont="1" applyFill="1" applyAlignment="1">
      <alignment horizontal="center" vertical="top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top" wrapText="1"/>
    </xf>
    <xf numFmtId="0" fontId="15" fillId="32" borderId="15" xfId="0" applyFont="1" applyFill="1" applyBorder="1" applyAlignment="1">
      <alignment horizontal="center" vertical="top" wrapText="1"/>
    </xf>
    <xf numFmtId="0" fontId="21" fillId="32" borderId="0" xfId="0" applyFont="1" applyFill="1" applyAlignment="1">
      <alignment horizontal="center" vertical="top" wrapText="1"/>
    </xf>
    <xf numFmtId="0" fontId="9" fillId="32" borderId="28" xfId="0" applyFont="1" applyFill="1" applyBorder="1" applyAlignment="1">
      <alignment horizontal="center" vertical="center" textRotation="90" wrapText="1"/>
    </xf>
    <xf numFmtId="0" fontId="9" fillId="32" borderId="16" xfId="0" applyFont="1" applyFill="1" applyBorder="1" applyAlignment="1">
      <alignment horizontal="center" vertical="center" textRotation="90" wrapText="1"/>
    </xf>
    <xf numFmtId="0" fontId="9" fillId="32" borderId="21" xfId="0" applyFont="1" applyFill="1" applyBorder="1" applyAlignment="1">
      <alignment horizontal="left" vertical="center"/>
    </xf>
    <xf numFmtId="0" fontId="9" fillId="32" borderId="22" xfId="0" applyFont="1" applyFill="1" applyBorder="1" applyAlignment="1">
      <alignment horizontal="left" vertical="center"/>
    </xf>
    <xf numFmtId="0" fontId="9" fillId="32" borderId="23" xfId="0" applyFont="1" applyFill="1" applyBorder="1" applyAlignment="1">
      <alignment horizontal="left" vertical="center"/>
    </xf>
    <xf numFmtId="0" fontId="21" fillId="32" borderId="0" xfId="0" applyFont="1" applyFill="1" applyAlignment="1">
      <alignment horizontal="center" vertical="top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4"/>
  <sheetViews>
    <sheetView tabSelected="1" view="pageBreakPreview" zoomScale="24" zoomScaleNormal="55" zoomScaleSheetLayoutView="24" zoomScalePageLayoutView="0" workbookViewId="0" topLeftCell="A1">
      <selection activeCell="I2" sqref="I2"/>
    </sheetView>
  </sheetViews>
  <sheetFormatPr defaultColWidth="8.8515625" defaultRowHeight="15"/>
  <cols>
    <col min="1" max="1" width="36.00390625" style="8" customWidth="1"/>
    <col min="2" max="2" width="25.28125" style="8" customWidth="1"/>
    <col min="3" max="3" width="22.57421875" style="8" customWidth="1"/>
    <col min="4" max="4" width="19.8515625" style="8" customWidth="1"/>
    <col min="5" max="5" width="22.8515625" style="8" customWidth="1"/>
    <col min="6" max="6" width="20.28125" style="8" customWidth="1"/>
    <col min="7" max="7" width="20.7109375" style="8" customWidth="1"/>
    <col min="8" max="8" width="25.421875" style="8" customWidth="1"/>
    <col min="9" max="9" width="19.421875" style="8" customWidth="1"/>
    <col min="10" max="10" width="23.7109375" style="8" customWidth="1"/>
    <col min="11" max="11" width="14.7109375" style="8" customWidth="1"/>
    <col min="12" max="12" width="25.421875" style="8" customWidth="1"/>
    <col min="13" max="13" width="22.00390625" style="8" customWidth="1"/>
    <col min="14" max="14" width="19.28125" style="8" customWidth="1"/>
    <col min="15" max="15" width="23.28125" style="8" customWidth="1"/>
    <col min="16" max="16" width="13.8515625" style="8" hidden="1" customWidth="1"/>
    <col min="17" max="18" width="9.57421875" style="8" hidden="1" customWidth="1"/>
    <col min="19" max="19" width="16.140625" style="8" hidden="1" customWidth="1"/>
    <col min="20" max="20" width="16.140625" style="8" customWidth="1"/>
    <col min="21" max="21" width="23.7109375" style="8" customWidth="1"/>
    <col min="22" max="22" width="6.8515625" style="82" customWidth="1"/>
    <col min="23" max="16384" width="8.8515625" style="8" customWidth="1"/>
  </cols>
  <sheetData>
    <row r="1" spans="5:22" ht="52.5" customHeight="1">
      <c r="E1" s="9"/>
      <c r="K1" s="167" t="s">
        <v>61</v>
      </c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4:22" ht="38.25" customHeight="1">
      <c r="D2" s="9"/>
      <c r="E2" s="9"/>
      <c r="G2" s="9"/>
      <c r="K2" s="104"/>
      <c r="L2" s="104"/>
      <c r="M2" s="161" t="s">
        <v>62</v>
      </c>
      <c r="N2" s="161"/>
      <c r="O2" s="161"/>
      <c r="P2" s="161"/>
      <c r="Q2" s="161"/>
      <c r="R2" s="161"/>
      <c r="S2" s="161"/>
      <c r="T2" s="161"/>
      <c r="U2" s="161"/>
      <c r="V2" s="161"/>
    </row>
    <row r="3" spans="4:22" ht="75" customHeight="1">
      <c r="D3" s="9"/>
      <c r="E3" s="9"/>
      <c r="G3" s="9"/>
      <c r="K3" s="113" t="s">
        <v>57</v>
      </c>
      <c r="L3" s="154" t="s">
        <v>65</v>
      </c>
      <c r="M3" s="154"/>
      <c r="N3" s="154"/>
      <c r="O3" s="154"/>
      <c r="P3" s="154"/>
      <c r="Q3" s="154"/>
      <c r="R3" s="154"/>
      <c r="S3" s="154"/>
      <c r="T3" s="154"/>
      <c r="U3" s="154"/>
      <c r="V3" s="113"/>
    </row>
    <row r="4" spans="15:22" ht="9.75" customHeight="1">
      <c r="O4" s="10"/>
      <c r="P4" s="10"/>
      <c r="Q4" s="10"/>
      <c r="R4" s="10"/>
      <c r="S4" s="10"/>
      <c r="T4" s="10"/>
      <c r="U4" s="10"/>
      <c r="V4" s="83"/>
    </row>
    <row r="5" spans="15:22" ht="6.75" customHeight="1">
      <c r="O5" s="10"/>
      <c r="P5" s="10"/>
      <c r="Q5" s="10"/>
      <c r="R5" s="10"/>
      <c r="S5" s="10"/>
      <c r="T5" s="10"/>
      <c r="U5" s="10"/>
      <c r="V5" s="83"/>
    </row>
    <row r="6" spans="1:22" s="11" customFormat="1" ht="45" customHeight="1">
      <c r="A6" s="139" t="s">
        <v>32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V6" s="84"/>
    </row>
    <row r="7" spans="1:22" s="11" customFormat="1" ht="12.75" customHeight="1">
      <c r="A7" s="12"/>
      <c r="B7" s="12"/>
      <c r="C7" s="12"/>
      <c r="D7" s="12"/>
      <c r="E7" s="12"/>
      <c r="F7" s="12"/>
      <c r="G7" s="12"/>
      <c r="H7" s="13"/>
      <c r="I7" s="12"/>
      <c r="J7" s="12"/>
      <c r="K7" s="12"/>
      <c r="L7" s="12"/>
      <c r="M7" s="12"/>
      <c r="N7" s="12"/>
      <c r="O7" s="12"/>
      <c r="P7" s="12"/>
      <c r="Q7" s="12"/>
      <c r="R7" s="12"/>
      <c r="V7" s="84"/>
    </row>
    <row r="8" spans="1:22" s="11" customFormat="1" ht="16.5" customHeight="1">
      <c r="A8" s="12"/>
      <c r="B8" s="12"/>
      <c r="C8" s="12"/>
      <c r="D8" s="12"/>
      <c r="E8" s="12"/>
      <c r="F8" s="12"/>
      <c r="G8" s="12"/>
      <c r="H8" s="13"/>
      <c r="I8" s="12"/>
      <c r="J8" s="12"/>
      <c r="K8" s="12"/>
      <c r="L8" s="12"/>
      <c r="M8" s="12"/>
      <c r="N8" s="12"/>
      <c r="O8" s="12"/>
      <c r="P8" s="12"/>
      <c r="Q8" s="12"/>
      <c r="R8" s="12"/>
      <c r="V8" s="84"/>
    </row>
    <row r="9" spans="3:22" s="11" customFormat="1" ht="33" customHeight="1" thickBot="1">
      <c r="C9" s="14"/>
      <c r="V9" s="85"/>
    </row>
    <row r="10" spans="1:22" s="15" customFormat="1" ht="33" customHeight="1">
      <c r="A10" s="162" t="s">
        <v>36</v>
      </c>
      <c r="B10" s="156" t="s">
        <v>0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8"/>
      <c r="V10" s="85"/>
    </row>
    <row r="11" spans="1:22" s="15" customFormat="1" ht="23.25" customHeight="1">
      <c r="A11" s="163"/>
      <c r="B11" s="140" t="s">
        <v>1</v>
      </c>
      <c r="C11" s="141"/>
      <c r="D11" s="141"/>
      <c r="E11" s="141"/>
      <c r="F11" s="141"/>
      <c r="G11" s="17"/>
      <c r="H11" s="147" t="s">
        <v>2</v>
      </c>
      <c r="I11" s="148"/>
      <c r="J11" s="148"/>
      <c r="K11" s="149"/>
      <c r="L11" s="150"/>
      <c r="M11" s="147" t="s">
        <v>60</v>
      </c>
      <c r="N11" s="148"/>
      <c r="O11" s="148"/>
      <c r="P11" s="148"/>
      <c r="Q11" s="148"/>
      <c r="R11" s="148"/>
      <c r="S11" s="148"/>
      <c r="T11" s="148"/>
      <c r="U11" s="155"/>
      <c r="V11" s="97"/>
    </row>
    <row r="12" spans="1:22" s="15" customFormat="1" ht="78" customHeight="1">
      <c r="A12" s="163"/>
      <c r="B12" s="136" t="s">
        <v>24</v>
      </c>
      <c r="C12" s="145" t="s">
        <v>3</v>
      </c>
      <c r="D12" s="146" t="s">
        <v>4</v>
      </c>
      <c r="E12" s="146"/>
      <c r="F12" s="159" t="s">
        <v>7</v>
      </c>
      <c r="G12" s="160"/>
      <c r="H12" s="145" t="s">
        <v>3</v>
      </c>
      <c r="I12" s="151" t="s">
        <v>4</v>
      </c>
      <c r="J12" s="151"/>
      <c r="K12" s="168" t="s">
        <v>7</v>
      </c>
      <c r="L12" s="150"/>
      <c r="M12" s="145" t="s">
        <v>3</v>
      </c>
      <c r="N12" s="146" t="s">
        <v>4</v>
      </c>
      <c r="O12" s="146"/>
      <c r="P12" s="146" t="s">
        <v>5</v>
      </c>
      <c r="Q12" s="146"/>
      <c r="R12" s="152" t="s">
        <v>30</v>
      </c>
      <c r="S12" s="153"/>
      <c r="T12" s="168" t="s">
        <v>7</v>
      </c>
      <c r="U12" s="169"/>
      <c r="V12" s="97"/>
    </row>
    <row r="13" spans="1:23" s="15" customFormat="1" ht="113.25" customHeight="1">
      <c r="A13" s="163"/>
      <c r="B13" s="137"/>
      <c r="C13" s="145"/>
      <c r="D13" s="18" t="s">
        <v>18</v>
      </c>
      <c r="E13" s="18" t="s">
        <v>17</v>
      </c>
      <c r="F13" s="18" t="s">
        <v>18</v>
      </c>
      <c r="G13" s="18" t="s">
        <v>17</v>
      </c>
      <c r="H13" s="145"/>
      <c r="I13" s="18" t="s">
        <v>18</v>
      </c>
      <c r="J13" s="18" t="s">
        <v>17</v>
      </c>
      <c r="K13" s="18" t="s">
        <v>18</v>
      </c>
      <c r="L13" s="19" t="s">
        <v>17</v>
      </c>
      <c r="M13" s="145"/>
      <c r="N13" s="18" t="s">
        <v>18</v>
      </c>
      <c r="O13" s="19" t="s">
        <v>17</v>
      </c>
      <c r="P13" s="18" t="s">
        <v>18</v>
      </c>
      <c r="Q13" s="20" t="s">
        <v>17</v>
      </c>
      <c r="R13" s="20" t="s">
        <v>18</v>
      </c>
      <c r="S13" s="94" t="s">
        <v>16</v>
      </c>
      <c r="T13" s="19" t="s">
        <v>52</v>
      </c>
      <c r="U13" s="99" t="s">
        <v>53</v>
      </c>
      <c r="V13" s="97"/>
      <c r="W13" s="21"/>
    </row>
    <row r="14" spans="1:23" s="15" customFormat="1" ht="22.5">
      <c r="A14" s="22">
        <v>1</v>
      </c>
      <c r="B14" s="16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7">
        <v>16</v>
      </c>
      <c r="Q14" s="7">
        <v>17</v>
      </c>
      <c r="R14" s="7">
        <v>16</v>
      </c>
      <c r="S14" s="93">
        <v>17</v>
      </c>
      <c r="T14" s="7">
        <v>16</v>
      </c>
      <c r="U14" s="98">
        <v>17</v>
      </c>
      <c r="V14" s="86"/>
      <c r="W14" s="21"/>
    </row>
    <row r="15" spans="1:23" s="15" customFormat="1" ht="81" customHeight="1">
      <c r="A15" s="23" t="s">
        <v>6</v>
      </c>
      <c r="B15" s="24">
        <v>271936.13</v>
      </c>
      <c r="C15" s="56">
        <v>43843.86</v>
      </c>
      <c r="D15" s="26">
        <v>1363.65</v>
      </c>
      <c r="E15" s="26">
        <v>27051.71</v>
      </c>
      <c r="F15" s="26">
        <v>358.41</v>
      </c>
      <c r="G15" s="26">
        <v>15070.09</v>
      </c>
      <c r="H15" s="56">
        <v>63216.05</v>
      </c>
      <c r="I15" s="26">
        <v>2677.65</v>
      </c>
      <c r="J15" s="70">
        <v>42287.3</v>
      </c>
      <c r="K15" s="26"/>
      <c r="L15" s="26">
        <v>18251.1</v>
      </c>
      <c r="M15" s="112">
        <v>164876.23</v>
      </c>
      <c r="N15" s="28">
        <v>1277</v>
      </c>
      <c r="O15" s="29">
        <v>49262.2</v>
      </c>
      <c r="P15" s="30"/>
      <c r="Q15" s="30"/>
      <c r="R15" s="30"/>
      <c r="S15" s="95"/>
      <c r="T15" s="29"/>
      <c r="U15" s="100">
        <v>114337.03</v>
      </c>
      <c r="V15" s="86"/>
      <c r="W15" s="21"/>
    </row>
    <row r="16" spans="1:23" s="15" customFormat="1" ht="50.25" customHeight="1">
      <c r="A16" s="133" t="s">
        <v>40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5"/>
      <c r="V16" s="86"/>
      <c r="W16" s="21"/>
    </row>
    <row r="17" spans="1:22" s="31" customFormat="1" ht="28.5" customHeight="1">
      <c r="A17" s="123" t="s">
        <v>20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5"/>
      <c r="V17" s="86"/>
    </row>
    <row r="18" spans="1:22" s="15" customFormat="1" ht="27" customHeight="1">
      <c r="A18" s="123" t="s">
        <v>23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5"/>
      <c r="V18" s="81"/>
    </row>
    <row r="19" spans="1:22" s="15" customFormat="1" ht="24" customHeight="1">
      <c r="A19" s="164" t="s">
        <v>10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6"/>
      <c r="V19" s="81"/>
    </row>
    <row r="20" spans="1:22" s="15" customFormat="1" ht="101.25" customHeight="1">
      <c r="A20" s="22" t="s">
        <v>49</v>
      </c>
      <c r="B20" s="7">
        <v>1517640</v>
      </c>
      <c r="C20" s="25"/>
      <c r="D20" s="33"/>
      <c r="E20" s="29"/>
      <c r="F20" s="29"/>
      <c r="G20" s="29"/>
      <c r="H20" s="77"/>
      <c r="I20" s="78"/>
      <c r="J20" s="34"/>
      <c r="K20" s="34"/>
      <c r="L20" s="92"/>
      <c r="M20" s="25">
        <f>O20+U20</f>
        <v>14500</v>
      </c>
      <c r="N20" s="26"/>
      <c r="O20" s="29">
        <f>O23</f>
        <v>1500</v>
      </c>
      <c r="P20" s="29"/>
      <c r="Q20" s="29"/>
      <c r="R20" s="29"/>
      <c r="S20" s="95"/>
      <c r="T20" s="29"/>
      <c r="U20" s="100">
        <f>U23</f>
        <v>13000</v>
      </c>
      <c r="V20" s="81">
        <v>8</v>
      </c>
    </row>
    <row r="21" spans="1:22" s="15" customFormat="1" ht="47.25" customHeight="1">
      <c r="A21" s="101" t="s">
        <v>13</v>
      </c>
      <c r="B21" s="7"/>
      <c r="C21" s="25"/>
      <c r="D21" s="33"/>
      <c r="E21" s="29"/>
      <c r="F21" s="29"/>
      <c r="G21" s="29"/>
      <c r="H21" s="77"/>
      <c r="I21" s="78"/>
      <c r="J21" s="34"/>
      <c r="K21" s="34"/>
      <c r="L21" s="34"/>
      <c r="M21" s="25"/>
      <c r="N21" s="26"/>
      <c r="O21" s="29"/>
      <c r="P21" s="29"/>
      <c r="Q21" s="29"/>
      <c r="R21" s="29"/>
      <c r="S21" s="95"/>
      <c r="T21" s="29"/>
      <c r="U21" s="100"/>
      <c r="V21" s="81"/>
    </row>
    <row r="22" spans="1:22" s="15" customFormat="1" ht="33" customHeight="1">
      <c r="A22" s="23" t="s">
        <v>8</v>
      </c>
      <c r="B22" s="7"/>
      <c r="C22" s="25"/>
      <c r="D22" s="33"/>
      <c r="E22" s="29"/>
      <c r="F22" s="29"/>
      <c r="G22" s="29"/>
      <c r="H22" s="77"/>
      <c r="I22" s="78"/>
      <c r="J22" s="34"/>
      <c r="K22" s="34"/>
      <c r="L22" s="34"/>
      <c r="M22" s="25"/>
      <c r="N22" s="26"/>
      <c r="O22" s="29"/>
      <c r="P22" s="29"/>
      <c r="Q22" s="29"/>
      <c r="R22" s="29"/>
      <c r="S22" s="95"/>
      <c r="T22" s="29"/>
      <c r="U22" s="100"/>
      <c r="V22" s="81"/>
    </row>
    <row r="23" spans="1:22" s="15" customFormat="1" ht="48.75" customHeight="1">
      <c r="A23" s="101" t="s">
        <v>15</v>
      </c>
      <c r="B23" s="7"/>
      <c r="C23" s="25"/>
      <c r="D23" s="33"/>
      <c r="E23" s="29"/>
      <c r="F23" s="29"/>
      <c r="G23" s="29"/>
      <c r="H23" s="77"/>
      <c r="I23" s="78"/>
      <c r="J23" s="34"/>
      <c r="K23" s="34"/>
      <c r="L23" s="92"/>
      <c r="M23" s="25">
        <f>O23+U23</f>
        <v>14500</v>
      </c>
      <c r="N23" s="26"/>
      <c r="O23" s="29">
        <f>1500</f>
        <v>1500</v>
      </c>
      <c r="P23" s="29"/>
      <c r="Q23" s="29"/>
      <c r="R23" s="29"/>
      <c r="S23" s="95"/>
      <c r="T23" s="29"/>
      <c r="U23" s="100">
        <f>13000</f>
        <v>13000</v>
      </c>
      <c r="V23" s="81"/>
    </row>
    <row r="24" spans="1:22" s="15" customFormat="1" ht="23.25">
      <c r="A24" s="23" t="s">
        <v>9</v>
      </c>
      <c r="B24" s="7"/>
      <c r="C24" s="25"/>
      <c r="D24" s="33"/>
      <c r="E24" s="29"/>
      <c r="F24" s="29"/>
      <c r="G24" s="29"/>
      <c r="H24" s="77"/>
      <c r="I24" s="78"/>
      <c r="J24" s="34"/>
      <c r="K24" s="34"/>
      <c r="L24" s="34"/>
      <c r="M24" s="25"/>
      <c r="N24" s="26"/>
      <c r="O24" s="29"/>
      <c r="P24" s="29"/>
      <c r="Q24" s="29"/>
      <c r="R24" s="29"/>
      <c r="S24" s="95"/>
      <c r="T24" s="29"/>
      <c r="U24" s="100"/>
      <c r="V24" s="81"/>
    </row>
    <row r="25" spans="1:22" s="15" customFormat="1" ht="147" customHeight="1">
      <c r="A25" s="101" t="s">
        <v>56</v>
      </c>
      <c r="B25" s="7"/>
      <c r="C25" s="25"/>
      <c r="D25" s="33"/>
      <c r="E25" s="29"/>
      <c r="F25" s="29"/>
      <c r="G25" s="29"/>
      <c r="H25" s="77"/>
      <c r="I25" s="78"/>
      <c r="J25" s="34"/>
      <c r="K25" s="34"/>
      <c r="L25" s="34"/>
      <c r="M25" s="114">
        <v>1</v>
      </c>
      <c r="N25" s="26"/>
      <c r="O25" s="29"/>
      <c r="P25" s="29"/>
      <c r="Q25" s="29"/>
      <c r="R25" s="29"/>
      <c r="S25" s="95"/>
      <c r="T25" s="29"/>
      <c r="U25" s="100"/>
      <c r="V25" s="81"/>
    </row>
    <row r="26" spans="1:22" s="15" customFormat="1" ht="46.5">
      <c r="A26" s="101" t="s">
        <v>50</v>
      </c>
      <c r="B26" s="7"/>
      <c r="C26" s="25"/>
      <c r="D26" s="33"/>
      <c r="E26" s="29"/>
      <c r="F26" s="29"/>
      <c r="G26" s="29"/>
      <c r="H26" s="79"/>
      <c r="I26" s="80"/>
      <c r="J26" s="34"/>
      <c r="K26" s="34"/>
      <c r="L26" s="58"/>
      <c r="M26" s="115">
        <v>1</v>
      </c>
      <c r="N26" s="26"/>
      <c r="O26" s="29"/>
      <c r="P26" s="29"/>
      <c r="Q26" s="29"/>
      <c r="R26" s="29"/>
      <c r="S26" s="95"/>
      <c r="T26" s="29"/>
      <c r="U26" s="103"/>
      <c r="V26" s="81"/>
    </row>
    <row r="27" spans="1:22" s="15" customFormat="1" ht="98.25" customHeight="1">
      <c r="A27" s="101" t="s">
        <v>59</v>
      </c>
      <c r="B27" s="7"/>
      <c r="C27" s="25"/>
      <c r="D27" s="33"/>
      <c r="E27" s="29"/>
      <c r="F27" s="29"/>
      <c r="G27" s="29"/>
      <c r="H27" s="79"/>
      <c r="I27" s="80"/>
      <c r="J27" s="34"/>
      <c r="K27" s="34"/>
      <c r="L27" s="58"/>
      <c r="M27" s="119">
        <v>1</v>
      </c>
      <c r="N27" s="26"/>
      <c r="O27" s="29"/>
      <c r="P27" s="29"/>
      <c r="Q27" s="29"/>
      <c r="R27" s="29"/>
      <c r="S27" s="95"/>
      <c r="T27" s="29"/>
      <c r="U27" s="103"/>
      <c r="V27" s="81"/>
    </row>
    <row r="28" spans="1:22" s="15" customFormat="1" ht="45">
      <c r="A28" s="23" t="s">
        <v>11</v>
      </c>
      <c r="B28" s="7"/>
      <c r="C28" s="25"/>
      <c r="D28" s="33"/>
      <c r="E28" s="29"/>
      <c r="F28" s="29"/>
      <c r="G28" s="29"/>
      <c r="H28" s="77"/>
      <c r="I28" s="78"/>
      <c r="J28" s="34"/>
      <c r="K28" s="34"/>
      <c r="L28" s="34"/>
      <c r="M28" s="25"/>
      <c r="N28" s="26"/>
      <c r="O28" s="29"/>
      <c r="P28" s="29"/>
      <c r="Q28" s="29"/>
      <c r="R28" s="29"/>
      <c r="S28" s="95"/>
      <c r="T28" s="29"/>
      <c r="U28" s="100"/>
      <c r="V28" s="81"/>
    </row>
    <row r="29" spans="1:22" s="15" customFormat="1" ht="78" customHeight="1">
      <c r="A29" s="102" t="s">
        <v>51</v>
      </c>
      <c r="B29" s="7"/>
      <c r="C29" s="25"/>
      <c r="D29" s="33"/>
      <c r="E29" s="29"/>
      <c r="F29" s="29"/>
      <c r="G29" s="29"/>
      <c r="H29" s="106"/>
      <c r="I29" s="107"/>
      <c r="J29" s="108"/>
      <c r="K29" s="108"/>
      <c r="L29" s="109"/>
      <c r="M29" s="110"/>
      <c r="N29" s="26"/>
      <c r="O29" s="29"/>
      <c r="P29" s="29"/>
      <c r="Q29" s="29"/>
      <c r="R29" s="29"/>
      <c r="S29" s="95"/>
      <c r="T29" s="29"/>
      <c r="U29" s="111"/>
      <c r="V29" s="81"/>
    </row>
    <row r="30" spans="1:23" s="46" customFormat="1" ht="100.5" customHeight="1">
      <c r="A30" s="102" t="s">
        <v>58</v>
      </c>
      <c r="B30" s="7"/>
      <c r="C30" s="25"/>
      <c r="D30" s="33"/>
      <c r="E30" s="29"/>
      <c r="F30" s="29"/>
      <c r="G30" s="29"/>
      <c r="H30" s="106"/>
      <c r="I30" s="107"/>
      <c r="J30" s="108"/>
      <c r="K30" s="108"/>
      <c r="L30" s="109"/>
      <c r="M30" s="116">
        <f>M23/M25</f>
        <v>14500</v>
      </c>
      <c r="N30" s="26"/>
      <c r="O30" s="29"/>
      <c r="P30" s="29"/>
      <c r="Q30" s="29"/>
      <c r="R30" s="29"/>
      <c r="S30" s="95"/>
      <c r="T30" s="29"/>
      <c r="U30" s="111"/>
      <c r="V30" s="81"/>
      <c r="W30" s="45"/>
    </row>
    <row r="31" spans="1:23" s="46" customFormat="1" ht="39" customHeight="1">
      <c r="A31" s="120" t="s">
        <v>54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2"/>
      <c r="T31" s="36"/>
      <c r="U31" s="36"/>
      <c r="V31" s="86"/>
      <c r="W31" s="45"/>
    </row>
    <row r="32" spans="1:22" s="21" customFormat="1" ht="23.25">
      <c r="A32" s="142" t="s">
        <v>10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4"/>
      <c r="T32" s="59"/>
      <c r="U32" s="59"/>
      <c r="V32" s="86"/>
    </row>
    <row r="33" spans="1:22" s="21" customFormat="1" ht="90">
      <c r="A33" s="41" t="s">
        <v>37</v>
      </c>
      <c r="B33" s="16">
        <v>1017410</v>
      </c>
      <c r="C33" s="27">
        <f>C38</f>
        <v>11230.197999999999</v>
      </c>
      <c r="D33" s="69"/>
      <c r="E33" s="28">
        <f>1557.36+9+9+24.75+41.85+41.7+41.7+80.5+15+9.213+43.5+9+30.9+61.89+67.75</f>
        <v>2043.113</v>
      </c>
      <c r="F33" s="27"/>
      <c r="G33" s="28">
        <f>600+825+1395+1390+1390+500+307.085+1450+300+1030</f>
        <v>9187.085</v>
      </c>
      <c r="H33" s="25"/>
      <c r="I33" s="26"/>
      <c r="J33" s="30"/>
      <c r="K33" s="30"/>
      <c r="L33" s="30"/>
      <c r="M33" s="25"/>
      <c r="N33" s="26"/>
      <c r="O33" s="47"/>
      <c r="P33" s="38"/>
      <c r="Q33" s="38"/>
      <c r="R33" s="38"/>
      <c r="S33" s="38"/>
      <c r="T33" s="38"/>
      <c r="U33" s="38"/>
      <c r="V33" s="86"/>
    </row>
    <row r="34" spans="1:22" s="21" customFormat="1" ht="102" customHeight="1">
      <c r="A34" s="48" t="s">
        <v>33</v>
      </c>
      <c r="B34" s="55" t="s">
        <v>34</v>
      </c>
      <c r="C34" s="25"/>
      <c r="D34" s="49"/>
      <c r="E34" s="26"/>
      <c r="F34" s="30"/>
      <c r="G34" s="30"/>
      <c r="H34" s="25">
        <f>J34</f>
        <v>2255.49</v>
      </c>
      <c r="I34" s="26"/>
      <c r="J34" s="29">
        <f>643+92+537+400+300+226.4+66.89-9.8</f>
        <v>2255.49</v>
      </c>
      <c r="K34" s="30"/>
      <c r="L34" s="29"/>
      <c r="M34" s="25">
        <f>O34</f>
        <v>450</v>
      </c>
      <c r="N34" s="26"/>
      <c r="O34" s="39">
        <v>450</v>
      </c>
      <c r="P34" s="38"/>
      <c r="Q34" s="38"/>
      <c r="R34" s="38"/>
      <c r="S34" s="38"/>
      <c r="T34" s="38"/>
      <c r="U34" s="38"/>
      <c r="V34" s="86"/>
    </row>
    <row r="35" spans="1:22" s="21" customFormat="1" ht="202.5">
      <c r="A35" s="48" t="s">
        <v>48</v>
      </c>
      <c r="B35" s="55" t="s">
        <v>47</v>
      </c>
      <c r="C35" s="25"/>
      <c r="D35" s="49"/>
      <c r="E35" s="26"/>
      <c r="F35" s="30"/>
      <c r="G35" s="30"/>
      <c r="H35" s="25">
        <f>L35+J35</f>
        <v>2992.65</v>
      </c>
      <c r="I35" s="26"/>
      <c r="J35" s="29">
        <f>9.8+86.55</f>
        <v>96.35</v>
      </c>
      <c r="K35" s="30"/>
      <c r="L35" s="29">
        <f>2.4+8.9+2885</f>
        <v>2896.3</v>
      </c>
      <c r="M35" s="25"/>
      <c r="N35" s="26"/>
      <c r="O35" s="39"/>
      <c r="P35" s="38"/>
      <c r="Q35" s="38"/>
      <c r="R35" s="38"/>
      <c r="S35" s="38"/>
      <c r="T35" s="38"/>
      <c r="U35" s="38"/>
      <c r="V35" s="86"/>
    </row>
    <row r="36" spans="1:22" s="21" customFormat="1" ht="23.25">
      <c r="A36" s="35" t="s">
        <v>13</v>
      </c>
      <c r="B36" s="42"/>
      <c r="C36" s="7"/>
      <c r="D36" s="37"/>
      <c r="E36" s="36"/>
      <c r="F36" s="36"/>
      <c r="G36" s="36"/>
      <c r="H36" s="7"/>
      <c r="I36" s="37"/>
      <c r="J36" s="38"/>
      <c r="K36" s="36"/>
      <c r="L36" s="36"/>
      <c r="M36" s="7"/>
      <c r="N36" s="37"/>
      <c r="O36" s="38"/>
      <c r="P36" s="38"/>
      <c r="Q36" s="38"/>
      <c r="R36" s="38"/>
      <c r="S36" s="38"/>
      <c r="T36" s="38"/>
      <c r="U36" s="38"/>
      <c r="V36" s="86"/>
    </row>
    <row r="37" spans="1:22" s="21" customFormat="1" ht="23.25">
      <c r="A37" s="32" t="s">
        <v>14</v>
      </c>
      <c r="B37" s="42"/>
      <c r="C37" s="7"/>
      <c r="D37" s="37"/>
      <c r="E37" s="36"/>
      <c r="F37" s="36"/>
      <c r="G37" s="36"/>
      <c r="H37" s="7"/>
      <c r="I37" s="37"/>
      <c r="J37" s="38"/>
      <c r="K37" s="36"/>
      <c r="L37" s="36"/>
      <c r="M37" s="7"/>
      <c r="N37" s="37"/>
      <c r="O37" s="38"/>
      <c r="P37" s="38"/>
      <c r="Q37" s="38"/>
      <c r="R37" s="38"/>
      <c r="S37" s="38"/>
      <c r="T37" s="38"/>
      <c r="U37" s="38"/>
      <c r="V37" s="86"/>
    </row>
    <row r="38" spans="1:22" s="21" customFormat="1" ht="57.75" customHeight="1">
      <c r="A38" s="35" t="s">
        <v>15</v>
      </c>
      <c r="B38" s="42"/>
      <c r="C38" s="25">
        <f>E38+F38+G38</f>
        <v>11230.197999999999</v>
      </c>
      <c r="D38" s="26"/>
      <c r="E38" s="29">
        <f>E33</f>
        <v>2043.113</v>
      </c>
      <c r="F38" s="29"/>
      <c r="G38" s="29">
        <f>G33</f>
        <v>9187.085</v>
      </c>
      <c r="H38" s="105">
        <f>H34+H35</f>
        <v>5248.139999999999</v>
      </c>
      <c r="I38" s="26"/>
      <c r="J38" s="26">
        <f>J34+J35</f>
        <v>2351.8399999999997</v>
      </c>
      <c r="K38" s="29"/>
      <c r="L38" s="29">
        <f>L35</f>
        <v>2896.3</v>
      </c>
      <c r="M38" s="25">
        <f>O38</f>
        <v>450</v>
      </c>
      <c r="N38" s="26"/>
      <c r="O38" s="29">
        <v>450</v>
      </c>
      <c r="P38" s="38"/>
      <c r="Q38" s="38"/>
      <c r="R38" s="38"/>
      <c r="S38" s="38"/>
      <c r="T38" s="38"/>
      <c r="U38" s="38"/>
      <c r="V38" s="86">
        <v>9</v>
      </c>
    </row>
    <row r="39" spans="1:22" s="21" customFormat="1" ht="23.25">
      <c r="A39" s="32" t="s">
        <v>9</v>
      </c>
      <c r="B39" s="42"/>
      <c r="C39" s="7"/>
      <c r="D39" s="37"/>
      <c r="E39" s="36"/>
      <c r="F39" s="36"/>
      <c r="G39" s="36"/>
      <c r="H39" s="7"/>
      <c r="I39" s="37"/>
      <c r="J39" s="36"/>
      <c r="K39" s="36"/>
      <c r="L39" s="36"/>
      <c r="M39" s="7"/>
      <c r="N39" s="37"/>
      <c r="O39" s="38"/>
      <c r="P39" s="38"/>
      <c r="Q39" s="38"/>
      <c r="R39" s="38"/>
      <c r="S39" s="38"/>
      <c r="T39" s="38"/>
      <c r="U39" s="38"/>
      <c r="V39" s="86"/>
    </row>
    <row r="40" spans="1:22" s="21" customFormat="1" ht="51">
      <c r="A40" s="35" t="s">
        <v>35</v>
      </c>
      <c r="B40" s="42"/>
      <c r="C40" s="25">
        <f>1038.24+128+120+333.47+647.75+586.68+578.44+41.9+200+169.8+327.7+153.2+9.45</f>
        <v>4334.63</v>
      </c>
      <c r="D40" s="26"/>
      <c r="E40" s="29"/>
      <c r="F40" s="29"/>
      <c r="G40" s="29"/>
      <c r="H40" s="50">
        <f>214.2+30.4+178.8+133.3+100+105+333.1+439.76</f>
        <v>1534.5600000000002</v>
      </c>
      <c r="I40" s="26"/>
      <c r="J40" s="29"/>
      <c r="K40" s="29"/>
      <c r="L40" s="29"/>
      <c r="M40" s="50">
        <v>104</v>
      </c>
      <c r="N40" s="37"/>
      <c r="O40" s="38"/>
      <c r="P40" s="38"/>
      <c r="Q40" s="38"/>
      <c r="R40" s="38"/>
      <c r="S40" s="38"/>
      <c r="T40" s="38"/>
      <c r="U40" s="38"/>
      <c r="V40" s="86"/>
    </row>
    <row r="41" spans="1:22" s="21" customFormat="1" ht="54">
      <c r="A41" s="35" t="s">
        <v>55</v>
      </c>
      <c r="B41" s="42"/>
      <c r="C41" s="25"/>
      <c r="D41" s="26"/>
      <c r="E41" s="29"/>
      <c r="F41" s="29"/>
      <c r="G41" s="29"/>
      <c r="H41" s="50">
        <f>10.93+4.6</f>
        <v>15.53</v>
      </c>
      <c r="I41" s="26"/>
      <c r="J41" s="29"/>
      <c r="K41" s="29"/>
      <c r="L41" s="29"/>
      <c r="M41" s="25"/>
      <c r="N41" s="37"/>
      <c r="O41" s="38"/>
      <c r="P41" s="38"/>
      <c r="Q41" s="38"/>
      <c r="R41" s="38"/>
      <c r="S41" s="38"/>
      <c r="T41" s="38"/>
      <c r="U41" s="38"/>
      <c r="V41" s="86"/>
    </row>
    <row r="42" spans="1:22" s="21" customFormat="1" ht="68.25" customHeight="1">
      <c r="A42" s="32" t="s">
        <v>11</v>
      </c>
      <c r="B42" s="42"/>
      <c r="C42" s="7"/>
      <c r="D42" s="37"/>
      <c r="E42" s="36"/>
      <c r="F42" s="36"/>
      <c r="G42" s="36"/>
      <c r="H42" s="7"/>
      <c r="I42" s="37"/>
      <c r="J42" s="36"/>
      <c r="K42" s="36"/>
      <c r="L42" s="36"/>
      <c r="M42" s="7"/>
      <c r="N42" s="37"/>
      <c r="O42" s="38"/>
      <c r="P42" s="38"/>
      <c r="Q42" s="38"/>
      <c r="R42" s="38"/>
      <c r="S42" s="38"/>
      <c r="T42" s="38"/>
      <c r="U42" s="38"/>
      <c r="V42" s="86"/>
    </row>
    <row r="43" spans="1:22" s="21" customFormat="1" ht="81.75" customHeight="1">
      <c r="A43" s="35" t="s">
        <v>43</v>
      </c>
      <c r="B43" s="42"/>
      <c r="C43" s="50">
        <f>C33/C40</f>
        <v>2.5908089041048483</v>
      </c>
      <c r="D43" s="37"/>
      <c r="E43" s="37"/>
      <c r="F43" s="37"/>
      <c r="G43" s="37"/>
      <c r="H43" s="50">
        <f>H38/H40</f>
        <v>3.4199640287769775</v>
      </c>
      <c r="I43" s="37"/>
      <c r="J43" s="37"/>
      <c r="K43" s="37"/>
      <c r="L43" s="37"/>
      <c r="M43" s="51">
        <f>M38/M40</f>
        <v>4.326923076923077</v>
      </c>
      <c r="N43" s="37"/>
      <c r="O43" s="38"/>
      <c r="P43" s="38"/>
      <c r="Q43" s="38"/>
      <c r="R43" s="38"/>
      <c r="S43" s="38"/>
      <c r="T43" s="38"/>
      <c r="U43" s="38"/>
      <c r="V43" s="86"/>
    </row>
    <row r="44" spans="1:22" s="15" customFormat="1" ht="23.25">
      <c r="A44" s="32" t="s">
        <v>12</v>
      </c>
      <c r="B44" s="32"/>
      <c r="C44" s="7"/>
      <c r="D44" s="37"/>
      <c r="E44" s="37"/>
      <c r="F44" s="37"/>
      <c r="G44" s="37"/>
      <c r="H44" s="50"/>
      <c r="I44" s="37"/>
      <c r="J44" s="37"/>
      <c r="K44" s="37"/>
      <c r="L44" s="37"/>
      <c r="M44" s="51"/>
      <c r="N44" s="37"/>
      <c r="O44" s="38"/>
      <c r="P44" s="38"/>
      <c r="Q44" s="38"/>
      <c r="R44" s="38"/>
      <c r="S44" s="38"/>
      <c r="T44" s="38"/>
      <c r="U44" s="38"/>
      <c r="V44" s="86"/>
    </row>
    <row r="45" spans="1:22" s="15" customFormat="1" ht="69.75">
      <c r="A45" s="35" t="s">
        <v>22</v>
      </c>
      <c r="B45" s="32"/>
      <c r="C45" s="50">
        <f>99.84+14.4+11.2+50.6+98.3+89.1+76.4+5.5+24+20.3+45.3+18.3+47.57</f>
        <v>600.8100000000001</v>
      </c>
      <c r="D45" s="72"/>
      <c r="E45" s="72"/>
      <c r="F45" s="72"/>
      <c r="G45" s="72"/>
      <c r="H45" s="50">
        <f>27+4+24+17+15+20+12.6+46.4+52.7</f>
        <v>218.7</v>
      </c>
      <c r="I45" s="72"/>
      <c r="J45" s="72"/>
      <c r="K45" s="72"/>
      <c r="L45" s="72"/>
      <c r="M45" s="50">
        <v>13</v>
      </c>
      <c r="N45" s="37"/>
      <c r="O45" s="38"/>
      <c r="P45" s="44"/>
      <c r="Q45" s="44"/>
      <c r="R45" s="44"/>
      <c r="S45" s="44"/>
      <c r="T45" s="38"/>
      <c r="U45" s="38"/>
      <c r="V45" s="86"/>
    </row>
    <row r="46" spans="1:22" s="15" customFormat="1" ht="96" customHeight="1">
      <c r="A46" s="35" t="s">
        <v>19</v>
      </c>
      <c r="B46" s="32"/>
      <c r="C46" s="52">
        <f>C33/(C45*0.86*1420.28*1.2*0.001)</f>
        <v>12.752536994905487</v>
      </c>
      <c r="D46" s="37"/>
      <c r="E46" s="37"/>
      <c r="F46" s="37"/>
      <c r="G46" s="37"/>
      <c r="H46" s="67">
        <f>H38/(H45*0.86*0.5*(1420.28+1282.67)*1.1*0.001)</f>
        <v>18.76970625458476</v>
      </c>
      <c r="I46" s="37"/>
      <c r="J46" s="37"/>
      <c r="K46" s="37"/>
      <c r="L46" s="37"/>
      <c r="M46" s="52">
        <f>M38/(M45*0.86*1758.6*1.2*0.001)</f>
        <v>19.073148729667263</v>
      </c>
      <c r="N46" s="37"/>
      <c r="O46" s="38"/>
      <c r="P46" s="38"/>
      <c r="Q46" s="38"/>
      <c r="R46" s="38"/>
      <c r="S46" s="38"/>
      <c r="T46" s="38"/>
      <c r="U46" s="38"/>
      <c r="V46" s="86"/>
    </row>
    <row r="47" spans="1:22" s="15" customFormat="1" ht="33" customHeight="1">
      <c r="A47" s="120" t="s">
        <v>31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36"/>
      <c r="U47" s="36"/>
      <c r="V47" s="86"/>
    </row>
    <row r="48" spans="1:22" s="15" customFormat="1" ht="94.5" customHeight="1" hidden="1">
      <c r="A48" s="7" t="s">
        <v>42</v>
      </c>
      <c r="B48" s="75">
        <v>4716310</v>
      </c>
      <c r="C48" s="50">
        <v>100</v>
      </c>
      <c r="D48" s="37"/>
      <c r="E48" s="6">
        <f>C48</f>
        <v>100</v>
      </c>
      <c r="F48" s="36"/>
      <c r="G48" s="36"/>
      <c r="H48" s="7"/>
      <c r="I48" s="37"/>
      <c r="J48" s="36"/>
      <c r="K48" s="36"/>
      <c r="L48" s="36"/>
      <c r="M48" s="7">
        <f>O48</f>
        <v>1000</v>
      </c>
      <c r="N48" s="37"/>
      <c r="O48" s="37">
        <v>1000</v>
      </c>
      <c r="P48" s="38"/>
      <c r="Q48" s="38"/>
      <c r="R48" s="38"/>
      <c r="S48" s="96"/>
      <c r="T48" s="38"/>
      <c r="U48" s="38"/>
      <c r="V48" s="86"/>
    </row>
    <row r="49" spans="1:22" s="15" customFormat="1" ht="106.5" customHeight="1" hidden="1">
      <c r="A49" s="35" t="s">
        <v>13</v>
      </c>
      <c r="B49" s="53"/>
      <c r="C49" s="7"/>
      <c r="D49" s="37"/>
      <c r="E49" s="36"/>
      <c r="F49" s="36"/>
      <c r="G49" s="36"/>
      <c r="H49" s="7"/>
      <c r="I49" s="37"/>
      <c r="J49" s="36"/>
      <c r="K49" s="36"/>
      <c r="L49" s="36"/>
      <c r="M49" s="7"/>
      <c r="N49" s="37"/>
      <c r="O49" s="37"/>
      <c r="P49" s="38"/>
      <c r="Q49" s="38"/>
      <c r="R49" s="38"/>
      <c r="S49" s="96"/>
      <c r="T49" s="38"/>
      <c r="U49" s="38"/>
      <c r="V49" s="86"/>
    </row>
    <row r="50" spans="1:22" s="15" customFormat="1" ht="47.25" customHeight="1" hidden="1">
      <c r="A50" s="32" t="s">
        <v>14</v>
      </c>
      <c r="B50" s="53"/>
      <c r="C50" s="7"/>
      <c r="D50" s="37"/>
      <c r="E50" s="36"/>
      <c r="F50" s="36"/>
      <c r="G50" s="36"/>
      <c r="H50" s="7"/>
      <c r="I50" s="37"/>
      <c r="J50" s="36"/>
      <c r="K50" s="36"/>
      <c r="L50" s="36"/>
      <c r="M50" s="7"/>
      <c r="N50" s="37"/>
      <c r="O50" s="37"/>
      <c r="P50" s="38"/>
      <c r="Q50" s="38"/>
      <c r="R50" s="38"/>
      <c r="S50" s="96"/>
      <c r="T50" s="38"/>
      <c r="U50" s="38"/>
      <c r="V50" s="86"/>
    </row>
    <row r="51" spans="1:22" s="15" customFormat="1" ht="98.25" customHeight="1" hidden="1">
      <c r="A51" s="35" t="s">
        <v>15</v>
      </c>
      <c r="B51" s="53"/>
      <c r="C51" s="50">
        <f>C48</f>
        <v>100</v>
      </c>
      <c r="D51" s="37"/>
      <c r="E51" s="47">
        <f>E48</f>
        <v>100</v>
      </c>
      <c r="F51" s="36"/>
      <c r="G51" s="36"/>
      <c r="H51" s="7"/>
      <c r="I51" s="37"/>
      <c r="J51" s="36"/>
      <c r="K51" s="36"/>
      <c r="L51" s="36"/>
      <c r="M51" s="7">
        <f>O51</f>
        <v>1000</v>
      </c>
      <c r="N51" s="37"/>
      <c r="O51" s="37">
        <v>1000</v>
      </c>
      <c r="P51" s="38"/>
      <c r="Q51" s="38"/>
      <c r="R51" s="38"/>
      <c r="S51" s="96"/>
      <c r="T51" s="38"/>
      <c r="U51" s="38"/>
      <c r="V51" s="86"/>
    </row>
    <row r="52" spans="1:22" s="15" customFormat="1" ht="93" hidden="1">
      <c r="A52" s="35" t="s">
        <v>44</v>
      </c>
      <c r="B52" s="54"/>
      <c r="C52" s="7">
        <v>2</v>
      </c>
      <c r="D52" s="37"/>
      <c r="E52" s="38"/>
      <c r="F52" s="36"/>
      <c r="G52" s="36"/>
      <c r="H52" s="7"/>
      <c r="I52" s="37"/>
      <c r="J52" s="38"/>
      <c r="K52" s="36"/>
      <c r="L52" s="36"/>
      <c r="M52" s="7">
        <v>2</v>
      </c>
      <c r="N52" s="37"/>
      <c r="O52" s="37">
        <v>2</v>
      </c>
      <c r="P52" s="38"/>
      <c r="Q52" s="38"/>
      <c r="R52" s="38"/>
      <c r="S52" s="96"/>
      <c r="T52" s="38"/>
      <c r="U52" s="38"/>
      <c r="V52" s="86"/>
    </row>
    <row r="53" spans="1:22" s="15" customFormat="1" ht="23.25" hidden="1">
      <c r="A53" s="32" t="s">
        <v>9</v>
      </c>
      <c r="B53" s="54"/>
      <c r="C53" s="7"/>
      <c r="D53" s="37"/>
      <c r="E53" s="36"/>
      <c r="F53" s="36"/>
      <c r="G53" s="36"/>
      <c r="H53" s="7"/>
      <c r="I53" s="37"/>
      <c r="J53" s="36"/>
      <c r="K53" s="36"/>
      <c r="L53" s="36"/>
      <c r="M53" s="7"/>
      <c r="N53" s="37"/>
      <c r="O53" s="37"/>
      <c r="P53" s="38"/>
      <c r="Q53" s="38"/>
      <c r="R53" s="38"/>
      <c r="S53" s="96"/>
      <c r="T53" s="38"/>
      <c r="U53" s="38"/>
      <c r="V53" s="86"/>
    </row>
    <row r="54" spans="1:23" s="46" customFormat="1" ht="46.5" hidden="1">
      <c r="A54" s="35" t="s">
        <v>41</v>
      </c>
      <c r="B54" s="54"/>
      <c r="C54" s="7">
        <v>1</v>
      </c>
      <c r="D54" s="37"/>
      <c r="E54" s="38"/>
      <c r="F54" s="38"/>
      <c r="G54" s="38"/>
      <c r="H54" s="7"/>
      <c r="I54" s="37"/>
      <c r="J54" s="36"/>
      <c r="K54" s="36"/>
      <c r="L54" s="36"/>
      <c r="M54" s="7">
        <v>1</v>
      </c>
      <c r="N54" s="37"/>
      <c r="O54" s="37">
        <v>1</v>
      </c>
      <c r="P54" s="38"/>
      <c r="Q54" s="38"/>
      <c r="R54" s="38"/>
      <c r="S54" s="96"/>
      <c r="T54" s="38"/>
      <c r="U54" s="38"/>
      <c r="V54" s="86"/>
      <c r="W54" s="45"/>
    </row>
    <row r="55" spans="1:22" s="15" customFormat="1" ht="45.75" customHeight="1" hidden="1">
      <c r="A55" s="32" t="s">
        <v>11</v>
      </c>
      <c r="B55" s="54"/>
      <c r="C55" s="37"/>
      <c r="D55" s="37"/>
      <c r="E55" s="38"/>
      <c r="F55" s="38"/>
      <c r="G55" s="38"/>
      <c r="H55" s="7"/>
      <c r="I55" s="37"/>
      <c r="J55" s="36"/>
      <c r="K55" s="36"/>
      <c r="L55" s="36"/>
      <c r="M55" s="7"/>
      <c r="N55" s="37"/>
      <c r="O55" s="37"/>
      <c r="P55" s="38"/>
      <c r="Q55" s="38"/>
      <c r="R55" s="38"/>
      <c r="S55" s="96"/>
      <c r="T55" s="38"/>
      <c r="U55" s="38"/>
      <c r="V55" s="86"/>
    </row>
    <row r="56" spans="1:22" s="15" customFormat="1" ht="139.5" hidden="1">
      <c r="A56" s="35" t="s">
        <v>45</v>
      </c>
      <c r="B56" s="54"/>
      <c r="C56" s="71">
        <v>50</v>
      </c>
      <c r="D56" s="70"/>
      <c r="E56" s="70"/>
      <c r="F56" s="70"/>
      <c r="G56" s="70"/>
      <c r="H56" s="71"/>
      <c r="I56" s="37"/>
      <c r="J56" s="36"/>
      <c r="K56" s="36"/>
      <c r="L56" s="36"/>
      <c r="M56" s="7">
        <v>500</v>
      </c>
      <c r="N56" s="37"/>
      <c r="O56" s="37">
        <v>500</v>
      </c>
      <c r="P56" s="38"/>
      <c r="Q56" s="38"/>
      <c r="R56" s="38"/>
      <c r="S56" s="96"/>
      <c r="T56" s="38"/>
      <c r="U56" s="38"/>
      <c r="V56" s="86"/>
    </row>
    <row r="57" spans="1:22" s="15" customFormat="1" ht="27.75" customHeight="1">
      <c r="A57" s="142" t="s">
        <v>10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59"/>
      <c r="U57" s="59"/>
      <c r="V57" s="87"/>
    </row>
    <row r="58" spans="1:22" s="15" customFormat="1" ht="99" customHeight="1">
      <c r="A58" s="7" t="s">
        <v>38</v>
      </c>
      <c r="B58" s="16">
        <v>1017410</v>
      </c>
      <c r="C58" s="7">
        <v>1150.1</v>
      </c>
      <c r="D58" s="37"/>
      <c r="E58" s="37">
        <f>C58</f>
        <v>1150.1</v>
      </c>
      <c r="F58" s="37"/>
      <c r="G58" s="37"/>
      <c r="H58" s="51"/>
      <c r="I58" s="43"/>
      <c r="J58" s="43"/>
      <c r="K58" s="43"/>
      <c r="L58" s="43"/>
      <c r="M58" s="73"/>
      <c r="N58" s="73"/>
      <c r="O58" s="73"/>
      <c r="P58" s="38"/>
      <c r="Q58" s="38"/>
      <c r="R58" s="38"/>
      <c r="S58" s="96"/>
      <c r="T58" s="38"/>
      <c r="U58" s="38"/>
      <c r="V58" s="86"/>
    </row>
    <row r="59" spans="1:22" s="15" customFormat="1" ht="92.25" customHeight="1">
      <c r="A59" s="7" t="s">
        <v>33</v>
      </c>
      <c r="B59" s="55" t="s">
        <v>34</v>
      </c>
      <c r="C59" s="7"/>
      <c r="D59" s="37"/>
      <c r="E59" s="37"/>
      <c r="F59" s="37"/>
      <c r="G59" s="37"/>
      <c r="H59" s="51">
        <f>H62</f>
        <v>1529.3</v>
      </c>
      <c r="I59" s="43"/>
      <c r="J59" s="43">
        <f>J62</f>
        <v>1529.3</v>
      </c>
      <c r="K59" s="43"/>
      <c r="L59" s="43"/>
      <c r="M59" s="51">
        <f>O59</f>
        <v>1945.9999999999998</v>
      </c>
      <c r="N59" s="43"/>
      <c r="O59" s="43">
        <f>644.53+948.103+353.367</f>
        <v>1945.9999999999998</v>
      </c>
      <c r="P59" s="38"/>
      <c r="Q59" s="38"/>
      <c r="R59" s="38"/>
      <c r="S59" s="96"/>
      <c r="T59" s="38"/>
      <c r="U59" s="38"/>
      <c r="V59" s="86"/>
    </row>
    <row r="60" spans="1:22" s="15" customFormat="1" ht="23.25">
      <c r="A60" s="35" t="s">
        <v>13</v>
      </c>
      <c r="B60" s="7"/>
      <c r="C60" s="7"/>
      <c r="D60" s="37"/>
      <c r="E60" s="37"/>
      <c r="F60" s="37"/>
      <c r="G60" s="37"/>
      <c r="H60" s="74"/>
      <c r="I60" s="37"/>
      <c r="J60" s="37"/>
      <c r="K60" s="37"/>
      <c r="L60" s="37"/>
      <c r="M60" s="7"/>
      <c r="N60" s="37"/>
      <c r="O60" s="37"/>
      <c r="P60" s="38"/>
      <c r="Q60" s="38"/>
      <c r="R60" s="38"/>
      <c r="S60" s="96"/>
      <c r="T60" s="38"/>
      <c r="U60" s="38"/>
      <c r="V60" s="86"/>
    </row>
    <row r="61" spans="1:22" s="15" customFormat="1" ht="50.25" customHeight="1">
      <c r="A61" s="32" t="s">
        <v>14</v>
      </c>
      <c r="B61" s="7"/>
      <c r="C61" s="7"/>
      <c r="D61" s="37"/>
      <c r="E61" s="37"/>
      <c r="F61" s="37"/>
      <c r="G61" s="37"/>
      <c r="H61" s="7"/>
      <c r="I61" s="37"/>
      <c r="J61" s="37"/>
      <c r="K61" s="37"/>
      <c r="L61" s="37"/>
      <c r="M61" s="7"/>
      <c r="N61" s="37"/>
      <c r="O61" s="37"/>
      <c r="P61" s="38"/>
      <c r="Q61" s="38"/>
      <c r="R61" s="38"/>
      <c r="S61" s="96"/>
      <c r="T61" s="38"/>
      <c r="U61" s="38"/>
      <c r="V61" s="86"/>
    </row>
    <row r="62" spans="1:22" s="15" customFormat="1" ht="50.25" customHeight="1">
      <c r="A62" s="35" t="s">
        <v>15</v>
      </c>
      <c r="B62" s="7"/>
      <c r="C62" s="7">
        <f>E58</f>
        <v>1150.1</v>
      </c>
      <c r="D62" s="37"/>
      <c r="E62" s="37"/>
      <c r="F62" s="37"/>
      <c r="G62" s="37"/>
      <c r="H62" s="57">
        <f>909.3+620</f>
        <v>1529.3</v>
      </c>
      <c r="I62" s="43"/>
      <c r="J62" s="43">
        <f>H62</f>
        <v>1529.3</v>
      </c>
      <c r="K62" s="43"/>
      <c r="L62" s="43"/>
      <c r="M62" s="51">
        <f>O59</f>
        <v>1945.9999999999998</v>
      </c>
      <c r="N62" s="37"/>
      <c r="O62" s="6">
        <f>644.5+948.1+353.4</f>
        <v>1946</v>
      </c>
      <c r="P62" s="38"/>
      <c r="Q62" s="38"/>
      <c r="R62" s="38"/>
      <c r="S62" s="96"/>
      <c r="T62" s="38"/>
      <c r="U62" s="38"/>
      <c r="V62" s="86"/>
    </row>
    <row r="63" spans="1:22" s="15" customFormat="1" ht="43.5" customHeight="1">
      <c r="A63" s="32" t="s">
        <v>9</v>
      </c>
      <c r="B63" s="32"/>
      <c r="C63" s="7"/>
      <c r="D63" s="37"/>
      <c r="E63" s="37"/>
      <c r="F63" s="37"/>
      <c r="G63" s="37"/>
      <c r="H63" s="7"/>
      <c r="I63" s="37"/>
      <c r="J63" s="37"/>
      <c r="K63" s="37"/>
      <c r="L63" s="37"/>
      <c r="M63" s="7"/>
      <c r="N63" s="37"/>
      <c r="O63" s="37"/>
      <c r="P63" s="38"/>
      <c r="Q63" s="38"/>
      <c r="R63" s="38"/>
      <c r="S63" s="96"/>
      <c r="T63" s="38"/>
      <c r="U63" s="38"/>
      <c r="V63" s="88"/>
    </row>
    <row r="64" spans="1:22" s="15" customFormat="1" ht="98.25" customHeight="1">
      <c r="A64" s="35" t="s">
        <v>39</v>
      </c>
      <c r="B64" s="32"/>
      <c r="C64" s="7">
        <v>13</v>
      </c>
      <c r="D64" s="37"/>
      <c r="E64" s="37"/>
      <c r="F64" s="37"/>
      <c r="G64" s="37"/>
      <c r="H64" s="7">
        <v>6</v>
      </c>
      <c r="I64" s="37"/>
      <c r="J64" s="37"/>
      <c r="K64" s="37"/>
      <c r="L64" s="37"/>
      <c r="M64" s="7">
        <v>3</v>
      </c>
      <c r="N64" s="37"/>
      <c r="O64" s="37">
        <v>3</v>
      </c>
      <c r="P64" s="38"/>
      <c r="Q64" s="38"/>
      <c r="R64" s="38"/>
      <c r="S64" s="96"/>
      <c r="T64" s="38"/>
      <c r="U64" s="38"/>
      <c r="V64" s="88">
        <v>10</v>
      </c>
    </row>
    <row r="65" spans="1:22" s="15" customFormat="1" ht="57" customHeight="1">
      <c r="A65" s="32" t="s">
        <v>11</v>
      </c>
      <c r="B65" s="32"/>
      <c r="C65" s="7"/>
      <c r="D65" s="37"/>
      <c r="E65" s="37"/>
      <c r="F65" s="37"/>
      <c r="G65" s="37"/>
      <c r="H65" s="7"/>
      <c r="I65" s="37"/>
      <c r="J65" s="37"/>
      <c r="K65" s="37"/>
      <c r="L65" s="37"/>
      <c r="M65" s="7"/>
      <c r="N65" s="37"/>
      <c r="O65" s="37"/>
      <c r="P65" s="38"/>
      <c r="Q65" s="38"/>
      <c r="R65" s="38"/>
      <c r="S65" s="96"/>
      <c r="T65" s="38"/>
      <c r="U65" s="38"/>
      <c r="V65" s="88"/>
    </row>
    <row r="66" spans="1:22" s="15" customFormat="1" ht="93">
      <c r="A66" s="35" t="s">
        <v>46</v>
      </c>
      <c r="B66" s="32"/>
      <c r="C66" s="7">
        <v>50</v>
      </c>
      <c r="D66" s="37"/>
      <c r="E66" s="37"/>
      <c r="F66" s="37"/>
      <c r="G66" s="37"/>
      <c r="H66" s="52">
        <v>255</v>
      </c>
      <c r="I66" s="37"/>
      <c r="J66" s="37"/>
      <c r="K66" s="37"/>
      <c r="L66" s="37"/>
      <c r="M66" s="117">
        <f>M59/M64</f>
        <v>648.6666666666666</v>
      </c>
      <c r="N66" s="37"/>
      <c r="O66" s="6">
        <f>O62/O64</f>
        <v>648.6666666666666</v>
      </c>
      <c r="P66" s="38"/>
      <c r="Q66" s="38"/>
      <c r="R66" s="38"/>
      <c r="S66" s="96"/>
      <c r="T66" s="38"/>
      <c r="U66" s="38"/>
      <c r="V66" s="88"/>
    </row>
    <row r="67" spans="1:22" s="15" customFormat="1" ht="35.25" customHeight="1">
      <c r="A67" s="32" t="s">
        <v>12</v>
      </c>
      <c r="B67" s="32"/>
      <c r="C67" s="7"/>
      <c r="D67" s="37"/>
      <c r="E67" s="37"/>
      <c r="F67" s="37"/>
      <c r="G67" s="37"/>
      <c r="H67" s="7"/>
      <c r="I67" s="37"/>
      <c r="J67" s="37"/>
      <c r="K67" s="37"/>
      <c r="L67" s="37"/>
      <c r="M67" s="7"/>
      <c r="N67" s="37"/>
      <c r="O67" s="37"/>
      <c r="P67" s="38"/>
      <c r="Q67" s="38"/>
      <c r="R67" s="38"/>
      <c r="S67" s="96"/>
      <c r="T67" s="38"/>
      <c r="U67" s="38"/>
      <c r="V67" s="88"/>
    </row>
    <row r="68" spans="1:22" s="15" customFormat="1" ht="81" customHeight="1">
      <c r="A68" s="35" t="s">
        <v>21</v>
      </c>
      <c r="B68" s="32"/>
      <c r="C68" s="76">
        <v>844.187</v>
      </c>
      <c r="D68" s="37"/>
      <c r="E68" s="37"/>
      <c r="F68" s="37"/>
      <c r="G68" s="37"/>
      <c r="H68" s="7">
        <v>71</v>
      </c>
      <c r="I68" s="37"/>
      <c r="J68" s="37"/>
      <c r="K68" s="37"/>
      <c r="L68" s="37"/>
      <c r="M68" s="52">
        <v>49.7</v>
      </c>
      <c r="N68" s="37"/>
      <c r="O68" s="40">
        <v>49.7</v>
      </c>
      <c r="P68" s="38"/>
      <c r="Q68" s="38"/>
      <c r="R68" s="38"/>
      <c r="S68" s="96"/>
      <c r="T68" s="38"/>
      <c r="U68" s="38"/>
      <c r="V68" s="88"/>
    </row>
    <row r="69" spans="1:22" s="15" customFormat="1" ht="59.25" customHeight="1">
      <c r="A69" s="35" t="s">
        <v>19</v>
      </c>
      <c r="B69" s="32"/>
      <c r="C69" s="76">
        <v>1.11538428362363</v>
      </c>
      <c r="D69" s="37"/>
      <c r="E69" s="37"/>
      <c r="F69" s="37"/>
      <c r="G69" s="37"/>
      <c r="H69" s="50">
        <v>7.68217245896755</v>
      </c>
      <c r="I69" s="37"/>
      <c r="J69" s="37"/>
      <c r="K69" s="37"/>
      <c r="L69" s="37"/>
      <c r="M69" s="52">
        <v>21.574447420662747</v>
      </c>
      <c r="N69" s="37"/>
      <c r="O69" s="40">
        <v>21.574447420662747</v>
      </c>
      <c r="P69" s="38"/>
      <c r="Q69" s="38"/>
      <c r="R69" s="38"/>
      <c r="S69" s="96"/>
      <c r="T69" s="38"/>
      <c r="U69" s="38"/>
      <c r="V69" s="88"/>
    </row>
    <row r="70" spans="1:22" s="60" customFormat="1" ht="23.25">
      <c r="A70" s="89"/>
      <c r="B70" s="90"/>
      <c r="C70" s="91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87"/>
    </row>
    <row r="71" spans="1:22" s="60" customFormat="1" ht="23.25" customHeight="1">
      <c r="A71" s="128" t="s">
        <v>64</v>
      </c>
      <c r="B71" s="129"/>
      <c r="C71" s="129"/>
      <c r="D71" s="129"/>
      <c r="E71" s="129"/>
      <c r="F71" s="61"/>
      <c r="G71" s="61"/>
      <c r="H71" s="61"/>
      <c r="I71" s="61"/>
      <c r="J71" s="61"/>
      <c r="K71" s="61"/>
      <c r="L71" s="61"/>
      <c r="M71" s="62"/>
      <c r="N71" s="63"/>
      <c r="O71" s="63"/>
      <c r="P71" s="63"/>
      <c r="Q71" s="63"/>
      <c r="R71" s="63"/>
      <c r="S71" s="64"/>
      <c r="T71" s="64"/>
      <c r="U71" s="64"/>
      <c r="V71" s="87"/>
    </row>
    <row r="72" spans="1:22" s="60" customFormat="1" ht="33.75">
      <c r="A72" s="129"/>
      <c r="B72" s="129"/>
      <c r="C72" s="129"/>
      <c r="D72" s="129"/>
      <c r="E72" s="129"/>
      <c r="F72" s="68"/>
      <c r="G72" s="68"/>
      <c r="H72" s="68"/>
      <c r="I72" s="68"/>
      <c r="J72" s="68"/>
      <c r="K72" s="68"/>
      <c r="L72" s="68"/>
      <c r="M72" s="132" t="s">
        <v>63</v>
      </c>
      <c r="N72" s="132"/>
      <c r="O72" s="132"/>
      <c r="P72" s="132"/>
      <c r="Q72" s="132"/>
      <c r="R72" s="132"/>
      <c r="S72" s="132"/>
      <c r="T72" s="132"/>
      <c r="U72" s="132"/>
      <c r="V72" s="87"/>
    </row>
    <row r="73" spans="1:22" s="60" customFormat="1" ht="33">
      <c r="A73" s="118"/>
      <c r="O73" s="66"/>
      <c r="T73" s="130"/>
      <c r="U73" s="131"/>
      <c r="V73" s="131"/>
    </row>
    <row r="74" spans="1:22" s="60" customFormat="1" ht="6.75" customHeight="1">
      <c r="A74" s="126"/>
      <c r="B74" s="127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87"/>
    </row>
    <row r="75" spans="1:22" s="60" customFormat="1" ht="26.25">
      <c r="A75" s="138"/>
      <c r="B75" s="138"/>
      <c r="V75" s="87"/>
    </row>
    <row r="76" s="60" customFormat="1" ht="17.25">
      <c r="V76" s="87"/>
    </row>
    <row r="77" s="60" customFormat="1" ht="17.25">
      <c r="V77" s="87"/>
    </row>
    <row r="78" s="60" customFormat="1" ht="17.25">
      <c r="V78" s="87"/>
    </row>
    <row r="79" s="60" customFormat="1" ht="17.25">
      <c r="V79" s="87"/>
    </row>
    <row r="80" s="60" customFormat="1" ht="17.25">
      <c r="V80" s="87"/>
    </row>
    <row r="81" s="60" customFormat="1" ht="17.25">
      <c r="V81" s="87"/>
    </row>
    <row r="82" s="60" customFormat="1" ht="17.25">
      <c r="V82" s="87"/>
    </row>
    <row r="83" s="60" customFormat="1" ht="17.25">
      <c r="V83" s="87"/>
    </row>
    <row r="84" s="60" customFormat="1" ht="17.25">
      <c r="V84" s="87"/>
    </row>
    <row r="85" s="60" customFormat="1" ht="17.25">
      <c r="V85" s="87"/>
    </row>
    <row r="86" s="60" customFormat="1" ht="17.25">
      <c r="V86" s="87"/>
    </row>
    <row r="87" s="60" customFormat="1" ht="17.25">
      <c r="V87" s="87"/>
    </row>
    <row r="88" s="60" customFormat="1" ht="17.25">
      <c r="V88" s="87"/>
    </row>
    <row r="89" s="60" customFormat="1" ht="17.25">
      <c r="V89" s="87"/>
    </row>
    <row r="90" s="60" customFormat="1" ht="17.25">
      <c r="V90" s="87"/>
    </row>
    <row r="91" s="60" customFormat="1" ht="17.25">
      <c r="V91" s="87"/>
    </row>
    <row r="92" s="60" customFormat="1" ht="17.25">
      <c r="V92" s="87"/>
    </row>
    <row r="93" s="60" customFormat="1" ht="17.25">
      <c r="V93" s="87"/>
    </row>
    <row r="94" s="60" customFormat="1" ht="17.25">
      <c r="V94" s="87"/>
    </row>
    <row r="95" s="60" customFormat="1" ht="17.25">
      <c r="V95" s="87"/>
    </row>
    <row r="96" s="60" customFormat="1" ht="17.25">
      <c r="V96" s="87"/>
    </row>
    <row r="97" s="60" customFormat="1" ht="17.25">
      <c r="V97" s="87"/>
    </row>
    <row r="98" s="60" customFormat="1" ht="17.25">
      <c r="V98" s="87"/>
    </row>
    <row r="99" s="60" customFormat="1" ht="17.25">
      <c r="V99" s="87"/>
    </row>
    <row r="100" s="60" customFormat="1" ht="17.25">
      <c r="V100" s="87"/>
    </row>
    <row r="101" s="60" customFormat="1" ht="17.25">
      <c r="V101" s="87"/>
    </row>
    <row r="102" s="60" customFormat="1" ht="17.25">
      <c r="V102" s="87"/>
    </row>
    <row r="103" s="60" customFormat="1" ht="17.25">
      <c r="V103" s="87"/>
    </row>
    <row r="104" s="60" customFormat="1" ht="17.25">
      <c r="V104" s="87"/>
    </row>
    <row r="105" s="60" customFormat="1" ht="17.25">
      <c r="V105" s="87"/>
    </row>
    <row r="106" s="60" customFormat="1" ht="17.25">
      <c r="V106" s="87"/>
    </row>
    <row r="107" s="60" customFormat="1" ht="17.25">
      <c r="V107" s="87"/>
    </row>
    <row r="108" s="60" customFormat="1" ht="17.25">
      <c r="V108" s="87"/>
    </row>
    <row r="109" s="60" customFormat="1" ht="17.25">
      <c r="V109" s="87"/>
    </row>
    <row r="110" s="60" customFormat="1" ht="17.25">
      <c r="V110" s="87"/>
    </row>
    <row r="111" s="60" customFormat="1" ht="17.25">
      <c r="V111" s="87"/>
    </row>
    <row r="112" s="60" customFormat="1" ht="17.25">
      <c r="V112" s="87"/>
    </row>
    <row r="113" s="60" customFormat="1" ht="17.25">
      <c r="V113" s="87"/>
    </row>
    <row r="114" s="60" customFormat="1" ht="17.25">
      <c r="V114" s="87"/>
    </row>
    <row r="115" s="60" customFormat="1" ht="17.25">
      <c r="V115" s="87"/>
    </row>
    <row r="116" s="60" customFormat="1" ht="17.25">
      <c r="V116" s="87"/>
    </row>
    <row r="117" s="60" customFormat="1" ht="17.25">
      <c r="V117" s="87"/>
    </row>
    <row r="118" s="60" customFormat="1" ht="17.25">
      <c r="V118" s="87"/>
    </row>
    <row r="119" s="60" customFormat="1" ht="17.25">
      <c r="V119" s="87"/>
    </row>
    <row r="120" s="60" customFormat="1" ht="17.25">
      <c r="V120" s="87"/>
    </row>
    <row r="121" s="60" customFormat="1" ht="17.25">
      <c r="V121" s="87"/>
    </row>
    <row r="122" s="60" customFormat="1" ht="17.25">
      <c r="V122" s="87"/>
    </row>
    <row r="123" s="60" customFormat="1" ht="17.25">
      <c r="V123" s="87"/>
    </row>
    <row r="124" s="60" customFormat="1" ht="17.25">
      <c r="V124" s="87"/>
    </row>
    <row r="125" s="60" customFormat="1" ht="17.25">
      <c r="V125" s="87"/>
    </row>
    <row r="126" s="60" customFormat="1" ht="17.25">
      <c r="V126" s="87"/>
    </row>
    <row r="127" s="60" customFormat="1" ht="17.25">
      <c r="V127" s="87"/>
    </row>
    <row r="128" s="60" customFormat="1" ht="17.25">
      <c r="V128" s="87"/>
    </row>
    <row r="129" s="60" customFormat="1" ht="17.25">
      <c r="V129" s="87"/>
    </row>
    <row r="130" s="60" customFormat="1" ht="17.25">
      <c r="V130" s="87"/>
    </row>
    <row r="131" s="60" customFormat="1" ht="17.25">
      <c r="V131" s="87"/>
    </row>
    <row r="132" s="60" customFormat="1" ht="17.25">
      <c r="V132" s="87"/>
    </row>
    <row r="133" s="60" customFormat="1" ht="17.25">
      <c r="V133" s="87"/>
    </row>
    <row r="134" s="60" customFormat="1" ht="17.25">
      <c r="V134" s="87"/>
    </row>
    <row r="135" s="60" customFormat="1" ht="17.25">
      <c r="V135" s="87"/>
    </row>
    <row r="136" s="60" customFormat="1" ht="17.25">
      <c r="V136" s="87"/>
    </row>
    <row r="137" s="60" customFormat="1" ht="17.25">
      <c r="V137" s="87"/>
    </row>
    <row r="138" s="60" customFormat="1" ht="17.25">
      <c r="V138" s="87"/>
    </row>
    <row r="139" s="60" customFormat="1" ht="17.25">
      <c r="V139" s="87"/>
    </row>
    <row r="140" spans="1:21" ht="17.2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</row>
    <row r="141" spans="1:21" ht="17.2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</row>
    <row r="142" spans="1:21" ht="17.2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</row>
    <row r="143" spans="1:21" ht="17.2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</row>
    <row r="144" spans="1:21" ht="17.2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</row>
    <row r="145" spans="1:21" ht="17.2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</row>
    <row r="146" spans="1:21" ht="17.2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</row>
    <row r="147" spans="1:21" ht="17.2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</row>
    <row r="148" spans="1:21" ht="17.2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</row>
    <row r="149" spans="1:21" ht="17.2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</row>
    <row r="150" spans="1:21" ht="17.2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</row>
    <row r="151" spans="1:21" ht="17.2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</row>
    <row r="152" spans="1:21" ht="17.2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</row>
    <row r="153" spans="1:21" ht="17.2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</row>
    <row r="154" spans="1:21" ht="17.2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</row>
  </sheetData>
  <sheetProtection/>
  <mergeCells count="34">
    <mergeCell ref="M2:V2"/>
    <mergeCell ref="A57:S57"/>
    <mergeCell ref="A10:A13"/>
    <mergeCell ref="A18:U18"/>
    <mergeCell ref="A19:U19"/>
    <mergeCell ref="K1:V1"/>
    <mergeCell ref="T12:U12"/>
    <mergeCell ref="N12:O12"/>
    <mergeCell ref="P12:Q12"/>
    <mergeCell ref="K12:L12"/>
    <mergeCell ref="I12:J12"/>
    <mergeCell ref="R12:S12"/>
    <mergeCell ref="L3:U3"/>
    <mergeCell ref="M11:U11"/>
    <mergeCell ref="B10:U10"/>
    <mergeCell ref="C12:C13"/>
    <mergeCell ref="F12:G12"/>
    <mergeCell ref="A16:U16"/>
    <mergeCell ref="B12:B13"/>
    <mergeCell ref="A75:B75"/>
    <mergeCell ref="A6:R6"/>
    <mergeCell ref="B11:F11"/>
    <mergeCell ref="A32:S32"/>
    <mergeCell ref="M12:M13"/>
    <mergeCell ref="D12:E12"/>
    <mergeCell ref="H12:H13"/>
    <mergeCell ref="H11:L11"/>
    <mergeCell ref="A47:S47"/>
    <mergeCell ref="A31:S31"/>
    <mergeCell ref="A17:U17"/>
    <mergeCell ref="A74:B74"/>
    <mergeCell ref="A71:E72"/>
    <mergeCell ref="T73:V73"/>
    <mergeCell ref="M72:U72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1" horizontalDpi="600" verticalDpi="600" orientation="landscape" paperSize="9" scale="35" r:id="rId1"/>
  <headerFooter differentFirst="1">
    <oddFooter xml:space="preserve">&amp;R </oddFooter>
  </headerFooter>
  <rowBreaks count="1" manualBreakCount="1">
    <brk id="4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25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26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29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27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28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2018-11-16T12:41:18Z</dcterms:modified>
  <cp:category/>
  <cp:version/>
  <cp:contentType/>
  <cp:contentStatus/>
</cp:coreProperties>
</file>