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8" windowHeight="7620" tabRatio="319" activeTab="0"/>
  </bookViews>
  <sheets>
    <sheet name="2271" sheetId="1" r:id="rId1"/>
    <sheet name="2272" sheetId="2" r:id="rId2"/>
    <sheet name="2273" sheetId="3" r:id="rId3"/>
    <sheet name="2274,2275" sheetId="4" r:id="rId4"/>
  </sheets>
  <definedNames>
    <definedName name="_xlnm.Print_Area" localSheetId="0">'2271'!$A$1:$O$64</definedName>
    <definedName name="_xlnm.Print_Area" localSheetId="1">'2272'!$A$1:$O$56</definedName>
    <definedName name="_xlnm.Print_Area" localSheetId="2">'2273'!$A$1:$O$50</definedName>
    <definedName name="_xlnm.Print_Area" localSheetId="3">'2274,2275'!$A$1:$O$29</definedName>
  </definedNames>
  <calcPr fullCalcOnLoad="1" fullPrecision="0"/>
</workbook>
</file>

<file path=xl/sharedStrings.xml><?xml version="1.0" encoding="utf-8"?>
<sst xmlns="http://schemas.openxmlformats.org/spreadsheetml/2006/main" count="336" uniqueCount="135">
  <si>
    <t>№</t>
  </si>
  <si>
    <t>Назва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</si>
  <si>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</si>
  <si>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</si>
  <si>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</si>
  <si>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</si>
  <si>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</si>
  <si>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</si>
  <si>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</si>
  <si>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</si>
  <si>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</si>
  <si>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Жовтень</t>
  </si>
  <si>
    <t>Листопад</t>
  </si>
  <si>
    <t>Грудень</t>
  </si>
  <si>
    <t>Всього на рік</t>
  </si>
  <si>
    <t>Ггкал</t>
  </si>
  <si>
    <t>куб.м</t>
  </si>
  <si>
    <t>Разом:</t>
  </si>
  <si>
    <t xml:space="preserve">до рішення виконавчого комітету </t>
  </si>
  <si>
    <t>тис. куб.м.</t>
  </si>
  <si>
    <t>бал/кг</t>
  </si>
  <si>
    <t>Міський центр фізичного здоровя населення "Спорт для всіх" - Клуб за місцем проживання "Майстер" (КТКВК 130115, КП "Міськводоканал" СМР водовідведення)</t>
  </si>
  <si>
    <t>кВт год</t>
  </si>
  <si>
    <t>Міський центр фізичного здоровя населення "Спорт для всіх" - Клуб за місцем проживання "Майстер" (КТКВК 130115, ТОВ "Сумитеплоенерго" гаряче водопостачання)</t>
  </si>
  <si>
    <t>в т.ч. холодне водопостачання КП "Міськводоканал" СМР</t>
  </si>
  <si>
    <t xml:space="preserve">гаряче водопостачання ТОВ "Сумитеплоенерго" </t>
  </si>
  <si>
    <t>водовідведення КП "Міськводоканал" СМР</t>
  </si>
  <si>
    <t>2 / 42,000</t>
  </si>
  <si>
    <t>Додаток 1</t>
  </si>
  <si>
    <t>Додаток 2</t>
  </si>
  <si>
    <t>Додаток 3</t>
  </si>
  <si>
    <t>Додаток 4</t>
  </si>
  <si>
    <t>Міський центр фізичного здоровя населення "Спорт для всіх" - Спортивний комплекс "Авангард" (КПКВК 0315061, Дирекція КППВ) загальний фонд</t>
  </si>
  <si>
    <t>Міський центр фізичного здоровя населення "Спорт для всіх" - Спортивний комплекс "Авангард" (КПКВК 0315061, ТОВ "Сумитеплоенерго") загальний фонд</t>
  </si>
  <si>
    <t xml:space="preserve">Міський центр фізичного здоровя населення "Спорт для всіх" - Клуб за місцем проживання "Імпульс" (КПКВК 0315061, ТОВ "Сумитеплоенерго") </t>
  </si>
  <si>
    <t>Міський центр фізичного здоровя населення "Спорт для всіх" - Спортивний комплекс "Авангард" (КПКВК 0315061) спеціальний фонд</t>
  </si>
  <si>
    <t>Міський центр фізичного здоровя населення "Спорт для всіх" - Клуб за місцем проживання "Імпульс"  (КПКВК 0315061)</t>
  </si>
  <si>
    <t>Міський центр фізичного здоровя населення "Спорт для всіх" - Клуб за місцем проживання "Імпульс" (КПКВК 0315061)</t>
  </si>
  <si>
    <t xml:space="preserve"> Захисний пункт управління КПКВК 0317820)</t>
  </si>
  <si>
    <t>Ліміти споживання теплової енергії на 2019 рік по головному розпоряднику коштів "Виконавчий комітет Сумської міської ради"</t>
  </si>
  <si>
    <t>Ліміти споживання водопостачання та водовідведення на 2019 рік по головному розпоряднику коштів 
"Виконавчий комітет Сумської міської ради"</t>
  </si>
  <si>
    <t>Ліміти споживання електричної енергії на 2019 рік по головному розпоряднику коштів "Виконавчий комітет Сумської міської ради"</t>
  </si>
  <si>
    <t>Ліміти споживання природного газу  на 2019 рік по головному розпоряднику коштів "Виконавчий комітет Сумської міської ради"</t>
  </si>
  <si>
    <t>Ліміти споживання скрапленого газу  на 2019 рік по головному розпоряднику коштів "Виконавчий комітет Сумської міської ради"</t>
  </si>
  <si>
    <t>Ліміти споживання твердого палива  на 2019 рік по головному розпоряднику коштів "Виконавчий комітет Сумської міської ради"</t>
  </si>
  <si>
    <t>Комунальна установа "Сумська міська рятувально-водолазна служба" (КПКВК 0218120)</t>
  </si>
  <si>
    <t>Комунальна установа "Сумська міська рятувально-водолазна служба" (КПКВК 0218120) загальний фонд</t>
  </si>
  <si>
    <t>Комунальна установа "Сумська міська рятувально-водолазна служба" (КПКВК 0218120) спеціальний фонд</t>
  </si>
  <si>
    <t>Комунальна установа "Сумська міська рятувально-водолазна служба" (КПКВК 0218120), вугілля, т</t>
  </si>
  <si>
    <t>Комунальна установа "Сумська міська рятувально-водолазна служба" (КПКВК 0218120), дрова, куб.м</t>
  </si>
  <si>
    <t xml:space="preserve">Комунальна установа "Центр матері та дитини" (КПКВК 0213241, ТОВ "Сумитеплоенерго") </t>
  </si>
  <si>
    <t xml:space="preserve">Комунальна установа "Центр матері та дитини" (КПКВК 0213241) </t>
  </si>
  <si>
    <t>Сумський міський  центр соціальних служб для сімї, дітей та молоді (КПКВК 0213121, Дирекція КППВ)</t>
  </si>
  <si>
    <t>Сумський міський  центр соціальних служб для сімї, дітей та молоді (КПКВК  0213121)</t>
  </si>
  <si>
    <t>Сумський міський  центр соціальних служб для сімї, дітей та молоді (КПКВК 0213121)</t>
  </si>
  <si>
    <t xml:space="preserve">Опорний пункт по вул.Металургів,17 (КПКВК0218230, Дирекція КППВ)  </t>
  </si>
  <si>
    <t xml:space="preserve">Опорний пункт по вул.Курська,119 (КПКВК 0218230, Дирекція КППВ)  </t>
  </si>
  <si>
    <t xml:space="preserve">Опорний пункт по вул.Калініна,55 (КПКВК 0218230, Дирекція КППВ)  </t>
  </si>
  <si>
    <t>Разом по опорних пунктах (КПКВК 0218230, Дирекція КППВ):</t>
  </si>
  <si>
    <t xml:space="preserve">Опорний пункт по вул.Заливна,15
(КПКВК 0218230, ТОВ "Сумитеплоенерго" )  </t>
  </si>
  <si>
    <t xml:space="preserve">Опорний пункт по пр.Лушпи,36
(КПКВК 0218230, ТОВ "Сумитеплоенерго" )  </t>
  </si>
  <si>
    <t xml:space="preserve">Опорний пункт по вул.Коротченка, 19
((КПКВК 0218230, ТОВ "Сумитеплоенерго" )  </t>
  </si>
  <si>
    <t xml:space="preserve">Опорний пункт по вул.Харківська, 30/2
(КПКВК 0218230, ТОВ "Сумитеплоенерго" )  </t>
  </si>
  <si>
    <t xml:space="preserve">Опорний пункт по вул.Соборна, 32
(КПКВК 0218230, ТОВ "Сумитеплоенерго" )  </t>
  </si>
  <si>
    <t xml:space="preserve">Опорний пункт по вул.Красовицького, 7
(КПКВК 0218230, ТОВ "Сумитеплоенерго" )  </t>
  </si>
  <si>
    <t xml:space="preserve">Опорний пункт по вул.Глінки, 1
(КПКВК 0218230, ТОВ "Сумитеплоенерго" )  </t>
  </si>
  <si>
    <t xml:space="preserve">Опорний пункт по вул.Привокзальна,6
(КПКВК 0218230, ТОВ "Сумитеплоенерго" )  </t>
  </si>
  <si>
    <t xml:space="preserve">Опорний пункт по вул.Г.Кондратьева,157
(КПКВК 0218230, ТОВ "Сумитеплоенерго" )  </t>
  </si>
  <si>
    <t>Разом по опорних пунктах (КПКВК 0218230, ТОВ "Сумитеплоенерго"):</t>
  </si>
  <si>
    <t xml:space="preserve">Опорний пункт по вул.Інтернаціоналістів, 63А (КПКВК 0218230, ТОВ "Сумитеплоенерго")  </t>
  </si>
  <si>
    <t xml:space="preserve">Опорний пункт по вул.Глінки, 1
(КПКВК 0218230 )  </t>
  </si>
  <si>
    <t xml:space="preserve">Опорний пункт по вул.Харківська, 30/2
(КПКВК 0218230 )  </t>
  </si>
  <si>
    <t xml:space="preserve">Опорний пункт по вул.Заливна,15
(КПКВК 0218230)  </t>
  </si>
  <si>
    <t xml:space="preserve">Опорний пункт по пр.Лушпи,36
(КПКВК 0218230)  </t>
  </si>
  <si>
    <t xml:space="preserve">Опорний пункт по вул.Калініна,55
(КПКВК 0218230)  </t>
  </si>
  <si>
    <t xml:space="preserve">Опорний пункт по вул.Курська,119
(КПКВК 0218230 )  </t>
  </si>
  <si>
    <t xml:space="preserve">Опорний пункт по вул.Соборна, 32
(КПКВК 0218230)  </t>
  </si>
  <si>
    <t xml:space="preserve">Опорний пункт по вул.Красовицького, 7
(КПКВК 0218230)  </t>
  </si>
  <si>
    <t xml:space="preserve">Опорний пункт по вул.Металургів,17
(КПКВК 0218230)  </t>
  </si>
  <si>
    <t xml:space="preserve">Опорний пункт по вул.Інтернаціоналістів, 63А
(КПКВК 0218230)  </t>
  </si>
  <si>
    <t xml:space="preserve">Опорний пункт по вул.Привокзальна,6
(КПКВК 0218230 )  </t>
  </si>
  <si>
    <t xml:space="preserve">Опорний пункт по вул.Сірка, 19
(КПКВК 0218230)  </t>
  </si>
  <si>
    <t>Разом по опорних пунктах (КПКВК 0218230):</t>
  </si>
  <si>
    <t xml:space="preserve">Опорний пункт по вул.Карбишева, 17
(КПКВК 0218230)  </t>
  </si>
  <si>
    <t xml:space="preserve">Опорний пункт по вул.Глінки, 1
(КПКВК 0218230)  </t>
  </si>
  <si>
    <t xml:space="preserve">Опорний пункт по вул.Курська,119
(КПКВК 0218230)  </t>
  </si>
  <si>
    <t xml:space="preserve">Опорний пункт по вул.Чорновола,55
(КПКВК 0218230)  </t>
  </si>
  <si>
    <t xml:space="preserve">Опорний пункт по вул.Заливна,15
(КПКВК 00218230)  </t>
  </si>
  <si>
    <t xml:space="preserve">Опорний пункт по вул.Привокзальна,6
(КПКВК 0218230)  </t>
  </si>
  <si>
    <t xml:space="preserve">Опорний пункт по вул.Карбишева, 17 (КПКВК 0218230)  </t>
  </si>
  <si>
    <t xml:space="preserve">Виконавчий комітет (КПКВК 0210160) </t>
  </si>
  <si>
    <t xml:space="preserve">Виконавчий комітет (КПКВК 0210160,
ТОВ "Сумитеплоенерго") </t>
  </si>
  <si>
    <t xml:space="preserve">Виконавчий комітет (КПКВК 0210160, Дирекція КППВ) 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</si>
  <si>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(КПКВК 0215031, Дирекція КППВ) 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</si>
  <si>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(КПКВК 0215031, ТОВ "Сумитеплоенерго") 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</si>
  <si>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(КПКВК 0215031) </t>
  </si>
  <si>
    <t xml:space="preserve">Міський комунальний заклад "Дитячо-юнацька спортивна школа з вільної боротьби" (КПКВК 0215031) </t>
  </si>
  <si>
    <t xml:space="preserve">Міський комунальний заклад "Дитячо-юнацька спортивна школа з вільної боротьби" (КПКВК 0215031, Дирекція КППВ) </t>
  </si>
  <si>
    <t xml:space="preserve">Міський комунальний заклад "Дитячо-юнацька спортивна школа з вільної боротьби" (КПКВК 0215031,
ТОВ "Сумитеплоенерго" ) </t>
  </si>
  <si>
    <t xml:space="preserve">Міський комунальний заклад "Комплексна дитячо-юнацька спортивна школа "Суми" (КПКВК 0215031, Дирекція КППВ) </t>
  </si>
  <si>
    <t xml:space="preserve">Міський комунальний заклад "Комплексна дитячо-юнацька спортивна школа "Суми" (КПКВК 0215031) </t>
  </si>
  <si>
    <t xml:space="preserve">Комунальний заклад "Комплексна дитячо-юнацька спортивна школа єдиноборств" СМР (КПКВК 0215031, Дирекція КППВ) </t>
  </si>
  <si>
    <t xml:space="preserve">Міський комунальний заклад "Комплексна дитячо-юнацька спортивна школа "Суми" (КПКВК 0215031, ТОВ "Сумитеплоенерго") </t>
  </si>
  <si>
    <t xml:space="preserve">Комунальний заклад "Комплексна дитячо-юнацька спортивна школа єдиноборств" СМР (КПКВК 0215031, ТОВ "Сумитеплоенерго") </t>
  </si>
  <si>
    <t xml:space="preserve">Комунальний заклад "Комплексна дитячо-юнацька спортивна школа єдиноборств" СМР (КПКВК 0215031) </t>
  </si>
  <si>
    <t>Міський центр фізичного здоровя населення "Спорт для всіх" - Спортивний комплекс "Авангард" (КПКВК 0215061, Дирекція КППВ) спеціальний фонд</t>
  </si>
  <si>
    <t>Міський центр фізичного здоровя населення "Спорт для всіх" - Спортивний комплекс "Авангард" (КПКВК 0215061, ТОВ "Сумитеплоенерго") спеціальний фонд</t>
  </si>
  <si>
    <t>Міський центр фізичного здоровя населення "Спорт для всіх" - Клуб за місцем проживання "Гармонія" (КПКВК 0215061, Дирекція КППВ)</t>
  </si>
  <si>
    <t>Міський центр фізичного здоровя населення "Спорт для всіх" - Клуб за місцем проживання "Чемпіон" (КПКВК 0215061, Дирекція КППВ)</t>
  </si>
  <si>
    <t>Разом по клубах (КПКВК 0215061, Дирекція КППВ):</t>
  </si>
  <si>
    <t>Міський центр фізичного здоровя населення "Спорт для всіх" - Клуб за місцем проживання "Лідер" (КПКВК 0215061, ТОВ "Сумитеплоенерго")</t>
  </si>
  <si>
    <t xml:space="preserve">Міський центр фізичного здоровя населення "Спорт для всіх" - Клуб за місцем проживання "Турист" (КПКВК 0215061, ТОВ "Сумитеплоенерго") </t>
  </si>
  <si>
    <t xml:space="preserve">Міський центр фізичного здоровя населення "Спорт для всіх" - Клуб за місцем проживання "Олімпієць" (КПКВК 0215061, ТОВ "Сумитеплоенерго") </t>
  </si>
  <si>
    <t xml:space="preserve">Міський центр фізичного здоровя населення "Спорт для всіх" - Клуб за місцем проживання "Титан" (КПКВК 0215061, ТОВ "Сумитеплоенерго") </t>
  </si>
  <si>
    <t xml:space="preserve">Міський центр фізичного здоровя населення "Спорт для всіх" - Клуб за місцем проживання "Марафон" (КПКВК 0215061, ТОВ "Сумитеплоенерго") </t>
  </si>
  <si>
    <t>Разом по клубах (КПКВК 0215061, ТОВ "Сумитеплоенерго"):</t>
  </si>
  <si>
    <t>Міський центр фізичного здоровя населення "Спорт для всіх" - Спортивний комплекс "Авангард" (КПКВК 0215061) загальний фонд</t>
  </si>
  <si>
    <t>Міський центр фізичного здоровя населення "Спорт для всіх" - Клуб за місцем проживання "Гармонія" (КПКВК 0215061)</t>
  </si>
  <si>
    <t>Міський центр фізичного здоровя населення "Спорт для всіх" - Клуб за місцем проживання "Чемпіон" (КПКВК 0215061)</t>
  </si>
  <si>
    <t>Міський центр фізичного здоровя населення "Спорт для всіх" - Клуб за місцем проживання "Лідер"  (КПКВК 0215061)</t>
  </si>
  <si>
    <t>Міський центр фізичного здоровя населення "Спорт для всіх" - Клуб за місцем проживання "Турист" (КПКВК 0215061)</t>
  </si>
  <si>
    <t>Міський центр фізичного здоровя населення "Спорт для всіх" - Клуб за місцем проживання "Олімпієць" (КПКВК 0215061)</t>
  </si>
  <si>
    <t>Міський центр фізичного здоровя населення "Спорт для всіх" - Клуб за місцем проживання "Титан" (КПКВК 0215061)</t>
  </si>
  <si>
    <t>Міський центр фізичного здоровя населення "Спорт для всіх" - Клуб за місцем проживання "Марафон"  (КПКВК 0215061)</t>
  </si>
  <si>
    <t>Разом по клубах (КПКВК 0215061):</t>
  </si>
  <si>
    <t>Міський центр фізичного здоровя населення "Спорт для всіх" - Спортивний комплекс "Авангард" (КПКВК 0215061) спеціальний фонд</t>
  </si>
  <si>
    <t>Міський центр фізичного здоровя населення "Спорт для всіх" - Клуб за місцем проживання "Лідер" (КПКВК 0215061)</t>
  </si>
  <si>
    <t>КУ "Сумський міський центр дозвілля молоді" - нежитлові приміщення по вул. Леваневського, б 26. (КПКВК 0214060,  ТОВ "Сумитеплоенерго")</t>
  </si>
  <si>
    <t>КУ "Сумський міський центр дозвілля молоді" - молодіжний центр «Романтика» по вул. Героїв Сумщини, 3 (КПКВК 0214060,  ТОВ "Сумитеплоенерго")</t>
  </si>
  <si>
    <t>КУ "Сумський міський центр дозвілля молоді" (КПКВК 0214060)</t>
  </si>
  <si>
    <t>В.В.Цилюрик</t>
  </si>
  <si>
    <t>Заступник начальника відділу
бухгалтерського обліку та звітності</t>
  </si>
  <si>
    <t xml:space="preserve"> КУ "Агенція промоції "Суми" (КПКВК 0214081, ТОВ "Сумитеплоенерго")</t>
  </si>
  <si>
    <t>КУ "Агенція промоції "Суми" (КПКВК 0214081)</t>
  </si>
  <si>
    <t>від  13.11.2018   № 639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</si>
</sst>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70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6"/>
      <color indexed="30"/>
      <name val="Times New Roman"/>
      <family val="1"/>
    </font>
    <font>
      <sz val="16"/>
      <color indexed="3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39998000860214233"/>
      <name val="Times New Roman"/>
      <family val="1"/>
    </font>
    <font>
      <b/>
      <sz val="12"/>
      <color theme="3" tint="0.39998000860214233"/>
      <name val="Times New Roman"/>
      <family val="1"/>
    </font>
    <font>
      <b/>
      <sz val="14"/>
      <color theme="3" tint="0.39998000860214233"/>
      <name val="Times New Roman"/>
      <family val="1"/>
    </font>
    <font>
      <sz val="18"/>
      <color theme="3" tint="0.39998000860214233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6"/>
      <color rgb="FF0070C0"/>
      <name val="Times New Roman"/>
      <family val="1"/>
    </font>
    <font>
      <sz val="16"/>
      <color rgb="FF0070C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rgb="FF0070C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2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2" fontId="58" fillId="0" borderId="0" xfId="0" applyNumberFormat="1" applyFont="1" applyFill="1" applyBorder="1" applyAlignment="1">
      <alignment horizontal="center"/>
    </xf>
    <xf numFmtId="2" fontId="59" fillId="0" borderId="0" xfId="0" applyNumberFormat="1" applyFont="1" applyFill="1" applyBorder="1" applyAlignment="1">
      <alignment horizontal="center" vertical="center"/>
    </xf>
    <xf numFmtId="2" fontId="59" fillId="0" borderId="0" xfId="0" applyNumberFormat="1" applyFont="1" applyFill="1" applyBorder="1" applyAlignment="1">
      <alignment horizontal="center" vertical="center" shrinkToFit="1"/>
    </xf>
    <xf numFmtId="2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 wrapText="1"/>
    </xf>
    <xf numFmtId="2" fontId="58" fillId="0" borderId="0" xfId="0" applyNumberFormat="1" applyFont="1" applyFill="1" applyBorder="1" applyAlignment="1">
      <alignment horizontal="center" vertical="center" shrinkToFit="1"/>
    </xf>
    <xf numFmtId="2" fontId="60" fillId="0" borderId="0" xfId="0" applyNumberFormat="1" applyFont="1" applyFill="1" applyBorder="1" applyAlignment="1">
      <alignment horizontal="center" vertical="center" wrapText="1"/>
    </xf>
    <xf numFmtId="199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61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2" fontId="58" fillId="0" borderId="0" xfId="0" applyNumberFormat="1" applyFont="1" applyBorder="1" applyAlignment="1">
      <alignment/>
    </xf>
    <xf numFmtId="2" fontId="61" fillId="0" borderId="0" xfId="0" applyNumberFormat="1" applyFont="1" applyAlignment="1">
      <alignment/>
    </xf>
    <xf numFmtId="2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wrapText="1"/>
    </xf>
    <xf numFmtId="2" fontId="62" fillId="0" borderId="0" xfId="0" applyNumberFormat="1" applyFont="1" applyFill="1" applyBorder="1" applyAlignment="1">
      <alignment horizontal="center" vertical="center" shrinkToFit="1"/>
    </xf>
    <xf numFmtId="2" fontId="63" fillId="0" borderId="0" xfId="0" applyNumberFormat="1" applyFont="1" applyFill="1" applyBorder="1" applyAlignment="1">
      <alignment horizontal="center" vertical="center" shrinkToFit="1"/>
    </xf>
    <xf numFmtId="0" fontId="62" fillId="0" borderId="0" xfId="0" applyFont="1" applyFill="1" applyAlignment="1">
      <alignment/>
    </xf>
    <xf numFmtId="0" fontId="62" fillId="0" borderId="15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left" vertical="center" wrapText="1"/>
    </xf>
    <xf numFmtId="2" fontId="64" fillId="0" borderId="0" xfId="0" applyNumberFormat="1" applyFont="1" applyFill="1" applyBorder="1" applyAlignment="1">
      <alignment horizontal="center" vertical="center" wrapText="1"/>
    </xf>
    <xf numFmtId="4" fontId="63" fillId="0" borderId="0" xfId="53" applyNumberFormat="1" applyFont="1" applyFill="1" applyBorder="1" applyAlignment="1">
      <alignment horizontal="center" vertical="center"/>
      <protection/>
    </xf>
    <xf numFmtId="4" fontId="63" fillId="0" borderId="0" xfId="0" applyNumberFormat="1" applyFont="1" applyFill="1" applyBorder="1" applyAlignment="1">
      <alignment horizontal="center" vertical="center"/>
    </xf>
    <xf numFmtId="4" fontId="63" fillId="0" borderId="11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 wrapText="1"/>
    </xf>
    <xf numFmtId="2" fontId="63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63" fillId="0" borderId="10" xfId="0" applyFont="1" applyFill="1" applyBorder="1" applyAlignment="1">
      <alignment horizontal="left" vertical="center"/>
    </xf>
    <xf numFmtId="4" fontId="63" fillId="0" borderId="12" xfId="0" applyNumberFormat="1" applyFont="1" applyFill="1" applyBorder="1" applyAlignment="1">
      <alignment horizontal="center" vertical="center"/>
    </xf>
    <xf numFmtId="4" fontId="63" fillId="0" borderId="13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200" fontId="63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wrapText="1"/>
    </xf>
    <xf numFmtId="0" fontId="66" fillId="0" borderId="0" xfId="0" applyFont="1" applyFill="1" applyAlignment="1">
      <alignment/>
    </xf>
    <xf numFmtId="199" fontId="63" fillId="0" borderId="17" xfId="53" applyNumberFormat="1" applyFont="1" applyFill="1" applyBorder="1" applyAlignment="1">
      <alignment horizontal="center" vertical="center"/>
      <protection/>
    </xf>
    <xf numFmtId="199" fontId="63" fillId="0" borderId="18" xfId="53" applyNumberFormat="1" applyFont="1" applyFill="1" applyBorder="1" applyAlignment="1">
      <alignment horizontal="center" vertical="center"/>
      <protection/>
    </xf>
    <xf numFmtId="199" fontId="63" fillId="0" borderId="19" xfId="53" applyNumberFormat="1" applyFont="1" applyFill="1" applyBorder="1" applyAlignment="1">
      <alignment horizontal="center" vertical="center"/>
      <protection/>
    </xf>
    <xf numFmtId="199" fontId="63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2" fontId="67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 wrapText="1"/>
    </xf>
    <xf numFmtId="2" fontId="67" fillId="0" borderId="0" xfId="0" applyNumberFormat="1" applyFont="1" applyFill="1" applyBorder="1" applyAlignment="1">
      <alignment horizontal="center" vertical="center" shrinkToFit="1"/>
    </xf>
    <xf numFmtId="2" fontId="68" fillId="0" borderId="0" xfId="0" applyNumberFormat="1" applyFont="1" applyFill="1" applyBorder="1" applyAlignment="1">
      <alignment horizontal="center" vertical="center" shrinkToFit="1"/>
    </xf>
    <xf numFmtId="0" fontId="67" fillId="0" borderId="0" xfId="0" applyFont="1" applyFill="1" applyAlignment="1">
      <alignment/>
    </xf>
    <xf numFmtId="199" fontId="63" fillId="0" borderId="0" xfId="53" applyNumberFormat="1" applyFont="1" applyFill="1" applyBorder="1" applyAlignment="1">
      <alignment horizontal="center" vertical="center"/>
      <protection/>
    </xf>
    <xf numFmtId="199" fontId="63" fillId="0" borderId="0" xfId="0" applyNumberFormat="1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2" fontId="62" fillId="0" borderId="0" xfId="0" applyNumberFormat="1" applyFont="1" applyBorder="1" applyAlignment="1">
      <alignment/>
    </xf>
    <xf numFmtId="2" fontId="62" fillId="0" borderId="0" xfId="0" applyNumberFormat="1" applyFont="1" applyFill="1" applyBorder="1" applyAlignment="1">
      <alignment horizontal="center"/>
    </xf>
    <xf numFmtId="0" fontId="62" fillId="0" borderId="22" xfId="0" applyFont="1" applyFill="1" applyBorder="1" applyAlignment="1">
      <alignment horizontal="center" vertical="center"/>
    </xf>
    <xf numFmtId="0" fontId="62" fillId="0" borderId="23" xfId="0" applyNumberFormat="1" applyFont="1" applyFill="1" applyBorder="1" applyAlignment="1">
      <alignment horizontal="left" vertical="center" wrapText="1"/>
    </xf>
    <xf numFmtId="4" fontId="63" fillId="0" borderId="24" xfId="0" applyNumberFormat="1" applyFont="1" applyFill="1" applyBorder="1" applyAlignment="1">
      <alignment horizontal="center" vertical="center"/>
    </xf>
    <xf numFmtId="4" fontId="63" fillId="0" borderId="25" xfId="0" applyNumberFormat="1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18" xfId="0" applyNumberFormat="1" applyFont="1" applyFill="1" applyBorder="1" applyAlignment="1">
      <alignment horizontal="left" vertical="center" wrapText="1"/>
    </xf>
    <xf numFmtId="4" fontId="63" fillId="0" borderId="18" xfId="0" applyNumberFormat="1" applyFont="1" applyFill="1" applyBorder="1" applyAlignment="1">
      <alignment horizontal="center" vertical="center"/>
    </xf>
    <xf numFmtId="4" fontId="63" fillId="0" borderId="19" xfId="0" applyNumberFormat="1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27" xfId="0" applyNumberFormat="1" applyFont="1" applyFill="1" applyBorder="1" applyAlignment="1">
      <alignment horizontal="left" vertical="center" wrapText="1"/>
    </xf>
    <xf numFmtId="4" fontId="63" fillId="0" borderId="27" xfId="0" applyNumberFormat="1" applyFont="1" applyFill="1" applyBorder="1" applyAlignment="1">
      <alignment horizontal="center" vertical="center"/>
    </xf>
    <xf numFmtId="4" fontId="63" fillId="0" borderId="28" xfId="0" applyNumberFormat="1" applyFont="1" applyFill="1" applyBorder="1" applyAlignment="1">
      <alignment horizontal="center" vertical="center"/>
    </xf>
    <xf numFmtId="2" fontId="62" fillId="0" borderId="0" xfId="0" applyNumberFormat="1" applyFont="1" applyFill="1" applyBorder="1" applyAlignment="1">
      <alignment/>
    </xf>
    <xf numFmtId="0" fontId="69" fillId="0" borderId="0" xfId="0" applyFont="1" applyAlignment="1">
      <alignment/>
    </xf>
    <xf numFmtId="2" fontId="69" fillId="0" borderId="0" xfId="0" applyNumberFormat="1" applyFont="1" applyAlignment="1">
      <alignment/>
    </xf>
    <xf numFmtId="0" fontId="62" fillId="0" borderId="0" xfId="0" applyFont="1" applyBorder="1" applyAlignment="1">
      <alignment/>
    </xf>
    <xf numFmtId="4" fontId="63" fillId="0" borderId="2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27" xfId="53" applyNumberFormat="1" applyFont="1" applyFill="1" applyBorder="1" applyAlignment="1">
      <alignment horizontal="center" vertical="center"/>
      <protection/>
    </xf>
    <xf numFmtId="4" fontId="2" fillId="0" borderId="35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199" fontId="2" fillId="0" borderId="17" xfId="53" applyNumberFormat="1" applyFont="1" applyFill="1" applyBorder="1" applyAlignment="1">
      <alignment horizontal="center" vertical="center"/>
      <protection/>
    </xf>
    <xf numFmtId="199" fontId="2" fillId="0" borderId="18" xfId="53" applyNumberFormat="1" applyFont="1" applyFill="1" applyBorder="1" applyAlignment="1">
      <alignment horizontal="center" vertical="center"/>
      <protection/>
    </xf>
    <xf numFmtId="199" fontId="2" fillId="0" borderId="19" xfId="53" applyNumberFormat="1" applyFont="1" applyFill="1" applyBorder="1" applyAlignment="1">
      <alignment horizontal="center" vertical="center"/>
      <protection/>
    </xf>
    <xf numFmtId="199" fontId="2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199" fontId="2" fillId="0" borderId="36" xfId="0" applyNumberFormat="1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199" fontId="2" fillId="0" borderId="11" xfId="0" applyNumberFormat="1" applyFont="1" applyFill="1" applyBorder="1" applyAlignment="1">
      <alignment horizontal="center" vertical="center"/>
    </xf>
    <xf numFmtId="4" fontId="2" fillId="0" borderId="26" xfId="53" applyNumberFormat="1" applyFont="1" applyFill="1" applyBorder="1" applyAlignment="1">
      <alignment horizontal="center" vertical="center"/>
      <protection/>
    </xf>
    <xf numFmtId="4" fontId="2" fillId="0" borderId="35" xfId="53" applyNumberFormat="1" applyFont="1" applyFill="1" applyBorder="1" applyAlignment="1">
      <alignment horizontal="center" vertical="center"/>
      <protection/>
    </xf>
    <xf numFmtId="4" fontId="2" fillId="0" borderId="22" xfId="53" applyNumberFormat="1" applyFont="1" applyFill="1" applyBorder="1" applyAlignment="1">
      <alignment horizontal="center" vertical="center"/>
      <protection/>
    </xf>
    <xf numFmtId="4" fontId="2" fillId="0" borderId="23" xfId="53" applyNumberFormat="1" applyFont="1" applyFill="1" applyBorder="1" applyAlignment="1">
      <alignment horizontal="center" vertical="center"/>
      <protection/>
    </xf>
    <xf numFmtId="4" fontId="2" fillId="0" borderId="37" xfId="53" applyNumberFormat="1" applyFont="1" applyFill="1" applyBorder="1" applyAlignment="1">
      <alignment horizontal="center" vertical="center"/>
      <protection/>
    </xf>
    <xf numFmtId="4" fontId="2" fillId="0" borderId="3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4" fontId="2" fillId="0" borderId="16" xfId="53" applyNumberFormat="1" applyFont="1" applyFill="1" applyBorder="1" applyAlignment="1">
      <alignment horizontal="center" vertical="center"/>
      <protection/>
    </xf>
    <xf numFmtId="4" fontId="2" fillId="0" borderId="18" xfId="53" applyNumberFormat="1" applyFont="1" applyFill="1" applyBorder="1" applyAlignment="1">
      <alignment horizontal="center" vertical="center"/>
      <protection/>
    </xf>
    <xf numFmtId="4" fontId="2" fillId="0" borderId="38" xfId="53" applyNumberFormat="1" applyFont="1" applyFill="1" applyBorder="1" applyAlignment="1">
      <alignment horizontal="center" vertical="center"/>
      <protection/>
    </xf>
    <xf numFmtId="4" fontId="2" fillId="0" borderId="39" xfId="53" applyNumberFormat="1" applyFont="1" applyFill="1" applyBorder="1" applyAlignment="1">
      <alignment horizontal="center" vertical="center"/>
      <protection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7" xfId="53" applyNumberFormat="1" applyFont="1" applyFill="1" applyBorder="1" applyAlignment="1">
      <alignment horizontal="center" vertical="center"/>
      <protection/>
    </xf>
    <xf numFmtId="0" fontId="3" fillId="0" borderId="40" xfId="0" applyFont="1" applyFill="1" applyBorder="1" applyAlignment="1">
      <alignment horizontal="left" vertical="center" wrapText="1"/>
    </xf>
    <xf numFmtId="199" fontId="2" fillId="0" borderId="15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 wrapText="1"/>
    </xf>
    <xf numFmtId="199" fontId="2" fillId="0" borderId="43" xfId="53" applyNumberFormat="1" applyFont="1" applyFill="1" applyBorder="1" applyAlignment="1">
      <alignment horizontal="center" vertical="center"/>
      <protection/>
    </xf>
    <xf numFmtId="199" fontId="2" fillId="0" borderId="24" xfId="53" applyNumberFormat="1" applyFont="1" applyFill="1" applyBorder="1" applyAlignment="1">
      <alignment horizontal="center" vertical="center"/>
      <protection/>
    </xf>
    <xf numFmtId="199" fontId="2" fillId="0" borderId="44" xfId="53" applyNumberFormat="1" applyFont="1" applyFill="1" applyBorder="1" applyAlignment="1">
      <alignment horizontal="center" vertical="center"/>
      <protection/>
    </xf>
    <xf numFmtId="199" fontId="2" fillId="0" borderId="45" xfId="0" applyNumberFormat="1" applyFont="1" applyFill="1" applyBorder="1" applyAlignment="1">
      <alignment horizontal="center" vertical="center"/>
    </xf>
    <xf numFmtId="199" fontId="2" fillId="0" borderId="46" xfId="53" applyNumberFormat="1" applyFont="1" applyFill="1" applyBorder="1" applyAlignment="1">
      <alignment horizontal="center" vertical="center"/>
      <protection/>
    </xf>
    <xf numFmtId="199" fontId="2" fillId="0" borderId="47" xfId="53" applyNumberFormat="1" applyFont="1" applyFill="1" applyBorder="1" applyAlignment="1">
      <alignment horizontal="center" vertical="center"/>
      <protection/>
    </xf>
    <xf numFmtId="199" fontId="2" fillId="0" borderId="48" xfId="53" applyNumberFormat="1" applyFont="1" applyFill="1" applyBorder="1" applyAlignment="1">
      <alignment horizontal="center" vertical="center"/>
      <protection/>
    </xf>
    <xf numFmtId="199" fontId="2" fillId="0" borderId="4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99" fontId="2" fillId="0" borderId="12" xfId="53" applyNumberFormat="1" applyFont="1" applyFill="1" applyBorder="1" applyAlignment="1">
      <alignment horizontal="center" vertical="center"/>
      <protection/>
    </xf>
    <xf numFmtId="199" fontId="2" fillId="0" borderId="13" xfId="53" applyNumberFormat="1" applyFont="1" applyFill="1" applyBorder="1" applyAlignment="1">
      <alignment horizontal="center" vertical="center"/>
      <protection/>
    </xf>
    <xf numFmtId="199" fontId="2" fillId="0" borderId="29" xfId="53" applyNumberFormat="1" applyFont="1" applyFill="1" applyBorder="1" applyAlignment="1">
      <alignment horizontal="center" vertical="center"/>
      <protection/>
    </xf>
    <xf numFmtId="199" fontId="2" fillId="0" borderId="50" xfId="53" applyNumberFormat="1" applyFont="1" applyFill="1" applyBorder="1" applyAlignment="1">
      <alignment horizontal="center" vertical="center"/>
      <protection/>
    </xf>
    <xf numFmtId="199" fontId="2" fillId="0" borderId="41" xfId="0" applyNumberFormat="1" applyFont="1" applyFill="1" applyBorder="1" applyAlignment="1">
      <alignment horizontal="center" vertical="center"/>
    </xf>
    <xf numFmtId="199" fontId="2" fillId="0" borderId="39" xfId="53" applyNumberFormat="1" applyFont="1" applyFill="1" applyBorder="1" applyAlignment="1">
      <alignment horizontal="center" vertical="center"/>
      <protection/>
    </xf>
    <xf numFmtId="0" fontId="3" fillId="0" borderId="49" xfId="0" applyFont="1" applyFill="1" applyBorder="1" applyAlignment="1">
      <alignment horizontal="center" vertical="center"/>
    </xf>
    <xf numFmtId="199" fontId="2" fillId="0" borderId="51" xfId="53" applyNumberFormat="1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left" vertical="center" wrapText="1"/>
    </xf>
    <xf numFmtId="4" fontId="2" fillId="0" borderId="52" xfId="53" applyNumberFormat="1" applyFont="1" applyFill="1" applyBorder="1" applyAlignment="1">
      <alignment horizontal="center" vertical="center"/>
      <protection/>
    </xf>
    <xf numFmtId="0" fontId="3" fillId="0" borderId="41" xfId="0" applyFont="1" applyFill="1" applyBorder="1" applyAlignment="1">
      <alignment horizontal="left" vertical="center" wrapText="1"/>
    </xf>
    <xf numFmtId="4" fontId="2" fillId="0" borderId="24" xfId="53" applyNumberFormat="1" applyFont="1" applyFill="1" applyBorder="1" applyAlignment="1">
      <alignment horizontal="center" vertical="center"/>
      <protection/>
    </xf>
    <xf numFmtId="4" fontId="2" fillId="0" borderId="41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 wrapText="1"/>
    </xf>
    <xf numFmtId="4" fontId="2" fillId="0" borderId="49" xfId="0" applyNumberFormat="1" applyFont="1" applyFill="1" applyBorder="1" applyAlignment="1">
      <alignment horizontal="center" vertical="center"/>
    </xf>
    <xf numFmtId="4" fontId="2" fillId="0" borderId="44" xfId="53" applyNumberFormat="1" applyFont="1" applyFill="1" applyBorder="1" applyAlignment="1">
      <alignment horizontal="center" vertical="center"/>
      <protection/>
    </xf>
    <xf numFmtId="4" fontId="2" fillId="0" borderId="53" xfId="53" applyNumberFormat="1" applyFont="1" applyFill="1" applyBorder="1" applyAlignment="1">
      <alignment horizontal="center" vertical="center"/>
      <protection/>
    </xf>
    <xf numFmtId="4" fontId="2" fillId="0" borderId="54" xfId="53" applyNumberFormat="1" applyFont="1" applyFill="1" applyBorder="1" applyAlignment="1">
      <alignment horizontal="center" vertical="center"/>
      <protection/>
    </xf>
    <xf numFmtId="0" fontId="2" fillId="0" borderId="55" xfId="0" applyFont="1" applyFill="1" applyBorder="1" applyAlignment="1">
      <alignment horizontal="left" vertical="center" wrapText="1"/>
    </xf>
    <xf numFmtId="4" fontId="2" fillId="0" borderId="36" xfId="53" applyNumberFormat="1" applyFont="1" applyFill="1" applyBorder="1" applyAlignment="1">
      <alignment horizontal="center" vertical="center"/>
      <protection/>
    </xf>
    <xf numFmtId="4" fontId="2" fillId="0" borderId="13" xfId="53" applyNumberFormat="1" applyFont="1" applyFill="1" applyBorder="1" applyAlignment="1">
      <alignment horizontal="center" vertical="center"/>
      <protection/>
    </xf>
    <xf numFmtId="4" fontId="2" fillId="0" borderId="29" xfId="53" applyNumberFormat="1" applyFont="1" applyFill="1" applyBorder="1" applyAlignment="1">
      <alignment horizontal="center" vertical="center"/>
      <protection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25" xfId="53" applyNumberFormat="1" applyFont="1" applyFill="1" applyBorder="1" applyAlignment="1">
      <alignment horizontal="center" vertical="center"/>
      <protection/>
    </xf>
    <xf numFmtId="4" fontId="2" fillId="0" borderId="56" xfId="0" applyNumberFormat="1" applyFont="1" applyFill="1" applyBorder="1" applyAlignment="1">
      <alignment horizontal="center" vertical="center"/>
    </xf>
    <xf numFmtId="4" fontId="2" fillId="0" borderId="19" xfId="53" applyNumberFormat="1" applyFont="1" applyFill="1" applyBorder="1" applyAlignment="1">
      <alignment horizontal="center" vertical="center"/>
      <protection/>
    </xf>
    <xf numFmtId="4" fontId="2" fillId="0" borderId="20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4" fontId="2" fillId="0" borderId="58" xfId="0" applyNumberFormat="1" applyFont="1" applyFill="1" applyBorder="1" applyAlignment="1">
      <alignment horizontal="center" vertical="center"/>
    </xf>
    <xf numFmtId="4" fontId="2" fillId="0" borderId="59" xfId="0" applyNumberFormat="1" applyFont="1" applyFill="1" applyBorder="1" applyAlignment="1">
      <alignment horizontal="center" vertical="center"/>
    </xf>
    <xf numFmtId="4" fontId="2" fillId="0" borderId="28" xfId="53" applyNumberFormat="1" applyFont="1" applyFill="1" applyBorder="1" applyAlignment="1">
      <alignment horizontal="center" vertical="center"/>
      <protection/>
    </xf>
    <xf numFmtId="4" fontId="2" fillId="0" borderId="60" xfId="53" applyNumberFormat="1" applyFont="1" applyFill="1" applyBorder="1" applyAlignment="1">
      <alignment horizontal="center" vertical="center"/>
      <protection/>
    </xf>
    <xf numFmtId="4" fontId="2" fillId="0" borderId="61" xfId="53" applyNumberFormat="1" applyFont="1" applyFill="1" applyBorder="1" applyAlignment="1">
      <alignment horizontal="center" vertical="center"/>
      <protection/>
    </xf>
    <xf numFmtId="4" fontId="2" fillId="0" borderId="62" xfId="53" applyNumberFormat="1" applyFont="1" applyFill="1" applyBorder="1" applyAlignment="1">
      <alignment horizontal="center" vertical="center"/>
      <protection/>
    </xf>
    <xf numFmtId="199" fontId="2" fillId="0" borderId="59" xfId="0" applyNumberFormat="1" applyFont="1" applyFill="1" applyBorder="1" applyAlignment="1">
      <alignment horizontal="center" vertical="center"/>
    </xf>
    <xf numFmtId="4" fontId="2" fillId="0" borderId="40" xfId="53" applyNumberFormat="1" applyFont="1" applyFill="1" applyBorder="1" applyAlignment="1">
      <alignment horizontal="center" vertical="center"/>
      <protection/>
    </xf>
    <xf numFmtId="199" fontId="2" fillId="0" borderId="22" xfId="54" applyNumberFormat="1" applyFont="1" applyFill="1" applyBorder="1" applyAlignment="1">
      <alignment horizontal="center" vertical="center"/>
      <protection/>
    </xf>
    <xf numFmtId="199" fontId="2" fillId="0" borderId="23" xfId="54" applyNumberFormat="1" applyFont="1" applyFill="1" applyBorder="1" applyAlignment="1">
      <alignment horizontal="center" vertical="center"/>
      <protection/>
    </xf>
    <xf numFmtId="199" fontId="2" fillId="0" borderId="25" xfId="54" applyNumberFormat="1" applyFont="1" applyFill="1" applyBorder="1" applyAlignment="1">
      <alignment horizontal="center" vertical="center"/>
      <protection/>
    </xf>
    <xf numFmtId="199" fontId="2" fillId="0" borderId="56" xfId="0" applyNumberFormat="1" applyFont="1" applyFill="1" applyBorder="1" applyAlignment="1">
      <alignment horizontal="center" vertical="center"/>
    </xf>
    <xf numFmtId="199" fontId="2" fillId="0" borderId="43" xfId="54" applyNumberFormat="1" applyFont="1" applyFill="1" applyBorder="1" applyAlignment="1">
      <alignment horizontal="center" vertical="center"/>
      <protection/>
    </xf>
    <xf numFmtId="199" fontId="2" fillId="0" borderId="24" xfId="54" applyNumberFormat="1" applyFont="1" applyFill="1" applyBorder="1" applyAlignment="1">
      <alignment horizontal="center" vertical="center"/>
      <protection/>
    </xf>
    <xf numFmtId="199" fontId="2" fillId="0" borderId="44" xfId="54" applyNumberFormat="1" applyFont="1" applyFill="1" applyBorder="1" applyAlignment="1">
      <alignment horizontal="center" vertical="center"/>
      <protection/>
    </xf>
    <xf numFmtId="0" fontId="3" fillId="0" borderId="63" xfId="0" applyFont="1" applyFill="1" applyBorder="1" applyAlignment="1">
      <alignment horizontal="left" vertical="center" wrapText="1"/>
    </xf>
    <xf numFmtId="197" fontId="2" fillId="0" borderId="18" xfId="0" applyNumberFormat="1" applyFont="1" applyFill="1" applyBorder="1" applyAlignment="1">
      <alignment horizontal="center"/>
    </xf>
    <xf numFmtId="4" fontId="2" fillId="0" borderId="22" xfId="54" applyNumberFormat="1" applyFont="1" applyFill="1" applyBorder="1" applyAlignment="1">
      <alignment horizontal="center" vertical="center"/>
      <protection/>
    </xf>
    <xf numFmtId="4" fontId="2" fillId="0" borderId="23" xfId="54" applyNumberFormat="1" applyFont="1" applyFill="1" applyBorder="1" applyAlignment="1">
      <alignment horizontal="center" vertical="center"/>
      <protection/>
    </xf>
    <xf numFmtId="4" fontId="2" fillId="0" borderId="37" xfId="54" applyNumberFormat="1" applyFont="1" applyFill="1" applyBorder="1" applyAlignment="1">
      <alignment horizontal="center" vertical="center"/>
      <protection/>
    </xf>
    <xf numFmtId="199" fontId="2" fillId="0" borderId="64" xfId="0" applyNumberFormat="1" applyFont="1" applyFill="1" applyBorder="1" applyAlignment="1">
      <alignment horizontal="center" vertical="center"/>
    </xf>
    <xf numFmtId="199" fontId="2" fillId="0" borderId="65" xfId="53" applyNumberFormat="1" applyFont="1" applyFill="1" applyBorder="1" applyAlignment="1">
      <alignment horizontal="center" vertical="center"/>
      <protection/>
    </xf>
    <xf numFmtId="199" fontId="2" fillId="0" borderId="66" xfId="53" applyNumberFormat="1" applyFont="1" applyFill="1" applyBorder="1" applyAlignment="1">
      <alignment horizontal="center" vertical="center"/>
      <protection/>
    </xf>
    <xf numFmtId="199" fontId="2" fillId="0" borderId="67" xfId="53" applyNumberFormat="1" applyFont="1" applyFill="1" applyBorder="1" applyAlignment="1">
      <alignment horizontal="center" vertical="center"/>
      <protection/>
    </xf>
    <xf numFmtId="199" fontId="2" fillId="0" borderId="5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99" fontId="2" fillId="0" borderId="14" xfId="53" applyNumberFormat="1" applyFont="1" applyFill="1" applyBorder="1" applyAlignment="1">
      <alignment horizontal="center" vertical="center"/>
      <protection/>
    </xf>
    <xf numFmtId="199" fontId="2" fillId="0" borderId="0" xfId="53" applyNumberFormat="1" applyFont="1" applyFill="1" applyBorder="1" applyAlignment="1">
      <alignment horizontal="center" vertical="center"/>
      <protection/>
    </xf>
    <xf numFmtId="199" fontId="2" fillId="0" borderId="0" xfId="0" applyNumberFormat="1" applyFont="1" applyFill="1" applyBorder="1" applyAlignment="1">
      <alignment horizontal="center" vertical="center"/>
    </xf>
    <xf numFmtId="199" fontId="2" fillId="0" borderId="55" xfId="0" applyNumberFormat="1" applyFont="1" applyFill="1" applyBorder="1" applyAlignment="1">
      <alignment horizontal="center" vertical="center"/>
    </xf>
    <xf numFmtId="4" fontId="2" fillId="0" borderId="46" xfId="53" applyNumberFormat="1" applyFont="1" applyFill="1" applyBorder="1" applyAlignment="1">
      <alignment horizontal="center" vertical="center"/>
      <protection/>
    </xf>
    <xf numFmtId="4" fontId="2" fillId="0" borderId="47" xfId="53" applyNumberFormat="1" applyFont="1" applyFill="1" applyBorder="1" applyAlignment="1">
      <alignment horizontal="center" vertical="center"/>
      <protection/>
    </xf>
    <xf numFmtId="4" fontId="2" fillId="0" borderId="43" xfId="53" applyNumberFormat="1" applyFont="1" applyFill="1" applyBorder="1" applyAlignment="1">
      <alignment horizontal="center" vertical="center"/>
      <protection/>
    </xf>
    <xf numFmtId="4" fontId="2" fillId="0" borderId="50" xfId="53" applyNumberFormat="1" applyFont="1" applyFill="1" applyBorder="1" applyAlignment="1">
      <alignment horizontal="center" vertical="center"/>
      <protection/>
    </xf>
    <xf numFmtId="4" fontId="2" fillId="0" borderId="65" xfId="53" applyNumberFormat="1" applyFont="1" applyFill="1" applyBorder="1" applyAlignment="1">
      <alignment horizontal="center" vertical="center"/>
      <protection/>
    </xf>
    <xf numFmtId="4" fontId="2" fillId="0" borderId="66" xfId="53" applyNumberFormat="1" applyFont="1" applyFill="1" applyBorder="1" applyAlignment="1">
      <alignment horizontal="center" vertical="center"/>
      <protection/>
    </xf>
    <xf numFmtId="4" fontId="2" fillId="0" borderId="68" xfId="53" applyNumberFormat="1" applyFont="1" applyFill="1" applyBorder="1" applyAlignment="1">
      <alignment horizontal="center" vertical="center"/>
      <protection/>
    </xf>
    <xf numFmtId="4" fontId="2" fillId="0" borderId="5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4" fontId="2" fillId="0" borderId="51" xfId="53" applyNumberFormat="1" applyFont="1" applyFill="1" applyBorder="1" applyAlignment="1">
      <alignment horizontal="center" vertical="center"/>
      <protection/>
    </xf>
    <xf numFmtId="4" fontId="2" fillId="0" borderId="10" xfId="53" applyNumberFormat="1" applyFont="1" applyFill="1" applyBorder="1" applyAlignment="1">
      <alignment horizontal="center" vertical="center"/>
      <protection/>
    </xf>
    <xf numFmtId="4" fontId="2" fillId="0" borderId="69" xfId="53" applyNumberFormat="1" applyFont="1" applyFill="1" applyBorder="1" applyAlignment="1">
      <alignment horizontal="center" vertical="center"/>
      <protection/>
    </xf>
    <xf numFmtId="2" fontId="2" fillId="0" borderId="70" xfId="0" applyNumberFormat="1" applyFont="1" applyFill="1" applyBorder="1" applyAlignment="1">
      <alignment horizontal="center" vertical="center"/>
    </xf>
    <xf numFmtId="2" fontId="2" fillId="0" borderId="71" xfId="0" applyNumberFormat="1" applyFont="1" applyFill="1" applyBorder="1" applyAlignment="1">
      <alignment horizontal="center" vertical="center"/>
    </xf>
    <xf numFmtId="2" fontId="2" fillId="0" borderId="72" xfId="0" applyNumberFormat="1" applyFont="1" applyFill="1" applyBorder="1" applyAlignment="1">
      <alignment horizontal="center" vertical="center"/>
    </xf>
    <xf numFmtId="0" fontId="67" fillId="0" borderId="41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left" vertical="center" wrapText="1"/>
    </xf>
    <xf numFmtId="4" fontId="68" fillId="0" borderId="17" xfId="53" applyNumberFormat="1" applyFont="1" applyFill="1" applyBorder="1" applyAlignment="1">
      <alignment horizontal="center" vertical="center"/>
      <protection/>
    </xf>
    <xf numFmtId="4" fontId="68" fillId="0" borderId="18" xfId="53" applyNumberFormat="1" applyFont="1" applyFill="1" applyBorder="1" applyAlignment="1">
      <alignment horizontal="center" vertical="center"/>
      <protection/>
    </xf>
    <xf numFmtId="4" fontId="68" fillId="0" borderId="39" xfId="53" applyNumberFormat="1" applyFont="1" applyFill="1" applyBorder="1" applyAlignment="1">
      <alignment horizontal="center" vertical="center"/>
      <protection/>
    </xf>
    <xf numFmtId="4" fontId="68" fillId="0" borderId="15" xfId="0" applyNumberFormat="1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left" vertical="center" wrapText="1"/>
    </xf>
    <xf numFmtId="4" fontId="68" fillId="0" borderId="26" xfId="53" applyNumberFormat="1" applyFont="1" applyFill="1" applyBorder="1" applyAlignment="1">
      <alignment horizontal="center" vertical="center"/>
      <protection/>
    </xf>
    <xf numFmtId="4" fontId="68" fillId="0" borderId="27" xfId="53" applyNumberFormat="1" applyFont="1" applyFill="1" applyBorder="1" applyAlignment="1">
      <alignment horizontal="center" vertical="center"/>
      <protection/>
    </xf>
    <xf numFmtId="4" fontId="68" fillId="0" borderId="35" xfId="53" applyNumberFormat="1" applyFont="1" applyFill="1" applyBorder="1" applyAlignment="1">
      <alignment horizontal="center" vertical="center"/>
      <protection/>
    </xf>
    <xf numFmtId="4" fontId="68" fillId="0" borderId="3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99" fontId="2" fillId="0" borderId="12" xfId="0" applyNumberFormat="1" applyFont="1" applyFill="1" applyBorder="1" applyAlignment="1">
      <alignment horizontal="center" vertical="center"/>
    </xf>
    <xf numFmtId="199" fontId="2" fillId="0" borderId="14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73" xfId="0" applyFont="1" applyFill="1" applyBorder="1" applyAlignment="1">
      <alignment horizontal="left" vertical="center"/>
    </xf>
    <xf numFmtId="199" fontId="2" fillId="0" borderId="29" xfId="0" applyNumberFormat="1" applyFont="1" applyFill="1" applyBorder="1" applyAlignment="1">
      <alignment horizontal="center" vertical="center"/>
    </xf>
    <xf numFmtId="199" fontId="2" fillId="0" borderId="7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ЕКВ 1160  06р." xfId="53"/>
    <cellStyle name="Обычный_Энергоносители 01011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81"/>
  <sheetViews>
    <sheetView tabSelected="1" view="pageBreakPreview" zoomScale="80" zoomScaleNormal="70" zoomScaleSheetLayoutView="80" zoomScalePageLayoutView="0" workbookViewId="0" topLeftCell="A1">
      <selection activeCell="L3" sqref="L3:O3"/>
    </sheetView>
  </sheetViews>
  <sheetFormatPr defaultColWidth="9.125" defaultRowHeight="12.75"/>
  <cols>
    <col min="1" max="1" width="5.00390625" style="1" customWidth="1"/>
    <col min="2" max="2" width="55.50390625" style="49" customWidth="1"/>
    <col min="3" max="14" width="11.50390625" style="49" customWidth="1"/>
    <col min="15" max="15" width="12.00390625" style="51" customWidth="1"/>
    <col min="16" max="16" width="18.50390625" style="51" customWidth="1"/>
    <col min="17" max="17" width="6.50390625" style="51" customWidth="1"/>
    <col min="18" max="18" width="48.50390625" style="50" customWidth="1"/>
    <col min="19" max="19" width="12.125" style="49" customWidth="1"/>
    <col min="20" max="20" width="11.50390625" style="49" customWidth="1"/>
    <col min="21" max="21" width="12.00390625" style="49" customWidth="1"/>
    <col min="22" max="22" width="11.875" style="49" customWidth="1"/>
    <col min="23" max="23" width="9.875" style="49" customWidth="1"/>
    <col min="24" max="24" width="9.50390625" style="49" customWidth="1"/>
    <col min="25" max="25" width="10.00390625" style="49" customWidth="1"/>
    <col min="26" max="26" width="9.00390625" style="49" customWidth="1"/>
    <col min="27" max="27" width="10.50390625" style="49" customWidth="1"/>
    <col min="28" max="29" width="11.50390625" style="49" customWidth="1"/>
    <col min="30" max="30" width="12.875" style="49" customWidth="1"/>
    <col min="31" max="31" width="15.50390625" style="49" customWidth="1"/>
    <col min="32" max="16384" width="9.125" style="49" customWidth="1"/>
  </cols>
  <sheetData>
    <row r="1" spans="12:18" s="4" customFormat="1" ht="17.25">
      <c r="L1" s="262" t="s">
        <v>28</v>
      </c>
      <c r="M1" s="262"/>
      <c r="N1" s="262"/>
      <c r="O1" s="262"/>
      <c r="P1" s="5"/>
      <c r="Q1" s="5"/>
      <c r="R1" s="6"/>
    </row>
    <row r="2" spans="12:18" s="4" customFormat="1" ht="17.25">
      <c r="L2" s="263" t="s">
        <v>18</v>
      </c>
      <c r="M2" s="263"/>
      <c r="N2" s="263"/>
      <c r="O2" s="263"/>
      <c r="P2" s="5"/>
      <c r="Q2" s="5"/>
      <c r="R2" s="6"/>
    </row>
    <row r="3" spans="12:31" s="4" customFormat="1" ht="17.25">
      <c r="L3" s="263" t="s">
        <v>134</v>
      </c>
      <c r="M3" s="263"/>
      <c r="N3" s="263"/>
      <c r="O3" s="263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2:31" s="4" customFormat="1" ht="17.25">
      <c r="L4" s="25"/>
      <c r="M4" s="25"/>
      <c r="N4" s="25"/>
      <c r="O4" s="25"/>
      <c r="P4" s="5"/>
      <c r="Q4" s="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4" customFormat="1" ht="20.25">
      <c r="A5" s="260" t="s">
        <v>39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5:31" s="4" customFormat="1" ht="15.75" thickBot="1">
      <c r="O6" s="7" t="s">
        <v>15</v>
      </c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</row>
    <row r="7" spans="1:31" s="4" customFormat="1" ht="31.5" thickBot="1">
      <c r="A7" s="28" t="s">
        <v>0</v>
      </c>
      <c r="B7" s="29" t="s">
        <v>1</v>
      </c>
      <c r="C7" s="30" t="s">
        <v>2</v>
      </c>
      <c r="D7" s="31" t="s">
        <v>3</v>
      </c>
      <c r="E7" s="31" t="s">
        <v>4</v>
      </c>
      <c r="F7" s="31" t="s">
        <v>5</v>
      </c>
      <c r="G7" s="31" t="s">
        <v>6</v>
      </c>
      <c r="H7" s="31" t="s">
        <v>7</v>
      </c>
      <c r="I7" s="31" t="s">
        <v>8</v>
      </c>
      <c r="J7" s="31" t="s">
        <v>9</v>
      </c>
      <c r="K7" s="31" t="s">
        <v>10</v>
      </c>
      <c r="L7" s="31" t="s">
        <v>11</v>
      </c>
      <c r="M7" s="31" t="s">
        <v>12</v>
      </c>
      <c r="N7" s="32" t="s">
        <v>13</v>
      </c>
      <c r="O7" s="33" t="s">
        <v>14</v>
      </c>
      <c r="P7" s="10"/>
      <c r="Q7" s="11"/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35" customFormat="1" ht="34.5" customHeight="1">
      <c r="A8" s="118">
        <v>1</v>
      </c>
      <c r="B8" s="119" t="s">
        <v>91</v>
      </c>
      <c r="C8" s="196">
        <v>125.982</v>
      </c>
      <c r="D8" s="197">
        <v>115.699</v>
      </c>
      <c r="E8" s="197">
        <v>101.482</v>
      </c>
      <c r="F8" s="197">
        <v>50.546</v>
      </c>
      <c r="G8" s="197">
        <v>1</v>
      </c>
      <c r="H8" s="197">
        <v>1</v>
      </c>
      <c r="I8" s="197">
        <v>1</v>
      </c>
      <c r="J8" s="197">
        <v>1</v>
      </c>
      <c r="K8" s="197">
        <v>1</v>
      </c>
      <c r="L8" s="197">
        <v>40.9</v>
      </c>
      <c r="M8" s="197">
        <v>103.703</v>
      </c>
      <c r="N8" s="198">
        <v>116.478</v>
      </c>
      <c r="O8" s="199">
        <f>SUM(C8:N8)</f>
        <v>659.79</v>
      </c>
      <c r="P8" s="41"/>
      <c r="Q8" s="42"/>
      <c r="R8" s="43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0"/>
    </row>
    <row r="9" spans="1:31" s="35" customFormat="1" ht="20.25" customHeight="1">
      <c r="A9" s="116">
        <v>2</v>
      </c>
      <c r="B9" s="168" t="s">
        <v>92</v>
      </c>
      <c r="C9" s="200">
        <v>33.912</v>
      </c>
      <c r="D9" s="201">
        <v>28.235</v>
      </c>
      <c r="E9" s="201">
        <v>22.888</v>
      </c>
      <c r="F9" s="201">
        <v>10.764</v>
      </c>
      <c r="G9" s="201">
        <v>0</v>
      </c>
      <c r="H9" s="201">
        <v>0</v>
      </c>
      <c r="I9" s="201">
        <v>0</v>
      </c>
      <c r="J9" s="201">
        <v>0</v>
      </c>
      <c r="K9" s="201">
        <v>0</v>
      </c>
      <c r="L9" s="201">
        <v>16.011</v>
      </c>
      <c r="M9" s="201">
        <v>27.965</v>
      </c>
      <c r="N9" s="202">
        <v>38.829</v>
      </c>
      <c r="O9" s="148">
        <f aca="true" t="shared" si="0" ref="O9:O52">SUM(C9:N9)</f>
        <v>178.604</v>
      </c>
      <c r="P9" s="41"/>
      <c r="Q9" s="42"/>
      <c r="R9" s="43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0"/>
    </row>
    <row r="10" spans="1:31" s="4" customFormat="1" ht="40.5" customHeight="1">
      <c r="A10" s="116">
        <v>3</v>
      </c>
      <c r="B10" s="147" t="s">
        <v>52</v>
      </c>
      <c r="C10" s="125">
        <v>3.3</v>
      </c>
      <c r="D10" s="126">
        <v>5.9</v>
      </c>
      <c r="E10" s="126">
        <v>4.3</v>
      </c>
      <c r="F10" s="126">
        <v>2.2</v>
      </c>
      <c r="G10" s="126"/>
      <c r="H10" s="126"/>
      <c r="I10" s="126"/>
      <c r="J10" s="126"/>
      <c r="K10" s="126"/>
      <c r="L10" s="126">
        <v>1.1</v>
      </c>
      <c r="M10" s="126">
        <v>3</v>
      </c>
      <c r="N10" s="127">
        <v>3.1</v>
      </c>
      <c r="O10" s="148">
        <f t="shared" si="0"/>
        <v>22.9</v>
      </c>
      <c r="P10" s="8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40.5" customHeight="1">
      <c r="A11" s="116">
        <v>4</v>
      </c>
      <c r="B11" s="140" t="s">
        <v>50</v>
      </c>
      <c r="C11" s="125">
        <v>9</v>
      </c>
      <c r="D11" s="126">
        <v>9</v>
      </c>
      <c r="E11" s="126">
        <v>6</v>
      </c>
      <c r="F11" s="126">
        <v>4.5</v>
      </c>
      <c r="G11" s="126"/>
      <c r="H11" s="126"/>
      <c r="I11" s="126"/>
      <c r="J11" s="126"/>
      <c r="K11" s="126"/>
      <c r="L11" s="126">
        <v>2.5</v>
      </c>
      <c r="M11" s="126">
        <v>4</v>
      </c>
      <c r="N11" s="127">
        <v>7</v>
      </c>
      <c r="O11" s="128">
        <f aca="true" t="shared" si="1" ref="O11:O16">SUM(C11:N11)</f>
        <v>42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56.25" customHeight="1">
      <c r="A12" s="116">
        <v>5</v>
      </c>
      <c r="B12" s="140" t="s">
        <v>127</v>
      </c>
      <c r="C12" s="125">
        <v>4.5</v>
      </c>
      <c r="D12" s="126">
        <v>4.15</v>
      </c>
      <c r="E12" s="126">
        <v>2.625</v>
      </c>
      <c r="F12" s="126">
        <v>1.125</v>
      </c>
      <c r="G12" s="126"/>
      <c r="H12" s="126"/>
      <c r="I12" s="126"/>
      <c r="J12" s="126"/>
      <c r="K12" s="126"/>
      <c r="L12" s="126">
        <v>1.1</v>
      </c>
      <c r="M12" s="126">
        <v>3.5</v>
      </c>
      <c r="N12" s="127">
        <v>4</v>
      </c>
      <c r="O12" s="128">
        <f t="shared" si="1"/>
        <v>21</v>
      </c>
      <c r="P12" s="8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4" customFormat="1" ht="70.5" customHeight="1">
      <c r="A13" s="149">
        <v>6</v>
      </c>
      <c r="B13" s="140" t="s">
        <v>128</v>
      </c>
      <c r="C13" s="125">
        <v>55</v>
      </c>
      <c r="D13" s="126">
        <v>45</v>
      </c>
      <c r="E13" s="126">
        <v>20</v>
      </c>
      <c r="F13" s="126">
        <v>10</v>
      </c>
      <c r="G13" s="126"/>
      <c r="H13" s="126"/>
      <c r="I13" s="126"/>
      <c r="J13" s="126"/>
      <c r="K13" s="126"/>
      <c r="L13" s="126">
        <v>6</v>
      </c>
      <c r="M13" s="126">
        <v>20</v>
      </c>
      <c r="N13" s="127">
        <v>50</v>
      </c>
      <c r="O13" s="128">
        <f t="shared" si="1"/>
        <v>206</v>
      </c>
      <c r="P13" s="8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2"/>
    </row>
    <row r="14" spans="1:31" s="87" customFormat="1" ht="39" customHeight="1">
      <c r="A14" s="116">
        <v>7</v>
      </c>
      <c r="B14" s="140" t="s">
        <v>132</v>
      </c>
      <c r="C14" s="125">
        <v>10.7</v>
      </c>
      <c r="D14" s="126">
        <v>7</v>
      </c>
      <c r="E14" s="126">
        <v>6.2</v>
      </c>
      <c r="F14" s="126">
        <v>2</v>
      </c>
      <c r="G14" s="126"/>
      <c r="H14" s="126"/>
      <c r="I14" s="126"/>
      <c r="J14" s="126"/>
      <c r="K14" s="126"/>
      <c r="L14" s="126">
        <v>2.8</v>
      </c>
      <c r="M14" s="126">
        <v>6.8</v>
      </c>
      <c r="N14" s="127">
        <v>7.2</v>
      </c>
      <c r="O14" s="128">
        <f t="shared" si="1"/>
        <v>42.7</v>
      </c>
      <c r="P14" s="82"/>
      <c r="Q14" s="83"/>
      <c r="R14" s="84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6"/>
    </row>
    <row r="15" spans="1:31" s="4" customFormat="1" ht="75" customHeight="1">
      <c r="A15" s="116">
        <v>8</v>
      </c>
      <c r="B15" s="140" t="s">
        <v>93</v>
      </c>
      <c r="C15" s="125">
        <v>0.1</v>
      </c>
      <c r="D15" s="126">
        <v>0.1</v>
      </c>
      <c r="E15" s="126">
        <v>0.1</v>
      </c>
      <c r="F15" s="126">
        <v>0.1</v>
      </c>
      <c r="G15" s="126">
        <v>0.1</v>
      </c>
      <c r="H15" s="126">
        <v>0.1</v>
      </c>
      <c r="I15" s="126">
        <v>0.1</v>
      </c>
      <c r="J15" s="126">
        <v>0.1</v>
      </c>
      <c r="K15" s="126">
        <v>0.05</v>
      </c>
      <c r="L15" s="126">
        <v>0.05</v>
      </c>
      <c r="M15" s="126">
        <v>0.05</v>
      </c>
      <c r="N15" s="127">
        <v>0.05</v>
      </c>
      <c r="O15" s="128">
        <f t="shared" si="1"/>
        <v>1</v>
      </c>
      <c r="P15" s="18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73.5" customHeight="1">
      <c r="A16" s="116">
        <v>9</v>
      </c>
      <c r="B16" s="140" t="s">
        <v>94</v>
      </c>
      <c r="C16" s="125">
        <v>7.5</v>
      </c>
      <c r="D16" s="126">
        <v>6.4</v>
      </c>
      <c r="E16" s="126">
        <v>5.3</v>
      </c>
      <c r="F16" s="126">
        <v>3</v>
      </c>
      <c r="G16" s="126"/>
      <c r="H16" s="126"/>
      <c r="I16" s="126"/>
      <c r="J16" s="126"/>
      <c r="K16" s="126"/>
      <c r="L16" s="126">
        <v>3.5</v>
      </c>
      <c r="M16" s="126">
        <v>4</v>
      </c>
      <c r="N16" s="127">
        <v>6</v>
      </c>
      <c r="O16" s="128">
        <f t="shared" si="1"/>
        <v>35.7</v>
      </c>
      <c r="P16" s="18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49.5" customHeight="1">
      <c r="A17" s="116">
        <v>10</v>
      </c>
      <c r="B17" s="140" t="s">
        <v>97</v>
      </c>
      <c r="C17" s="125">
        <v>5.2</v>
      </c>
      <c r="D17" s="126">
        <v>4.9</v>
      </c>
      <c r="E17" s="126">
        <v>3.9</v>
      </c>
      <c r="F17" s="126">
        <v>0.8</v>
      </c>
      <c r="G17" s="126"/>
      <c r="H17" s="126"/>
      <c r="I17" s="126"/>
      <c r="J17" s="126"/>
      <c r="K17" s="126"/>
      <c r="L17" s="126">
        <v>1.3</v>
      </c>
      <c r="M17" s="126">
        <v>3.3</v>
      </c>
      <c r="N17" s="127">
        <v>4.5</v>
      </c>
      <c r="O17" s="128">
        <f t="shared" si="0"/>
        <v>23.9</v>
      </c>
      <c r="P17" s="18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/>
    </row>
    <row r="18" spans="1:31" s="4" customFormat="1" ht="55.5" customHeight="1">
      <c r="A18" s="149">
        <v>11</v>
      </c>
      <c r="B18" s="140" t="s">
        <v>98</v>
      </c>
      <c r="C18" s="125">
        <v>2</v>
      </c>
      <c r="D18" s="126">
        <v>2</v>
      </c>
      <c r="E18" s="126">
        <v>1.5</v>
      </c>
      <c r="F18" s="126">
        <v>0.3</v>
      </c>
      <c r="G18" s="126"/>
      <c r="H18" s="126"/>
      <c r="I18" s="126"/>
      <c r="J18" s="126"/>
      <c r="K18" s="126"/>
      <c r="L18" s="126">
        <v>0.4</v>
      </c>
      <c r="M18" s="126">
        <v>1.1</v>
      </c>
      <c r="N18" s="127">
        <v>1.7</v>
      </c>
      <c r="O18" s="128">
        <f t="shared" si="0"/>
        <v>9</v>
      </c>
      <c r="P18" s="18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49.5" customHeight="1">
      <c r="A19" s="116">
        <v>12</v>
      </c>
      <c r="B19" s="140" t="s">
        <v>99</v>
      </c>
      <c r="C19" s="125">
        <v>5.3</v>
      </c>
      <c r="D19" s="126">
        <v>4.4</v>
      </c>
      <c r="E19" s="126">
        <v>3.7</v>
      </c>
      <c r="F19" s="126">
        <v>1.5</v>
      </c>
      <c r="G19" s="126">
        <v>0.2</v>
      </c>
      <c r="H19" s="126">
        <v>0.3</v>
      </c>
      <c r="I19" s="126">
        <v>0.2</v>
      </c>
      <c r="J19" s="126">
        <v>0.3</v>
      </c>
      <c r="K19" s="126">
        <v>0.5</v>
      </c>
      <c r="L19" s="126">
        <v>1.5</v>
      </c>
      <c r="M19" s="126">
        <v>4.3</v>
      </c>
      <c r="N19" s="127">
        <v>4.8</v>
      </c>
      <c r="O19" s="128">
        <f t="shared" si="0"/>
        <v>27</v>
      </c>
      <c r="P19" s="18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2"/>
    </row>
    <row r="20" spans="1:31" s="4" customFormat="1" ht="51" customHeight="1">
      <c r="A20" s="116">
        <v>13</v>
      </c>
      <c r="B20" s="140" t="s">
        <v>102</v>
      </c>
      <c r="C20" s="125">
        <v>32</v>
      </c>
      <c r="D20" s="126">
        <v>32</v>
      </c>
      <c r="E20" s="126">
        <v>28</v>
      </c>
      <c r="F20" s="126">
        <v>16</v>
      </c>
      <c r="G20" s="126"/>
      <c r="H20" s="126"/>
      <c r="I20" s="126"/>
      <c r="J20" s="126"/>
      <c r="K20" s="126"/>
      <c r="L20" s="126">
        <v>7</v>
      </c>
      <c r="M20" s="126">
        <v>25</v>
      </c>
      <c r="N20" s="127">
        <v>35</v>
      </c>
      <c r="O20" s="128">
        <f>SUM(C20:N20)</f>
        <v>175</v>
      </c>
      <c r="P20" s="18"/>
      <c r="Q20" s="13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2"/>
    </row>
    <row r="21" spans="1:31" s="4" customFormat="1" ht="63.75" customHeight="1">
      <c r="A21" s="116">
        <v>14</v>
      </c>
      <c r="B21" s="147" t="s">
        <v>101</v>
      </c>
      <c r="C21" s="151">
        <v>5</v>
      </c>
      <c r="D21" s="152">
        <v>3.7</v>
      </c>
      <c r="E21" s="152">
        <v>3</v>
      </c>
      <c r="F21" s="152">
        <v>0.6</v>
      </c>
      <c r="G21" s="152"/>
      <c r="H21" s="152"/>
      <c r="I21" s="152"/>
      <c r="J21" s="152"/>
      <c r="K21" s="152"/>
      <c r="L21" s="152">
        <v>1.3</v>
      </c>
      <c r="M21" s="152">
        <v>2.8</v>
      </c>
      <c r="N21" s="153">
        <v>4.1</v>
      </c>
      <c r="O21" s="154">
        <f t="shared" si="0"/>
        <v>20.5</v>
      </c>
      <c r="P21" s="18"/>
      <c r="Q21" s="13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2"/>
    </row>
    <row r="22" spans="1:31" s="35" customFormat="1" ht="24.75" customHeight="1" thickBot="1">
      <c r="A22" s="13"/>
      <c r="B22" s="55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9"/>
      <c r="P22" s="45"/>
      <c r="Q22" s="42"/>
      <c r="R22" s="43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0"/>
    </row>
    <row r="23" spans="1:31" s="4" customFormat="1" ht="44.25" customHeight="1" thickBot="1">
      <c r="A23" s="28" t="s">
        <v>0</v>
      </c>
      <c r="B23" s="29" t="s">
        <v>1</v>
      </c>
      <c r="C23" s="30" t="s">
        <v>2</v>
      </c>
      <c r="D23" s="31" t="s">
        <v>3</v>
      </c>
      <c r="E23" s="31" t="s">
        <v>4</v>
      </c>
      <c r="F23" s="31" t="s">
        <v>5</v>
      </c>
      <c r="G23" s="31" t="s">
        <v>6</v>
      </c>
      <c r="H23" s="31" t="s">
        <v>7</v>
      </c>
      <c r="I23" s="31" t="s">
        <v>8</v>
      </c>
      <c r="J23" s="31" t="s">
        <v>9</v>
      </c>
      <c r="K23" s="31" t="s">
        <v>10</v>
      </c>
      <c r="L23" s="31" t="s">
        <v>11</v>
      </c>
      <c r="M23" s="31" t="s">
        <v>12</v>
      </c>
      <c r="N23" s="32" t="s">
        <v>13</v>
      </c>
      <c r="O23" s="33" t="s">
        <v>14</v>
      </c>
      <c r="P23" s="18"/>
      <c r="Q23" s="13"/>
      <c r="R23" s="14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2"/>
    </row>
    <row r="24" spans="1:31" s="4" customFormat="1" ht="64.5" customHeight="1">
      <c r="A24" s="166">
        <v>15</v>
      </c>
      <c r="B24" s="117" t="s">
        <v>103</v>
      </c>
      <c r="C24" s="155">
        <v>7</v>
      </c>
      <c r="D24" s="156">
        <v>6</v>
      </c>
      <c r="E24" s="156">
        <v>5</v>
      </c>
      <c r="F24" s="156">
        <v>2</v>
      </c>
      <c r="G24" s="156"/>
      <c r="H24" s="156"/>
      <c r="I24" s="156"/>
      <c r="J24" s="156"/>
      <c r="K24" s="156"/>
      <c r="L24" s="156">
        <v>2.3</v>
      </c>
      <c r="M24" s="156">
        <v>5.5</v>
      </c>
      <c r="N24" s="157">
        <v>6.2</v>
      </c>
      <c r="O24" s="194">
        <f>SUM(C24:N24)</f>
        <v>34</v>
      </c>
      <c r="P24" s="18"/>
      <c r="Q24" s="13"/>
      <c r="R24" s="1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2"/>
    </row>
    <row r="25" spans="1:31" s="4" customFormat="1" ht="68.25" customHeight="1">
      <c r="A25" s="116">
        <v>16</v>
      </c>
      <c r="B25" s="140" t="s">
        <v>32</v>
      </c>
      <c r="C25" s="125">
        <v>4</v>
      </c>
      <c r="D25" s="126">
        <v>4</v>
      </c>
      <c r="E25" s="126">
        <v>3</v>
      </c>
      <c r="F25" s="126">
        <v>2</v>
      </c>
      <c r="G25" s="126">
        <v>1</v>
      </c>
      <c r="H25" s="126">
        <v>0.5</v>
      </c>
      <c r="I25" s="126">
        <v>0.6</v>
      </c>
      <c r="J25" s="126">
        <v>0.8</v>
      </c>
      <c r="K25" s="126">
        <v>1.5</v>
      </c>
      <c r="L25" s="126">
        <v>2.5</v>
      </c>
      <c r="M25" s="126">
        <v>4</v>
      </c>
      <c r="N25" s="127">
        <v>3.9</v>
      </c>
      <c r="O25" s="128">
        <f t="shared" si="0"/>
        <v>27.8</v>
      </c>
      <c r="P25" s="18"/>
      <c r="Q25" s="13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2"/>
    </row>
    <row r="26" spans="1:31" s="4" customFormat="1" ht="68.25" customHeight="1">
      <c r="A26" s="166">
        <v>17</v>
      </c>
      <c r="B26" s="140" t="s">
        <v>33</v>
      </c>
      <c r="C26" s="125">
        <v>20.6</v>
      </c>
      <c r="D26" s="126">
        <v>25</v>
      </c>
      <c r="E26" s="126">
        <v>20</v>
      </c>
      <c r="F26" s="126">
        <v>15</v>
      </c>
      <c r="G26" s="126"/>
      <c r="H26" s="126"/>
      <c r="I26" s="126"/>
      <c r="J26" s="126"/>
      <c r="K26" s="126"/>
      <c r="L26" s="126">
        <v>8</v>
      </c>
      <c r="M26" s="126">
        <v>21</v>
      </c>
      <c r="N26" s="127">
        <v>23</v>
      </c>
      <c r="O26" s="128">
        <f>SUM(C26:N26)</f>
        <v>132.6</v>
      </c>
      <c r="P26" s="18"/>
      <c r="Q26" s="13"/>
      <c r="R26" s="1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2"/>
    </row>
    <row r="27" spans="1:31" s="4" customFormat="1" ht="74.25" customHeight="1">
      <c r="A27" s="116">
        <v>18</v>
      </c>
      <c r="B27" s="140" t="s">
        <v>105</v>
      </c>
      <c r="C27" s="125">
        <v>1.8</v>
      </c>
      <c r="D27" s="126">
        <v>1.5</v>
      </c>
      <c r="E27" s="126">
        <v>1.3</v>
      </c>
      <c r="F27" s="126">
        <v>1.6</v>
      </c>
      <c r="G27" s="126">
        <v>1.6</v>
      </c>
      <c r="H27" s="126">
        <v>1.3</v>
      </c>
      <c r="I27" s="126">
        <v>0.7</v>
      </c>
      <c r="J27" s="126">
        <v>0.7</v>
      </c>
      <c r="K27" s="126">
        <v>1.9</v>
      </c>
      <c r="L27" s="126">
        <v>1.7</v>
      </c>
      <c r="M27" s="126">
        <v>2.2</v>
      </c>
      <c r="N27" s="127">
        <v>2.9</v>
      </c>
      <c r="O27" s="128">
        <f>SUM(C27:N27)</f>
        <v>19.2</v>
      </c>
      <c r="P27" s="18"/>
      <c r="Q27" s="13"/>
      <c r="R27" s="14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2"/>
    </row>
    <row r="28" spans="1:31" s="4" customFormat="1" ht="74.25" customHeight="1">
      <c r="A28" s="166">
        <v>19</v>
      </c>
      <c r="B28" s="147" t="s">
        <v>106</v>
      </c>
      <c r="C28" s="151">
        <v>3</v>
      </c>
      <c r="D28" s="152">
        <v>2.6</v>
      </c>
      <c r="E28" s="152">
        <v>1</v>
      </c>
      <c r="F28" s="152">
        <v>1</v>
      </c>
      <c r="G28" s="152"/>
      <c r="H28" s="152"/>
      <c r="I28" s="152"/>
      <c r="J28" s="152"/>
      <c r="K28" s="152"/>
      <c r="L28" s="152">
        <v>1</v>
      </c>
      <c r="M28" s="152">
        <v>2</v>
      </c>
      <c r="N28" s="153">
        <v>2</v>
      </c>
      <c r="O28" s="154">
        <f>SUM(C28:N28)</f>
        <v>12.6</v>
      </c>
      <c r="P28" s="18"/>
      <c r="Q28" s="13"/>
      <c r="R28" s="14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2"/>
    </row>
    <row r="29" spans="1:31" s="4" customFormat="1" ht="67.5" customHeight="1">
      <c r="A29" s="116">
        <v>20</v>
      </c>
      <c r="B29" s="147" t="s">
        <v>107</v>
      </c>
      <c r="C29" s="151">
        <v>1.5</v>
      </c>
      <c r="D29" s="152">
        <v>1.8</v>
      </c>
      <c r="E29" s="152">
        <v>1</v>
      </c>
      <c r="F29" s="152">
        <v>0.5</v>
      </c>
      <c r="G29" s="152"/>
      <c r="H29" s="152"/>
      <c r="I29" s="152"/>
      <c r="J29" s="152"/>
      <c r="K29" s="152"/>
      <c r="L29" s="152">
        <v>0.6</v>
      </c>
      <c r="M29" s="152">
        <v>1</v>
      </c>
      <c r="N29" s="153">
        <v>2</v>
      </c>
      <c r="O29" s="154">
        <f>SUM(C29:N29)</f>
        <v>8.4</v>
      </c>
      <c r="P29" s="18"/>
      <c r="Q29" s="13"/>
      <c r="R29" s="14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2"/>
    </row>
    <row r="30" spans="1:31" s="4" customFormat="1" ht="69" customHeight="1" thickBot="1">
      <c r="A30" s="166">
        <v>21</v>
      </c>
      <c r="B30" s="150" t="s">
        <v>108</v>
      </c>
      <c r="C30" s="209">
        <v>1.9</v>
      </c>
      <c r="D30" s="210">
        <v>1.5</v>
      </c>
      <c r="E30" s="210">
        <v>1.3</v>
      </c>
      <c r="F30" s="210">
        <v>0.5</v>
      </c>
      <c r="G30" s="210"/>
      <c r="H30" s="210"/>
      <c r="I30" s="210"/>
      <c r="J30" s="210"/>
      <c r="K30" s="210"/>
      <c r="L30" s="210">
        <v>0.5</v>
      </c>
      <c r="M30" s="210">
        <v>1</v>
      </c>
      <c r="N30" s="211">
        <v>1.5</v>
      </c>
      <c r="O30" s="212">
        <f t="shared" si="0"/>
        <v>8.2</v>
      </c>
      <c r="P30" s="18"/>
      <c r="Q30" s="13"/>
      <c r="R30" s="14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2"/>
    </row>
    <row r="31" spans="1:31" s="4" customFormat="1" ht="30" customHeight="1" thickBot="1">
      <c r="A31" s="213"/>
      <c r="B31" s="159" t="s">
        <v>109</v>
      </c>
      <c r="C31" s="160">
        <f>SUM(C29:C30)</f>
        <v>3.4</v>
      </c>
      <c r="D31" s="161">
        <f>SUM(D29:D30)</f>
        <v>3.3</v>
      </c>
      <c r="E31" s="161">
        <f aca="true" t="shared" si="2" ref="E31:N31">SUM(E29:E30)</f>
        <v>2.3</v>
      </c>
      <c r="F31" s="161">
        <f t="shared" si="2"/>
        <v>1</v>
      </c>
      <c r="G31" s="161"/>
      <c r="H31" s="161"/>
      <c r="I31" s="161"/>
      <c r="J31" s="161"/>
      <c r="K31" s="161"/>
      <c r="L31" s="161">
        <f t="shared" si="2"/>
        <v>1.1</v>
      </c>
      <c r="M31" s="161">
        <f t="shared" si="2"/>
        <v>2</v>
      </c>
      <c r="N31" s="214">
        <f t="shared" si="2"/>
        <v>3.5</v>
      </c>
      <c r="O31" s="133">
        <f>SUM(C31:N31)</f>
        <v>16.6</v>
      </c>
      <c r="P31" s="18"/>
      <c r="Q31" s="13"/>
      <c r="R31" s="14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2"/>
    </row>
    <row r="32" spans="1:31" s="4" customFormat="1" ht="63" customHeight="1">
      <c r="A32" s="149">
        <v>22</v>
      </c>
      <c r="B32" s="147" t="s">
        <v>110</v>
      </c>
      <c r="C32" s="151">
        <v>2.6</v>
      </c>
      <c r="D32" s="152">
        <v>1.5</v>
      </c>
      <c r="E32" s="152">
        <v>1.3</v>
      </c>
      <c r="F32" s="152">
        <v>0.7</v>
      </c>
      <c r="G32" s="152"/>
      <c r="H32" s="152"/>
      <c r="I32" s="152"/>
      <c r="J32" s="152"/>
      <c r="K32" s="152"/>
      <c r="L32" s="152">
        <v>1.2</v>
      </c>
      <c r="M32" s="152">
        <v>1.3</v>
      </c>
      <c r="N32" s="153">
        <v>1.4</v>
      </c>
      <c r="O32" s="154">
        <f t="shared" si="0"/>
        <v>10</v>
      </c>
      <c r="P32" s="18"/>
      <c r="Q32" s="13"/>
      <c r="R32" s="14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2"/>
    </row>
    <row r="33" spans="1:31" s="4" customFormat="1" ht="60.75" customHeight="1">
      <c r="A33" s="116">
        <v>23</v>
      </c>
      <c r="B33" s="140" t="s">
        <v>111</v>
      </c>
      <c r="C33" s="125">
        <v>0.7</v>
      </c>
      <c r="D33" s="126">
        <v>0.7</v>
      </c>
      <c r="E33" s="126">
        <v>0.5</v>
      </c>
      <c r="F33" s="126">
        <v>0.4</v>
      </c>
      <c r="G33" s="126"/>
      <c r="H33" s="126"/>
      <c r="I33" s="126"/>
      <c r="J33" s="126"/>
      <c r="K33" s="126"/>
      <c r="L33" s="126">
        <v>0.4</v>
      </c>
      <c r="M33" s="126">
        <v>0.5</v>
      </c>
      <c r="N33" s="127">
        <v>0.4</v>
      </c>
      <c r="O33" s="128">
        <f t="shared" si="0"/>
        <v>3.6</v>
      </c>
      <c r="P33" s="18"/>
      <c r="Q33" s="13"/>
      <c r="R33" s="14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2"/>
    </row>
    <row r="34" spans="1:31" s="4" customFormat="1" ht="55.5" customHeight="1">
      <c r="A34" s="149">
        <v>24</v>
      </c>
      <c r="B34" s="140" t="s">
        <v>112</v>
      </c>
      <c r="C34" s="125">
        <v>6</v>
      </c>
      <c r="D34" s="126">
        <v>7</v>
      </c>
      <c r="E34" s="126">
        <v>5.5</v>
      </c>
      <c r="F34" s="126">
        <v>2.5</v>
      </c>
      <c r="G34" s="126"/>
      <c r="H34" s="126"/>
      <c r="I34" s="126"/>
      <c r="J34" s="126"/>
      <c r="K34" s="126"/>
      <c r="L34" s="126">
        <v>1.2</v>
      </c>
      <c r="M34" s="126">
        <v>5.1</v>
      </c>
      <c r="N34" s="127">
        <v>5.6</v>
      </c>
      <c r="O34" s="128">
        <f t="shared" si="0"/>
        <v>32.9</v>
      </c>
      <c r="P34" s="18"/>
      <c r="Q34" s="13"/>
      <c r="R34" s="14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2"/>
    </row>
    <row r="35" spans="1:31" s="4" customFormat="1" ht="66.75" customHeight="1">
      <c r="A35" s="116">
        <v>25</v>
      </c>
      <c r="B35" s="140" t="s">
        <v>113</v>
      </c>
      <c r="C35" s="125">
        <v>3.2</v>
      </c>
      <c r="D35" s="126">
        <v>3</v>
      </c>
      <c r="E35" s="126">
        <v>1.8</v>
      </c>
      <c r="F35" s="126">
        <v>1</v>
      </c>
      <c r="G35" s="126"/>
      <c r="H35" s="126"/>
      <c r="I35" s="126"/>
      <c r="J35" s="126"/>
      <c r="K35" s="126"/>
      <c r="L35" s="126">
        <v>0.7</v>
      </c>
      <c r="M35" s="126">
        <v>1.2</v>
      </c>
      <c r="N35" s="127">
        <v>2.3</v>
      </c>
      <c r="O35" s="128">
        <f t="shared" si="0"/>
        <v>13.2</v>
      </c>
      <c r="P35" s="18"/>
      <c r="Q35" s="13"/>
      <c r="R35" s="14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2"/>
    </row>
    <row r="36" spans="1:31" s="4" customFormat="1" ht="24.75" customHeight="1" thickBot="1">
      <c r="A36" s="13"/>
      <c r="B36" s="14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6"/>
      <c r="P36" s="18"/>
      <c r="Q36" s="13"/>
      <c r="R36" s="14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2"/>
    </row>
    <row r="37" spans="1:31" s="4" customFormat="1" ht="44.25" customHeight="1" thickBot="1">
      <c r="A37" s="28" t="s">
        <v>0</v>
      </c>
      <c r="B37" s="29" t="s">
        <v>1</v>
      </c>
      <c r="C37" s="30" t="s">
        <v>2</v>
      </c>
      <c r="D37" s="31" t="s">
        <v>3</v>
      </c>
      <c r="E37" s="31" t="s">
        <v>4</v>
      </c>
      <c r="F37" s="31" t="s">
        <v>5</v>
      </c>
      <c r="G37" s="31" t="s">
        <v>6</v>
      </c>
      <c r="H37" s="31" t="s">
        <v>7</v>
      </c>
      <c r="I37" s="31" t="s">
        <v>8</v>
      </c>
      <c r="J37" s="31" t="s">
        <v>9</v>
      </c>
      <c r="K37" s="31" t="s">
        <v>10</v>
      </c>
      <c r="L37" s="31" t="s">
        <v>11</v>
      </c>
      <c r="M37" s="31" t="s">
        <v>12</v>
      </c>
      <c r="N37" s="32" t="s">
        <v>13</v>
      </c>
      <c r="O37" s="33" t="s">
        <v>14</v>
      </c>
      <c r="P37" s="18"/>
      <c r="Q37" s="13"/>
      <c r="R37" s="14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2"/>
    </row>
    <row r="38" spans="1:31" s="4" customFormat="1" ht="57" customHeight="1" thickBot="1">
      <c r="A38" s="116">
        <v>26</v>
      </c>
      <c r="B38" s="140" t="s">
        <v>114</v>
      </c>
      <c r="C38" s="125">
        <v>5.9</v>
      </c>
      <c r="D38" s="126">
        <v>4.7</v>
      </c>
      <c r="E38" s="126">
        <v>3.1</v>
      </c>
      <c r="F38" s="126">
        <v>1.4</v>
      </c>
      <c r="G38" s="126"/>
      <c r="H38" s="126"/>
      <c r="I38" s="126"/>
      <c r="J38" s="126"/>
      <c r="K38" s="126"/>
      <c r="L38" s="126">
        <v>1.1</v>
      </c>
      <c r="M38" s="126">
        <v>1.8</v>
      </c>
      <c r="N38" s="127">
        <v>4.7</v>
      </c>
      <c r="O38" s="128">
        <f t="shared" si="0"/>
        <v>22.7</v>
      </c>
      <c r="P38" s="18"/>
      <c r="Q38" s="13"/>
      <c r="R38" s="14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12"/>
    </row>
    <row r="39" spans="1:31" s="4" customFormat="1" ht="53.25" customHeight="1" hidden="1" thickBot="1">
      <c r="A39" s="166"/>
      <c r="B39" s="117" t="s">
        <v>34</v>
      </c>
      <c r="C39" s="155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7"/>
      <c r="O39" s="194">
        <f>SUM(C39:N39)</f>
        <v>0</v>
      </c>
      <c r="P39" s="18"/>
      <c r="Q39" s="13"/>
      <c r="R39" s="14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12"/>
    </row>
    <row r="40" spans="1:31" s="81" customFormat="1" ht="37.5" customHeight="1" thickBot="1">
      <c r="A40" s="29"/>
      <c r="B40" s="159" t="s">
        <v>115</v>
      </c>
      <c r="C40" s="160">
        <f>SUM(C32:C39)</f>
        <v>18.4</v>
      </c>
      <c r="D40" s="161">
        <f>SUM(D32:D39)</f>
        <v>16.9</v>
      </c>
      <c r="E40" s="161">
        <f>SUM(E32:E39)</f>
        <v>12.2</v>
      </c>
      <c r="F40" s="161">
        <f>SUM(F32:F39)</f>
        <v>6</v>
      </c>
      <c r="G40" s="161"/>
      <c r="H40" s="161"/>
      <c r="I40" s="161"/>
      <c r="J40" s="161"/>
      <c r="K40" s="161"/>
      <c r="L40" s="161">
        <f>SUM(L32:L39)</f>
        <v>4.6</v>
      </c>
      <c r="M40" s="161">
        <f>SUM(M32:M39)</f>
        <v>9.9</v>
      </c>
      <c r="N40" s="214">
        <f>SUM(N32:N39)</f>
        <v>14.4</v>
      </c>
      <c r="O40" s="217">
        <f>SUM(C40:N40)</f>
        <v>82.4</v>
      </c>
      <c r="P40" s="18"/>
      <c r="Q40" s="11"/>
      <c r="R40" s="8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2"/>
    </row>
    <row r="41" spans="1:31" s="4" customFormat="1" ht="35.25" customHeight="1">
      <c r="A41" s="149">
        <v>27</v>
      </c>
      <c r="B41" s="150" t="s">
        <v>55</v>
      </c>
      <c r="C41" s="151">
        <v>1.15</v>
      </c>
      <c r="D41" s="152">
        <v>1</v>
      </c>
      <c r="E41" s="152">
        <v>0.7</v>
      </c>
      <c r="F41" s="152">
        <v>0.31</v>
      </c>
      <c r="G41" s="152"/>
      <c r="H41" s="152"/>
      <c r="I41" s="152"/>
      <c r="J41" s="152"/>
      <c r="K41" s="152"/>
      <c r="L41" s="152">
        <v>0.3</v>
      </c>
      <c r="M41" s="152">
        <v>0.8</v>
      </c>
      <c r="N41" s="153">
        <v>1.2</v>
      </c>
      <c r="O41" s="154">
        <f t="shared" si="0"/>
        <v>5.46</v>
      </c>
      <c r="P41" s="8"/>
      <c r="Q41" s="13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2"/>
    </row>
    <row r="42" spans="1:31" s="4" customFormat="1" ht="36.75" customHeight="1">
      <c r="A42" s="116">
        <v>28</v>
      </c>
      <c r="B42" s="117" t="s">
        <v>56</v>
      </c>
      <c r="C42" s="125">
        <v>3.5</v>
      </c>
      <c r="D42" s="126">
        <v>2.63</v>
      </c>
      <c r="E42" s="126">
        <v>1.83</v>
      </c>
      <c r="F42" s="126">
        <v>0.6</v>
      </c>
      <c r="G42" s="126"/>
      <c r="H42" s="126"/>
      <c r="I42" s="126"/>
      <c r="J42" s="126"/>
      <c r="K42" s="126"/>
      <c r="L42" s="126">
        <v>0.7</v>
      </c>
      <c r="M42" s="126">
        <v>1.8</v>
      </c>
      <c r="N42" s="127">
        <v>2.41</v>
      </c>
      <c r="O42" s="128">
        <f t="shared" si="0"/>
        <v>13.47</v>
      </c>
      <c r="P42" s="8"/>
      <c r="Q42" s="13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2"/>
    </row>
    <row r="43" spans="1:31" s="4" customFormat="1" ht="32.25" customHeight="1" thickBot="1">
      <c r="A43" s="166">
        <v>29</v>
      </c>
      <c r="B43" s="117" t="s">
        <v>57</v>
      </c>
      <c r="C43" s="155">
        <v>3.25</v>
      </c>
      <c r="D43" s="156">
        <v>2.82</v>
      </c>
      <c r="E43" s="156">
        <v>2.6</v>
      </c>
      <c r="F43" s="156">
        <v>0.99</v>
      </c>
      <c r="G43" s="156"/>
      <c r="H43" s="156"/>
      <c r="I43" s="156"/>
      <c r="J43" s="156"/>
      <c r="K43" s="156"/>
      <c r="L43" s="156">
        <v>1.2</v>
      </c>
      <c r="M43" s="156">
        <v>2</v>
      </c>
      <c r="N43" s="157">
        <v>2.73</v>
      </c>
      <c r="O43" s="158">
        <f t="shared" si="0"/>
        <v>15.59</v>
      </c>
      <c r="P43" s="8"/>
      <c r="Q43" s="13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2"/>
    </row>
    <row r="44" spans="1:31" s="4" customFormat="1" ht="32.25" customHeight="1" thickBot="1">
      <c r="A44" s="213"/>
      <c r="B44" s="159" t="s">
        <v>58</v>
      </c>
      <c r="C44" s="160">
        <f>SUM(C41:C43)</f>
        <v>7.9</v>
      </c>
      <c r="D44" s="161">
        <f>SUM(D41:D43)</f>
        <v>6.45</v>
      </c>
      <c r="E44" s="161">
        <f>SUM(E41:E43)</f>
        <v>5.13</v>
      </c>
      <c r="F44" s="161">
        <f>SUM(F41:F43)</f>
        <v>1.9</v>
      </c>
      <c r="G44" s="161"/>
      <c r="H44" s="161"/>
      <c r="I44" s="161"/>
      <c r="J44" s="161"/>
      <c r="K44" s="161"/>
      <c r="L44" s="161">
        <f>SUM(L41:L43)</f>
        <v>2.2</v>
      </c>
      <c r="M44" s="161">
        <f>SUM(M41:M43)</f>
        <v>4.6</v>
      </c>
      <c r="N44" s="162">
        <f>SUM(N41:N43)</f>
        <v>6.34</v>
      </c>
      <c r="O44" s="133">
        <f>SUM(C44:N44)</f>
        <v>34.52</v>
      </c>
      <c r="P44" s="8"/>
      <c r="Q44" s="13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2"/>
    </row>
    <row r="45" spans="1:31" s="4" customFormat="1" ht="36" customHeight="1">
      <c r="A45" s="149">
        <v>30</v>
      </c>
      <c r="B45" s="147" t="s">
        <v>59</v>
      </c>
      <c r="C45" s="151">
        <v>2.37</v>
      </c>
      <c r="D45" s="152">
        <v>2.37</v>
      </c>
      <c r="E45" s="152">
        <f>2.67-0.37</f>
        <v>2.3</v>
      </c>
      <c r="F45" s="152">
        <v>0.773</v>
      </c>
      <c r="G45" s="152"/>
      <c r="H45" s="152"/>
      <c r="I45" s="152"/>
      <c r="J45" s="152"/>
      <c r="K45" s="152"/>
      <c r="L45" s="152">
        <v>0.77</v>
      </c>
      <c r="M45" s="152">
        <v>0.87</v>
      </c>
      <c r="N45" s="163">
        <f>2.87</f>
        <v>2.87</v>
      </c>
      <c r="O45" s="164">
        <f t="shared" si="0"/>
        <v>12.323</v>
      </c>
      <c r="P45" s="8"/>
      <c r="Q45" s="13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2"/>
    </row>
    <row r="46" spans="1:31" s="4" customFormat="1" ht="32.25" customHeight="1">
      <c r="A46" s="149">
        <v>31</v>
      </c>
      <c r="B46" s="147" t="s">
        <v>60</v>
      </c>
      <c r="C46" s="151">
        <v>1.67</v>
      </c>
      <c r="D46" s="152">
        <v>1.37</v>
      </c>
      <c r="E46" s="152">
        <v>1.57</v>
      </c>
      <c r="F46" s="152">
        <v>0.37</v>
      </c>
      <c r="G46" s="152"/>
      <c r="H46" s="152"/>
      <c r="I46" s="152"/>
      <c r="J46" s="152"/>
      <c r="K46" s="152"/>
      <c r="L46" s="152">
        <v>0.47</v>
      </c>
      <c r="M46" s="152">
        <v>0.87</v>
      </c>
      <c r="N46" s="163">
        <v>1.87</v>
      </c>
      <c r="O46" s="164">
        <f t="shared" si="0"/>
        <v>8.19</v>
      </c>
      <c r="P46" s="8"/>
      <c r="Q46" s="13"/>
      <c r="R46" s="14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2"/>
    </row>
    <row r="47" spans="1:31" s="4" customFormat="1" ht="32.25" customHeight="1">
      <c r="A47" s="149">
        <v>32</v>
      </c>
      <c r="B47" s="140" t="s">
        <v>69</v>
      </c>
      <c r="C47" s="125">
        <v>1.3</v>
      </c>
      <c r="D47" s="126">
        <v>1.1</v>
      </c>
      <c r="E47" s="126">
        <v>1</v>
      </c>
      <c r="F47" s="126">
        <v>0.45</v>
      </c>
      <c r="G47" s="126"/>
      <c r="H47" s="126"/>
      <c r="I47" s="126"/>
      <c r="J47" s="126"/>
      <c r="K47" s="126"/>
      <c r="L47" s="126">
        <v>0.4</v>
      </c>
      <c r="M47" s="126">
        <v>0.7</v>
      </c>
      <c r="N47" s="165">
        <v>1</v>
      </c>
      <c r="O47" s="148">
        <f t="shared" si="0"/>
        <v>5.95</v>
      </c>
      <c r="P47" s="8"/>
      <c r="Q47" s="13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2"/>
    </row>
    <row r="48" spans="1:31" s="4" customFormat="1" ht="32.25" customHeight="1">
      <c r="A48" s="149">
        <v>33</v>
      </c>
      <c r="B48" s="140" t="s">
        <v>61</v>
      </c>
      <c r="C48" s="125">
        <v>1</v>
      </c>
      <c r="D48" s="126">
        <v>1.5</v>
      </c>
      <c r="E48" s="126">
        <v>1</v>
      </c>
      <c r="F48" s="126">
        <v>0.5</v>
      </c>
      <c r="G48" s="126"/>
      <c r="H48" s="126"/>
      <c r="I48" s="126"/>
      <c r="J48" s="126"/>
      <c r="K48" s="126"/>
      <c r="L48" s="126">
        <v>0.4</v>
      </c>
      <c r="M48" s="126">
        <v>0.9</v>
      </c>
      <c r="N48" s="165">
        <v>1.8</v>
      </c>
      <c r="O48" s="148">
        <f t="shared" si="0"/>
        <v>7.1</v>
      </c>
      <c r="P48" s="8"/>
      <c r="Q48" s="13"/>
      <c r="R48" s="14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2"/>
    </row>
    <row r="49" spans="1:31" s="4" customFormat="1" ht="32.25" customHeight="1">
      <c r="A49" s="149">
        <v>34</v>
      </c>
      <c r="B49" s="140" t="s">
        <v>62</v>
      </c>
      <c r="C49" s="125">
        <v>0.8</v>
      </c>
      <c r="D49" s="126">
        <v>0.8</v>
      </c>
      <c r="E49" s="126">
        <v>1</v>
      </c>
      <c r="F49" s="126">
        <v>0.3</v>
      </c>
      <c r="G49" s="126"/>
      <c r="H49" s="126"/>
      <c r="I49" s="126"/>
      <c r="J49" s="126"/>
      <c r="K49" s="126"/>
      <c r="L49" s="126">
        <v>0.2</v>
      </c>
      <c r="M49" s="126">
        <v>0.5</v>
      </c>
      <c r="N49" s="165">
        <v>1.3</v>
      </c>
      <c r="O49" s="148">
        <f t="shared" si="0"/>
        <v>4.9</v>
      </c>
      <c r="P49" s="8"/>
      <c r="Q49" s="13"/>
      <c r="R49" s="14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2"/>
    </row>
    <row r="50" spans="1:31" s="4" customFormat="1" ht="34.5" customHeight="1">
      <c r="A50" s="149">
        <v>35</v>
      </c>
      <c r="B50" s="140" t="s">
        <v>63</v>
      </c>
      <c r="C50" s="125">
        <v>2.67</v>
      </c>
      <c r="D50" s="126">
        <v>2.36</v>
      </c>
      <c r="E50" s="126">
        <f>2.5-0.21</f>
        <v>2.29</v>
      </c>
      <c r="F50" s="126">
        <v>0.67</v>
      </c>
      <c r="G50" s="126"/>
      <c r="H50" s="126"/>
      <c r="I50" s="126"/>
      <c r="J50" s="126"/>
      <c r="K50" s="126"/>
      <c r="L50" s="126">
        <v>0.47</v>
      </c>
      <c r="M50" s="126">
        <v>0.87</v>
      </c>
      <c r="N50" s="165">
        <v>1.87</v>
      </c>
      <c r="O50" s="148">
        <f t="shared" si="0"/>
        <v>11.2</v>
      </c>
      <c r="P50" s="8"/>
      <c r="Q50" s="13"/>
      <c r="R50" s="14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2"/>
    </row>
    <row r="51" spans="1:31" s="4" customFormat="1" ht="32.25" customHeight="1">
      <c r="A51" s="149">
        <v>36</v>
      </c>
      <c r="B51" s="140" t="s">
        <v>64</v>
      </c>
      <c r="C51" s="125">
        <v>0.9</v>
      </c>
      <c r="D51" s="126">
        <v>1.2</v>
      </c>
      <c r="E51" s="126">
        <v>1.1</v>
      </c>
      <c r="F51" s="126">
        <v>0.4</v>
      </c>
      <c r="G51" s="126"/>
      <c r="H51" s="126"/>
      <c r="I51" s="126"/>
      <c r="J51" s="126"/>
      <c r="K51" s="126"/>
      <c r="L51" s="126">
        <v>0.4</v>
      </c>
      <c r="M51" s="126">
        <v>0.6</v>
      </c>
      <c r="N51" s="165">
        <v>1.4</v>
      </c>
      <c r="O51" s="148">
        <f t="shared" si="0"/>
        <v>6</v>
      </c>
      <c r="P51" s="8"/>
      <c r="Q51" s="13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2"/>
    </row>
    <row r="52" spans="1:31" s="4" customFormat="1" ht="34.5" customHeight="1">
      <c r="A52" s="149">
        <v>37</v>
      </c>
      <c r="B52" s="140" t="s">
        <v>65</v>
      </c>
      <c r="C52" s="125">
        <v>3.8</v>
      </c>
      <c r="D52" s="126">
        <v>3.77</v>
      </c>
      <c r="E52" s="126">
        <v>3.5</v>
      </c>
      <c r="F52" s="126">
        <v>1.64</v>
      </c>
      <c r="G52" s="126"/>
      <c r="H52" s="126"/>
      <c r="I52" s="126"/>
      <c r="J52" s="126"/>
      <c r="K52" s="126"/>
      <c r="L52" s="126">
        <v>0.97</v>
      </c>
      <c r="M52" s="126">
        <v>2.77</v>
      </c>
      <c r="N52" s="165">
        <f>3.84-0.743</f>
        <v>3.097</v>
      </c>
      <c r="O52" s="148">
        <f t="shared" si="0"/>
        <v>19.547</v>
      </c>
      <c r="P52" s="8"/>
      <c r="Q52" s="13"/>
      <c r="R52" s="14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2"/>
    </row>
    <row r="53" spans="1:31" s="4" customFormat="1" ht="34.5" customHeight="1">
      <c r="A53" s="149">
        <v>38</v>
      </c>
      <c r="B53" s="140" t="s">
        <v>66</v>
      </c>
      <c r="C53" s="125">
        <v>2.3</v>
      </c>
      <c r="D53" s="126">
        <v>1.7</v>
      </c>
      <c r="E53" s="126">
        <v>1.2</v>
      </c>
      <c r="F53" s="126">
        <v>0.4</v>
      </c>
      <c r="G53" s="126"/>
      <c r="H53" s="126"/>
      <c r="I53" s="126"/>
      <c r="J53" s="126"/>
      <c r="K53" s="126"/>
      <c r="L53" s="126">
        <v>0.7</v>
      </c>
      <c r="M53" s="126">
        <v>1.06</v>
      </c>
      <c r="N53" s="165">
        <v>1.58</v>
      </c>
      <c r="O53" s="148">
        <f>SUM(C53:N53)</f>
        <v>8.94</v>
      </c>
      <c r="P53" s="8"/>
      <c r="Q53" s="13"/>
      <c r="R53" s="14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2"/>
    </row>
    <row r="54" spans="1:31" s="4" customFormat="1" ht="34.5" customHeight="1" thickBot="1">
      <c r="A54" s="149">
        <v>39</v>
      </c>
      <c r="B54" s="117" t="s">
        <v>67</v>
      </c>
      <c r="C54" s="155">
        <v>0.809</v>
      </c>
      <c r="D54" s="156">
        <v>0.707</v>
      </c>
      <c r="E54" s="156">
        <v>0.618</v>
      </c>
      <c r="F54" s="156">
        <v>0.16</v>
      </c>
      <c r="G54" s="156"/>
      <c r="H54" s="156"/>
      <c r="I54" s="156"/>
      <c r="J54" s="156"/>
      <c r="K54" s="156"/>
      <c r="L54" s="156">
        <v>0.263</v>
      </c>
      <c r="M54" s="156">
        <v>0.56</v>
      </c>
      <c r="N54" s="167">
        <v>0.733</v>
      </c>
      <c r="O54" s="158">
        <f>SUM(C54:N54)</f>
        <v>3.85</v>
      </c>
      <c r="P54" s="8"/>
      <c r="Q54" s="13"/>
      <c r="R54" s="14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2"/>
    </row>
    <row r="55" spans="1:31" s="4" customFormat="1" ht="34.5" customHeight="1" thickBot="1">
      <c r="A55" s="28"/>
      <c r="B55" s="159" t="s">
        <v>68</v>
      </c>
      <c r="C55" s="160">
        <f>SUM(C45:C54)</f>
        <v>17.619</v>
      </c>
      <c r="D55" s="161">
        <f>SUM(D45:D54)</f>
        <v>16.877</v>
      </c>
      <c r="E55" s="161">
        <f>SUM(E45:E54)</f>
        <v>15.578</v>
      </c>
      <c r="F55" s="161">
        <f>SUM(F45:F54)</f>
        <v>5.663</v>
      </c>
      <c r="G55" s="161"/>
      <c r="H55" s="161"/>
      <c r="I55" s="161"/>
      <c r="J55" s="161"/>
      <c r="K55" s="161"/>
      <c r="L55" s="161">
        <f>SUM(L45:L54)</f>
        <v>5.043</v>
      </c>
      <c r="M55" s="161">
        <f>SUM(M45:M54)</f>
        <v>9.7</v>
      </c>
      <c r="N55" s="162">
        <f>SUM(N45:N54)</f>
        <v>17.52</v>
      </c>
      <c r="O55" s="133">
        <f>SUM(C55:N55)</f>
        <v>88</v>
      </c>
      <c r="P55" s="8"/>
      <c r="Q55" s="13"/>
      <c r="R55" s="14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2"/>
    </row>
    <row r="56" spans="1:31" s="4" customFormat="1" ht="15.75" thickBot="1">
      <c r="A56" s="246"/>
      <c r="B56" s="247" t="s">
        <v>17</v>
      </c>
      <c r="C56" s="248">
        <f aca="true" t="shared" si="3" ref="C56:O56">SUM(C8:C20)+SUM(C21:C28)+SUM(C31)+SUM(C40)+SUM(C44)+SUM(C55)</f>
        <v>383.213</v>
      </c>
      <c r="D56" s="132">
        <f t="shared" si="3"/>
        <v>351.111</v>
      </c>
      <c r="E56" s="132">
        <f t="shared" si="3"/>
        <v>274.503</v>
      </c>
      <c r="F56" s="132">
        <f t="shared" si="3"/>
        <v>139.598</v>
      </c>
      <c r="G56" s="132">
        <f t="shared" si="3"/>
        <v>3.9</v>
      </c>
      <c r="H56" s="132">
        <f t="shared" si="3"/>
        <v>3.2</v>
      </c>
      <c r="I56" s="132">
        <f t="shared" si="3"/>
        <v>2.6</v>
      </c>
      <c r="J56" s="132">
        <f t="shared" si="3"/>
        <v>2.9</v>
      </c>
      <c r="K56" s="132">
        <f t="shared" si="3"/>
        <v>4.95</v>
      </c>
      <c r="L56" s="132">
        <f t="shared" si="3"/>
        <v>113.904</v>
      </c>
      <c r="M56" s="132">
        <f t="shared" si="3"/>
        <v>270.418</v>
      </c>
      <c r="N56" s="249">
        <f t="shared" si="3"/>
        <v>362.517</v>
      </c>
      <c r="O56" s="133">
        <f t="shared" si="3"/>
        <v>1912.814</v>
      </c>
      <c r="P56" s="8"/>
      <c r="Q56" s="13"/>
      <c r="R56" s="111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s="35" customFormat="1" ht="15">
      <c r="A57" s="13"/>
      <c r="B57" s="47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1"/>
      <c r="Q57" s="42"/>
      <c r="R57" s="47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35" customFormat="1" ht="15">
      <c r="A58" s="13"/>
      <c r="B58" s="47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1"/>
      <c r="Q58" s="42"/>
      <c r="R58" s="4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35" customFormat="1" ht="15">
      <c r="A59" s="13"/>
      <c r="B59" s="47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1"/>
      <c r="Q59" s="42"/>
      <c r="R59" s="4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35" customFormat="1" ht="15">
      <c r="A60" s="13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1"/>
      <c r="Q60" s="42"/>
      <c r="R60" s="47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35" customFormat="1" ht="15">
      <c r="A61" s="13"/>
      <c r="B61" s="47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1"/>
      <c r="Q61" s="42"/>
      <c r="R61" s="47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35" customFormat="1" ht="15">
      <c r="A62" s="13"/>
      <c r="B62" s="47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1"/>
      <c r="Q62" s="42"/>
      <c r="R62" s="47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18" s="35" customFormat="1" ht="15">
      <c r="A63" s="4"/>
      <c r="O63" s="36"/>
      <c r="P63" s="36"/>
      <c r="Q63" s="36"/>
      <c r="R63" s="37"/>
    </row>
    <row r="64" spans="2:18" s="17" customFormat="1" ht="48.75" customHeight="1">
      <c r="B64" s="258" t="s">
        <v>131</v>
      </c>
      <c r="C64" s="258"/>
      <c r="D64" s="258"/>
      <c r="E64" s="113"/>
      <c r="F64" s="113"/>
      <c r="G64" s="113"/>
      <c r="H64" s="113"/>
      <c r="I64" s="113"/>
      <c r="J64" s="259" t="s">
        <v>130</v>
      </c>
      <c r="K64" s="259"/>
      <c r="L64" s="113"/>
      <c r="M64" s="113"/>
      <c r="N64" s="113"/>
      <c r="O64" s="250"/>
      <c r="P64" s="250"/>
      <c r="Q64" s="250"/>
      <c r="R64" s="251"/>
    </row>
    <row r="67" spans="2:14" ht="1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2:14" ht="15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2:14" ht="15">
      <c r="B69" s="5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2:14" ht="15">
      <c r="B70" s="5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2:14" ht="15">
      <c r="B71" s="5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2:14" ht="15">
      <c r="B72" s="50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2:14" ht="15">
      <c r="B73" s="50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2:14" ht="15">
      <c r="B74" s="50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2:14" ht="15">
      <c r="B75" s="50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2:14" ht="15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2:14" ht="15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2:14" ht="15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</row>
    <row r="79" spans="2:14" ht="15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</row>
    <row r="80" spans="2:14" ht="15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</row>
    <row r="81" spans="2:14" ht="15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</row>
  </sheetData>
  <sheetProtection/>
  <mergeCells count="6">
    <mergeCell ref="B64:D64"/>
    <mergeCell ref="J64:K64"/>
    <mergeCell ref="A5:O5"/>
    <mergeCell ref="L1:O1"/>
    <mergeCell ref="L2:O2"/>
    <mergeCell ref="L3:O3"/>
  </mergeCells>
  <printOptions horizontalCentered="1"/>
  <pageMargins left="0.7874015748031497" right="0.6299212598425197" top="1.1811023622047245" bottom="0.31496062992125984" header="0.1968503937007874" footer="0.2362204724409449"/>
  <pageSetup fitToHeight="3" fitToWidth="1" horizontalDpi="600" verticalDpi="600" orientation="landscape" paperSize="9" scale="60" r:id="rId1"/>
  <rowBreaks count="2" manualBreakCount="2">
    <brk id="21" max="14" man="1"/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74"/>
  <sheetViews>
    <sheetView view="pageBreakPreview" zoomScale="75" zoomScaleNormal="80" zoomScaleSheetLayoutView="75" zoomScalePageLayoutView="70" workbookViewId="0" topLeftCell="A1">
      <selection activeCell="L4" sqref="L4"/>
    </sheetView>
  </sheetViews>
  <sheetFormatPr defaultColWidth="9.125" defaultRowHeight="12.75"/>
  <cols>
    <col min="1" max="1" width="5.00390625" style="91" customWidth="1"/>
    <col min="2" max="2" width="41.50390625" style="91" customWidth="1"/>
    <col min="3" max="14" width="11.50390625" style="91" customWidth="1"/>
    <col min="15" max="15" width="12.00390625" style="92" customWidth="1"/>
    <col min="16" max="16" width="18.50390625" style="51" customWidth="1"/>
    <col min="17" max="17" width="6.50390625" style="51" customWidth="1"/>
    <col min="18" max="18" width="48.50390625" style="50" customWidth="1"/>
    <col min="19" max="19" width="12.125" style="49" customWidth="1"/>
    <col min="20" max="20" width="11.50390625" style="49" customWidth="1"/>
    <col min="21" max="21" width="12.00390625" style="49" customWidth="1"/>
    <col min="22" max="22" width="11.875" style="49" customWidth="1"/>
    <col min="23" max="23" width="9.875" style="49" customWidth="1"/>
    <col min="24" max="24" width="9.50390625" style="49" customWidth="1"/>
    <col min="25" max="25" width="10.00390625" style="49" customWidth="1"/>
    <col min="26" max="26" width="9.00390625" style="49" customWidth="1"/>
    <col min="27" max="27" width="10.50390625" style="49" customWidth="1"/>
    <col min="28" max="29" width="11.50390625" style="49" customWidth="1"/>
    <col min="30" max="30" width="12.875" style="49" customWidth="1"/>
    <col min="31" max="31" width="15.50390625" style="49" customWidth="1"/>
    <col min="32" max="16384" width="9.125" style="49" customWidth="1"/>
  </cols>
  <sheetData>
    <row r="1" spans="12:18" s="1" customFormat="1" ht="17.25">
      <c r="L1" s="262" t="s">
        <v>29</v>
      </c>
      <c r="M1" s="262"/>
      <c r="N1" s="262"/>
      <c r="O1" s="262"/>
      <c r="P1" s="3"/>
      <c r="Q1" s="3"/>
      <c r="R1" s="2"/>
    </row>
    <row r="2" spans="12:18" s="1" customFormat="1" ht="17.25">
      <c r="L2" s="263" t="s">
        <v>18</v>
      </c>
      <c r="M2" s="263"/>
      <c r="N2" s="263"/>
      <c r="O2" s="263"/>
      <c r="P2" s="3"/>
      <c r="Q2" s="3"/>
      <c r="R2" s="2"/>
    </row>
    <row r="3" spans="12:18" s="1" customFormat="1" ht="17.25">
      <c r="L3" s="263" t="s">
        <v>134</v>
      </c>
      <c r="M3" s="263"/>
      <c r="N3" s="263"/>
      <c r="O3" s="263"/>
      <c r="P3" s="3"/>
      <c r="Q3" s="3"/>
      <c r="R3" s="2"/>
    </row>
    <row r="4" spans="15:18" s="1" customFormat="1" ht="15">
      <c r="O4" s="3"/>
      <c r="P4" s="3"/>
      <c r="Q4" s="3"/>
      <c r="R4" s="2"/>
    </row>
    <row r="5" spans="1:31" s="4" customFormat="1" ht="44.25" customHeight="1">
      <c r="A5" s="260" t="s">
        <v>40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17.2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5.75" thickBot="1">
      <c r="O7" s="7" t="s">
        <v>16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1.5" thickBot="1">
      <c r="A8" s="28" t="s">
        <v>0</v>
      </c>
      <c r="B8" s="29" t="s">
        <v>1</v>
      </c>
      <c r="C8" s="30" t="s">
        <v>2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1" t="s">
        <v>8</v>
      </c>
      <c r="J8" s="31" t="s">
        <v>9</v>
      </c>
      <c r="K8" s="31" t="s">
        <v>10</v>
      </c>
      <c r="L8" s="31" t="s">
        <v>11</v>
      </c>
      <c r="M8" s="31" t="s">
        <v>12</v>
      </c>
      <c r="N8" s="32" t="s">
        <v>13</v>
      </c>
      <c r="O8" s="33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35" customFormat="1" ht="26.25" customHeight="1">
      <c r="A9" s="118">
        <v>1</v>
      </c>
      <c r="B9" s="203" t="s">
        <v>90</v>
      </c>
      <c r="C9" s="204">
        <v>260.328</v>
      </c>
      <c r="D9" s="204">
        <v>255.328</v>
      </c>
      <c r="E9" s="204">
        <v>254.716</v>
      </c>
      <c r="F9" s="204">
        <v>249.716</v>
      </c>
      <c r="G9" s="204">
        <v>239.716</v>
      </c>
      <c r="H9" s="204">
        <v>239.716</v>
      </c>
      <c r="I9" s="204">
        <v>249.716</v>
      </c>
      <c r="J9" s="204">
        <v>249.716</v>
      </c>
      <c r="K9" s="204">
        <v>264.716</v>
      </c>
      <c r="L9" s="204">
        <v>269.716</v>
      </c>
      <c r="M9" s="204">
        <v>270.328</v>
      </c>
      <c r="N9" s="204">
        <v>270.348</v>
      </c>
      <c r="O9" s="139">
        <f>SUM(C9:N9)</f>
        <v>3074.06</v>
      </c>
      <c r="P9" s="41"/>
      <c r="Q9" s="42"/>
      <c r="R9" s="43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0"/>
    </row>
    <row r="10" spans="1:31" s="4" customFormat="1" ht="49.5" customHeight="1">
      <c r="A10" s="149">
        <v>2</v>
      </c>
      <c r="B10" s="147" t="s">
        <v>53</v>
      </c>
      <c r="C10" s="146">
        <v>5.5</v>
      </c>
      <c r="D10" s="142">
        <v>5.5</v>
      </c>
      <c r="E10" s="142">
        <v>5.5</v>
      </c>
      <c r="F10" s="142">
        <v>4.5</v>
      </c>
      <c r="G10" s="142">
        <v>4.5</v>
      </c>
      <c r="H10" s="142">
        <v>4.5</v>
      </c>
      <c r="I10" s="142">
        <v>4.5</v>
      </c>
      <c r="J10" s="142">
        <v>4.5</v>
      </c>
      <c r="K10" s="142">
        <v>4.5</v>
      </c>
      <c r="L10" s="142">
        <v>5.5</v>
      </c>
      <c r="M10" s="142">
        <v>5.5</v>
      </c>
      <c r="N10" s="142">
        <v>5.5</v>
      </c>
      <c r="O10" s="145">
        <f aca="true" t="shared" si="0" ref="O10:O19">SUM(C10:N10)</f>
        <v>60</v>
      </c>
      <c r="P10" s="8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30.75">
      <c r="A11" s="116">
        <v>3</v>
      </c>
      <c r="B11" s="140" t="s">
        <v>51</v>
      </c>
      <c r="C11" s="141">
        <v>24</v>
      </c>
      <c r="D11" s="142">
        <v>24</v>
      </c>
      <c r="E11" s="143">
        <v>24</v>
      </c>
      <c r="F11" s="142">
        <v>23</v>
      </c>
      <c r="G11" s="142">
        <v>23</v>
      </c>
      <c r="H11" s="142">
        <v>23</v>
      </c>
      <c r="I11" s="142">
        <v>23</v>
      </c>
      <c r="J11" s="142">
        <v>23</v>
      </c>
      <c r="K11" s="142">
        <v>23</v>
      </c>
      <c r="L11" s="142">
        <v>24</v>
      </c>
      <c r="M11" s="142">
        <v>23</v>
      </c>
      <c r="N11" s="144">
        <v>23</v>
      </c>
      <c r="O11" s="145">
        <f t="shared" si="0"/>
        <v>280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87" customFormat="1" ht="33" customHeight="1">
      <c r="A12" s="116">
        <v>4</v>
      </c>
      <c r="B12" s="140" t="s">
        <v>129</v>
      </c>
      <c r="C12" s="146">
        <v>5</v>
      </c>
      <c r="D12" s="142">
        <v>4.5</v>
      </c>
      <c r="E12" s="142">
        <v>3.5</v>
      </c>
      <c r="F12" s="142">
        <v>3.5</v>
      </c>
      <c r="G12" s="142">
        <v>3.5</v>
      </c>
      <c r="H12" s="142">
        <v>3.5</v>
      </c>
      <c r="I12" s="142">
        <v>3.5</v>
      </c>
      <c r="J12" s="142">
        <v>3.5</v>
      </c>
      <c r="K12" s="142">
        <v>3.5</v>
      </c>
      <c r="L12" s="142">
        <v>3.5</v>
      </c>
      <c r="M12" s="142">
        <v>3.5</v>
      </c>
      <c r="N12" s="144">
        <v>2</v>
      </c>
      <c r="O12" s="145">
        <f t="shared" si="0"/>
        <v>43</v>
      </c>
      <c r="P12" s="82"/>
      <c r="Q12" s="83"/>
      <c r="R12" s="84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6"/>
    </row>
    <row r="13" spans="1:31" s="87" customFormat="1" ht="30" customHeight="1">
      <c r="A13" s="166">
        <v>5</v>
      </c>
      <c r="B13" s="140" t="s">
        <v>133</v>
      </c>
      <c r="C13" s="146">
        <v>7</v>
      </c>
      <c r="D13" s="142">
        <v>7</v>
      </c>
      <c r="E13" s="142">
        <v>6.5</v>
      </c>
      <c r="F13" s="142">
        <v>6.5</v>
      </c>
      <c r="G13" s="142">
        <v>5</v>
      </c>
      <c r="H13" s="142">
        <v>4</v>
      </c>
      <c r="I13" s="142">
        <v>4</v>
      </c>
      <c r="J13" s="142">
        <v>5</v>
      </c>
      <c r="K13" s="142">
        <v>5</v>
      </c>
      <c r="L13" s="142">
        <v>5</v>
      </c>
      <c r="M13" s="142">
        <v>5</v>
      </c>
      <c r="N13" s="144">
        <v>5</v>
      </c>
      <c r="O13" s="145">
        <f t="shared" si="0"/>
        <v>65</v>
      </c>
      <c r="P13" s="82"/>
      <c r="Q13" s="83"/>
      <c r="R13" s="84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6"/>
    </row>
    <row r="14" spans="1:31" s="4" customFormat="1" ht="81" customHeight="1">
      <c r="A14" s="116">
        <v>6</v>
      </c>
      <c r="B14" s="140" t="s">
        <v>95</v>
      </c>
      <c r="C14" s="141">
        <v>35</v>
      </c>
      <c r="D14" s="142">
        <v>30</v>
      </c>
      <c r="E14" s="142">
        <v>30</v>
      </c>
      <c r="F14" s="142">
        <v>30</v>
      </c>
      <c r="G14" s="142">
        <v>30</v>
      </c>
      <c r="H14" s="142">
        <v>30</v>
      </c>
      <c r="I14" s="142">
        <v>30</v>
      </c>
      <c r="J14" s="142">
        <v>30</v>
      </c>
      <c r="K14" s="142">
        <v>30</v>
      </c>
      <c r="L14" s="142">
        <v>25</v>
      </c>
      <c r="M14" s="142">
        <v>25</v>
      </c>
      <c r="N14" s="144">
        <v>25</v>
      </c>
      <c r="O14" s="145">
        <f t="shared" si="0"/>
        <v>350</v>
      </c>
      <c r="P14" s="18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49.5" customHeight="1">
      <c r="A15" s="233">
        <v>7</v>
      </c>
      <c r="B15" s="234" t="s">
        <v>96</v>
      </c>
      <c r="C15" s="235">
        <v>18</v>
      </c>
      <c r="D15" s="236">
        <v>17</v>
      </c>
      <c r="E15" s="236">
        <v>16</v>
      </c>
      <c r="F15" s="236">
        <v>16</v>
      </c>
      <c r="G15" s="236">
        <v>15</v>
      </c>
      <c r="H15" s="236">
        <v>7</v>
      </c>
      <c r="I15" s="236">
        <v>7</v>
      </c>
      <c r="J15" s="236">
        <v>7</v>
      </c>
      <c r="K15" s="236">
        <v>15</v>
      </c>
      <c r="L15" s="236">
        <v>15</v>
      </c>
      <c r="M15" s="236">
        <v>15</v>
      </c>
      <c r="N15" s="237">
        <v>12</v>
      </c>
      <c r="O15" s="238">
        <f t="shared" si="0"/>
        <v>160</v>
      </c>
      <c r="P15" s="18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51" customHeight="1">
      <c r="A16" s="239">
        <v>8</v>
      </c>
      <c r="B16" s="234" t="s">
        <v>100</v>
      </c>
      <c r="C16" s="235">
        <v>90</v>
      </c>
      <c r="D16" s="236">
        <v>55</v>
      </c>
      <c r="E16" s="236">
        <v>55</v>
      </c>
      <c r="F16" s="236">
        <v>55</v>
      </c>
      <c r="G16" s="236">
        <v>55</v>
      </c>
      <c r="H16" s="236">
        <v>55</v>
      </c>
      <c r="I16" s="236">
        <v>55</v>
      </c>
      <c r="J16" s="236">
        <v>60</v>
      </c>
      <c r="K16" s="236">
        <v>60</v>
      </c>
      <c r="L16" s="236">
        <v>50</v>
      </c>
      <c r="M16" s="236">
        <v>50</v>
      </c>
      <c r="N16" s="237">
        <v>60</v>
      </c>
      <c r="O16" s="238">
        <f t="shared" si="0"/>
        <v>700</v>
      </c>
      <c r="P16" s="18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52.5" customHeight="1">
      <c r="A17" s="239">
        <v>9</v>
      </c>
      <c r="B17" s="234" t="s">
        <v>104</v>
      </c>
      <c r="C17" s="235">
        <v>13</v>
      </c>
      <c r="D17" s="236">
        <v>13</v>
      </c>
      <c r="E17" s="236">
        <v>13</v>
      </c>
      <c r="F17" s="236">
        <v>13</v>
      </c>
      <c r="G17" s="236">
        <v>13</v>
      </c>
      <c r="H17" s="236">
        <v>13</v>
      </c>
      <c r="I17" s="236">
        <v>13</v>
      </c>
      <c r="J17" s="236">
        <v>13</v>
      </c>
      <c r="K17" s="236">
        <v>13.5</v>
      </c>
      <c r="L17" s="236">
        <v>13.5</v>
      </c>
      <c r="M17" s="236">
        <v>14</v>
      </c>
      <c r="N17" s="237">
        <v>15</v>
      </c>
      <c r="O17" s="238">
        <f>SUM(C17:N17)</f>
        <v>160</v>
      </c>
      <c r="P17" s="18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/>
    </row>
    <row r="18" spans="1:31" s="4" customFormat="1" ht="66" customHeight="1">
      <c r="A18" s="239">
        <v>10</v>
      </c>
      <c r="B18" s="234" t="s">
        <v>116</v>
      </c>
      <c r="C18" s="235">
        <v>45</v>
      </c>
      <c r="D18" s="236">
        <v>40</v>
      </c>
      <c r="E18" s="236">
        <v>30</v>
      </c>
      <c r="F18" s="236">
        <v>30</v>
      </c>
      <c r="G18" s="236">
        <v>15</v>
      </c>
      <c r="H18" s="236">
        <v>15</v>
      </c>
      <c r="I18" s="236">
        <v>15</v>
      </c>
      <c r="J18" s="236">
        <v>15</v>
      </c>
      <c r="K18" s="236">
        <v>15</v>
      </c>
      <c r="L18" s="236">
        <v>40</v>
      </c>
      <c r="M18" s="236">
        <v>40</v>
      </c>
      <c r="N18" s="237">
        <v>40</v>
      </c>
      <c r="O18" s="238">
        <f>SUM(C18:N18)</f>
        <v>340</v>
      </c>
      <c r="P18" s="18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63.75" customHeight="1" thickBot="1">
      <c r="A19" s="240">
        <v>11</v>
      </c>
      <c r="B19" s="241" t="s">
        <v>35</v>
      </c>
      <c r="C19" s="242">
        <v>60</v>
      </c>
      <c r="D19" s="243">
        <v>60</v>
      </c>
      <c r="E19" s="243">
        <v>50</v>
      </c>
      <c r="F19" s="243">
        <v>30</v>
      </c>
      <c r="G19" s="243"/>
      <c r="H19" s="243"/>
      <c r="I19" s="243"/>
      <c r="J19" s="243"/>
      <c r="K19" s="243"/>
      <c r="L19" s="243">
        <v>15</v>
      </c>
      <c r="M19" s="243">
        <v>40</v>
      </c>
      <c r="N19" s="244">
        <v>45</v>
      </c>
      <c r="O19" s="245">
        <f t="shared" si="0"/>
        <v>300</v>
      </c>
      <c r="P19" s="18"/>
      <c r="Q19" s="13"/>
      <c r="R19" s="14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2"/>
    </row>
    <row r="20" spans="1:31" s="35" customFormat="1" ht="30" customHeight="1" thickBot="1">
      <c r="A20" s="54"/>
      <c r="B20" s="55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45"/>
      <c r="Q20" s="42"/>
      <c r="R20" s="43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0"/>
    </row>
    <row r="21" spans="1:31" s="4" customFormat="1" ht="44.25" customHeight="1" thickBot="1">
      <c r="A21" s="28" t="s">
        <v>0</v>
      </c>
      <c r="B21" s="29" t="s">
        <v>1</v>
      </c>
      <c r="C21" s="30" t="s">
        <v>2</v>
      </c>
      <c r="D21" s="31" t="s">
        <v>3</v>
      </c>
      <c r="E21" s="31" t="s">
        <v>4</v>
      </c>
      <c r="F21" s="31" t="s">
        <v>5</v>
      </c>
      <c r="G21" s="31" t="s">
        <v>6</v>
      </c>
      <c r="H21" s="31" t="s">
        <v>7</v>
      </c>
      <c r="I21" s="31" t="s">
        <v>8</v>
      </c>
      <c r="J21" s="31" t="s">
        <v>9</v>
      </c>
      <c r="K21" s="31" t="s">
        <v>10</v>
      </c>
      <c r="L21" s="31" t="s">
        <v>11</v>
      </c>
      <c r="M21" s="31" t="s">
        <v>12</v>
      </c>
      <c r="N21" s="32" t="s">
        <v>13</v>
      </c>
      <c r="O21" s="33" t="s">
        <v>14</v>
      </c>
      <c r="P21" s="18"/>
      <c r="Q21" s="13"/>
      <c r="R21" s="1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2"/>
    </row>
    <row r="22" spans="1:31" s="4" customFormat="1" ht="81.75" customHeight="1">
      <c r="A22" s="166">
        <v>12</v>
      </c>
      <c r="B22" s="117" t="s">
        <v>117</v>
      </c>
      <c r="C22" s="218">
        <v>2.5</v>
      </c>
      <c r="D22" s="219">
        <v>1.8</v>
      </c>
      <c r="E22" s="219">
        <v>1.8</v>
      </c>
      <c r="F22" s="219">
        <v>1.8</v>
      </c>
      <c r="G22" s="219">
        <v>1.8</v>
      </c>
      <c r="H22" s="219">
        <v>1.8</v>
      </c>
      <c r="I22" s="219">
        <v>1.8</v>
      </c>
      <c r="J22" s="219">
        <v>1.8</v>
      </c>
      <c r="K22" s="219">
        <v>1.9</v>
      </c>
      <c r="L22" s="219">
        <v>2</v>
      </c>
      <c r="M22" s="219">
        <v>2</v>
      </c>
      <c r="N22" s="219">
        <v>2</v>
      </c>
      <c r="O22" s="174">
        <f aca="true" t="shared" si="1" ref="O22:O30">SUM(C22:N22)</f>
        <v>23</v>
      </c>
      <c r="P22" s="18"/>
      <c r="Q22" s="13"/>
      <c r="R22" s="14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2"/>
    </row>
    <row r="23" spans="1:31" s="4" customFormat="1" ht="82.5" customHeight="1">
      <c r="A23" s="116">
        <v>13</v>
      </c>
      <c r="B23" s="140" t="s">
        <v>118</v>
      </c>
      <c r="C23" s="146">
        <v>1</v>
      </c>
      <c r="D23" s="142">
        <v>1</v>
      </c>
      <c r="E23" s="142">
        <v>0.8</v>
      </c>
      <c r="F23" s="142">
        <v>0.8</v>
      </c>
      <c r="G23" s="142">
        <v>0.8</v>
      </c>
      <c r="H23" s="142">
        <v>0.8</v>
      </c>
      <c r="I23" s="142">
        <v>0.8</v>
      </c>
      <c r="J23" s="142">
        <v>0.8</v>
      </c>
      <c r="K23" s="142">
        <v>0.8</v>
      </c>
      <c r="L23" s="142">
        <v>0.8</v>
      </c>
      <c r="M23" s="142">
        <v>0.8</v>
      </c>
      <c r="N23" s="142">
        <v>0.8</v>
      </c>
      <c r="O23" s="145">
        <f t="shared" si="1"/>
        <v>10</v>
      </c>
      <c r="P23" s="18"/>
      <c r="Q23" s="13"/>
      <c r="R23" s="14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2"/>
    </row>
    <row r="24" spans="1:31" s="4" customFormat="1" ht="78.75" customHeight="1">
      <c r="A24" s="116">
        <v>14</v>
      </c>
      <c r="B24" s="140" t="s">
        <v>119</v>
      </c>
      <c r="C24" s="220">
        <v>3.5</v>
      </c>
      <c r="D24" s="171">
        <v>1.8</v>
      </c>
      <c r="E24" s="171">
        <v>1.8</v>
      </c>
      <c r="F24" s="171">
        <v>1.8</v>
      </c>
      <c r="G24" s="171">
        <v>1.8</v>
      </c>
      <c r="H24" s="171">
        <v>1.8</v>
      </c>
      <c r="I24" s="171">
        <v>1.8</v>
      </c>
      <c r="J24" s="171">
        <v>1.8</v>
      </c>
      <c r="K24" s="171">
        <v>1.8</v>
      </c>
      <c r="L24" s="171">
        <v>1.8</v>
      </c>
      <c r="M24" s="171">
        <v>1.8</v>
      </c>
      <c r="N24" s="221">
        <v>2.5</v>
      </c>
      <c r="O24" s="172">
        <f t="shared" si="1"/>
        <v>24</v>
      </c>
      <c r="P24" s="18"/>
      <c r="Q24" s="13"/>
      <c r="R24" s="14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2"/>
    </row>
    <row r="25" spans="1:31" s="4" customFormat="1" ht="74.25" customHeight="1">
      <c r="A25" s="149">
        <v>15</v>
      </c>
      <c r="B25" s="140" t="s">
        <v>120</v>
      </c>
      <c r="C25" s="220">
        <v>1.9</v>
      </c>
      <c r="D25" s="171">
        <v>1.8</v>
      </c>
      <c r="E25" s="171">
        <v>1.8</v>
      </c>
      <c r="F25" s="171">
        <v>1.8</v>
      </c>
      <c r="G25" s="171">
        <v>1</v>
      </c>
      <c r="H25" s="171">
        <v>1.8</v>
      </c>
      <c r="I25" s="171">
        <v>1</v>
      </c>
      <c r="J25" s="171">
        <v>1.8</v>
      </c>
      <c r="K25" s="171">
        <v>1.8</v>
      </c>
      <c r="L25" s="171">
        <v>1.8</v>
      </c>
      <c r="M25" s="171">
        <v>1</v>
      </c>
      <c r="N25" s="221">
        <v>1</v>
      </c>
      <c r="O25" s="145">
        <f t="shared" si="1"/>
        <v>18.5</v>
      </c>
      <c r="P25" s="18"/>
      <c r="Q25" s="13"/>
      <c r="R25" s="14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2"/>
    </row>
    <row r="26" spans="1:31" s="4" customFormat="1" ht="81" customHeight="1" hidden="1">
      <c r="A26" s="149"/>
      <c r="B26" s="140" t="s">
        <v>23</v>
      </c>
      <c r="C26" s="220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221"/>
      <c r="O26" s="145">
        <f t="shared" si="1"/>
        <v>0</v>
      </c>
      <c r="P26" s="18"/>
      <c r="Q26" s="13"/>
      <c r="R26" s="14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2"/>
    </row>
    <row r="27" spans="1:31" s="4" customFormat="1" ht="82.5" customHeight="1" hidden="1">
      <c r="A27" s="149"/>
      <c r="B27" s="140" t="s">
        <v>21</v>
      </c>
      <c r="C27" s="195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69"/>
      <c r="O27" s="145">
        <f t="shared" si="1"/>
        <v>0</v>
      </c>
      <c r="P27" s="18"/>
      <c r="Q27" s="13"/>
      <c r="R27" s="14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2"/>
    </row>
    <row r="28" spans="1:31" s="4" customFormat="1" ht="78.75" customHeight="1">
      <c r="A28" s="116">
        <v>16</v>
      </c>
      <c r="B28" s="140" t="s">
        <v>121</v>
      </c>
      <c r="C28" s="146">
        <v>2</v>
      </c>
      <c r="D28" s="142">
        <v>1.7</v>
      </c>
      <c r="E28" s="142">
        <v>1.7</v>
      </c>
      <c r="F28" s="142">
        <v>1.7</v>
      </c>
      <c r="G28" s="142">
        <v>1.7</v>
      </c>
      <c r="H28" s="142">
        <v>1.7</v>
      </c>
      <c r="I28" s="142">
        <v>1</v>
      </c>
      <c r="J28" s="142">
        <v>1.7</v>
      </c>
      <c r="K28" s="142">
        <v>1.7</v>
      </c>
      <c r="L28" s="142">
        <v>1.7</v>
      </c>
      <c r="M28" s="142">
        <v>1.7</v>
      </c>
      <c r="N28" s="144">
        <v>1.7</v>
      </c>
      <c r="O28" s="145">
        <f t="shared" si="1"/>
        <v>20</v>
      </c>
      <c r="P28" s="18"/>
      <c r="Q28" s="13"/>
      <c r="R28" s="14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2"/>
    </row>
    <row r="29" spans="1:31" s="4" customFormat="1" ht="78.75" customHeight="1">
      <c r="A29" s="149">
        <v>17</v>
      </c>
      <c r="B29" s="140" t="s">
        <v>122</v>
      </c>
      <c r="C29" s="220">
        <v>1</v>
      </c>
      <c r="D29" s="171">
        <v>1</v>
      </c>
      <c r="E29" s="171">
        <v>1</v>
      </c>
      <c r="F29" s="171">
        <v>1</v>
      </c>
      <c r="G29" s="171">
        <v>1</v>
      </c>
      <c r="H29" s="171">
        <v>1</v>
      </c>
      <c r="I29" s="171">
        <v>1</v>
      </c>
      <c r="J29" s="171">
        <v>1</v>
      </c>
      <c r="K29" s="171">
        <v>1</v>
      </c>
      <c r="L29" s="171">
        <v>1</v>
      </c>
      <c r="M29" s="171">
        <v>1</v>
      </c>
      <c r="N29" s="221">
        <v>2</v>
      </c>
      <c r="O29" s="145">
        <f t="shared" si="1"/>
        <v>13</v>
      </c>
      <c r="P29" s="18"/>
      <c r="Q29" s="13"/>
      <c r="R29" s="14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2"/>
    </row>
    <row r="30" spans="1:31" s="4" customFormat="1" ht="74.25" customHeight="1" thickBot="1">
      <c r="A30" s="116">
        <v>18</v>
      </c>
      <c r="B30" s="140" t="s">
        <v>123</v>
      </c>
      <c r="C30" s="146">
        <v>4.5</v>
      </c>
      <c r="D30" s="142">
        <v>3.5</v>
      </c>
      <c r="E30" s="142">
        <v>3.5</v>
      </c>
      <c r="F30" s="142">
        <v>3</v>
      </c>
      <c r="G30" s="142">
        <v>3</v>
      </c>
      <c r="H30" s="142">
        <v>3</v>
      </c>
      <c r="I30" s="142">
        <v>3</v>
      </c>
      <c r="J30" s="142">
        <v>3</v>
      </c>
      <c r="K30" s="142">
        <v>3</v>
      </c>
      <c r="L30" s="142">
        <v>3.5</v>
      </c>
      <c r="M30" s="142">
        <v>3.5</v>
      </c>
      <c r="N30" s="144">
        <v>2.8</v>
      </c>
      <c r="O30" s="145">
        <f t="shared" si="1"/>
        <v>39.3</v>
      </c>
      <c r="P30" s="18"/>
      <c r="Q30" s="13"/>
      <c r="R30" s="14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2"/>
    </row>
    <row r="31" spans="1:31" s="4" customFormat="1" ht="74.25" customHeight="1" hidden="1" thickBot="1">
      <c r="A31" s="187">
        <v>19</v>
      </c>
      <c r="B31" s="150" t="s">
        <v>36</v>
      </c>
      <c r="C31" s="222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4"/>
      <c r="O31" s="225">
        <f>SUM(C31:N31)</f>
        <v>0</v>
      </c>
      <c r="P31" s="18"/>
      <c r="Q31" s="13"/>
      <c r="R31" s="14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2"/>
    </row>
    <row r="32" spans="1:31" s="81" customFormat="1" ht="25.5" customHeight="1" thickBot="1">
      <c r="A32" s="28"/>
      <c r="B32" s="226" t="s">
        <v>124</v>
      </c>
      <c r="C32" s="179">
        <f>SUM(C22:C31)</f>
        <v>16.4</v>
      </c>
      <c r="D32" s="180">
        <f>SUM(D22:D31)</f>
        <v>12.6</v>
      </c>
      <c r="E32" s="180">
        <f aca="true" t="shared" si="2" ref="E32:M32">SUM(E22:E31)</f>
        <v>12.4</v>
      </c>
      <c r="F32" s="180">
        <f t="shared" si="2"/>
        <v>11.9</v>
      </c>
      <c r="G32" s="180">
        <f t="shared" si="2"/>
        <v>11.1</v>
      </c>
      <c r="H32" s="180">
        <f t="shared" si="2"/>
        <v>11.9</v>
      </c>
      <c r="I32" s="180">
        <f t="shared" si="2"/>
        <v>10.4</v>
      </c>
      <c r="J32" s="180">
        <f t="shared" si="2"/>
        <v>11.9</v>
      </c>
      <c r="K32" s="180">
        <f t="shared" si="2"/>
        <v>12</v>
      </c>
      <c r="L32" s="180">
        <f t="shared" si="2"/>
        <v>12.6</v>
      </c>
      <c r="M32" s="180">
        <f t="shared" si="2"/>
        <v>11.8</v>
      </c>
      <c r="N32" s="181">
        <f>SUM(N22:N31)</f>
        <v>12.8</v>
      </c>
      <c r="O32" s="182">
        <f>SUM(O22:O31)</f>
        <v>147.8</v>
      </c>
      <c r="P32" s="18"/>
      <c r="Q32" s="11"/>
      <c r="R32" s="8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2"/>
    </row>
    <row r="33" spans="1:31" s="35" customFormat="1" ht="30" customHeight="1" thickBot="1">
      <c r="A33" s="54"/>
      <c r="B33" s="55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  <c r="P33" s="45"/>
      <c r="Q33" s="42"/>
      <c r="R33" s="43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0"/>
    </row>
    <row r="34" spans="1:31" s="4" customFormat="1" ht="44.25" customHeight="1" thickBot="1">
      <c r="A34" s="28" t="s">
        <v>0</v>
      </c>
      <c r="B34" s="29" t="s">
        <v>1</v>
      </c>
      <c r="C34" s="30" t="s">
        <v>2</v>
      </c>
      <c r="D34" s="31" t="s">
        <v>3</v>
      </c>
      <c r="E34" s="31" t="s">
        <v>4</v>
      </c>
      <c r="F34" s="31" t="s">
        <v>5</v>
      </c>
      <c r="G34" s="31" t="s">
        <v>6</v>
      </c>
      <c r="H34" s="31" t="s">
        <v>7</v>
      </c>
      <c r="I34" s="31" t="s">
        <v>8</v>
      </c>
      <c r="J34" s="31" t="s">
        <v>9</v>
      </c>
      <c r="K34" s="31" t="s">
        <v>10</v>
      </c>
      <c r="L34" s="31" t="s">
        <v>11</v>
      </c>
      <c r="M34" s="31" t="s">
        <v>12</v>
      </c>
      <c r="N34" s="32" t="s">
        <v>13</v>
      </c>
      <c r="O34" s="33" t="s">
        <v>14</v>
      </c>
      <c r="P34" s="18"/>
      <c r="Q34" s="13"/>
      <c r="R34" s="14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2"/>
    </row>
    <row r="35" spans="1:31" s="4" customFormat="1" ht="36" customHeight="1">
      <c r="A35" s="116">
        <v>19</v>
      </c>
      <c r="B35" s="168" t="s">
        <v>70</v>
      </c>
      <c r="C35" s="169">
        <v>2.5</v>
      </c>
      <c r="D35" s="169">
        <v>2.5</v>
      </c>
      <c r="E35" s="169">
        <v>2.5</v>
      </c>
      <c r="F35" s="169">
        <v>2.5</v>
      </c>
      <c r="G35" s="169">
        <v>2.5</v>
      </c>
      <c r="H35" s="169">
        <v>2.5</v>
      </c>
      <c r="I35" s="169">
        <v>2.5</v>
      </c>
      <c r="J35" s="169">
        <v>2.5</v>
      </c>
      <c r="K35" s="169">
        <v>2.5</v>
      </c>
      <c r="L35" s="169">
        <v>2.5</v>
      </c>
      <c r="M35" s="169">
        <v>2.5</v>
      </c>
      <c r="N35" s="169">
        <v>2.5</v>
      </c>
      <c r="O35" s="145">
        <f aca="true" t="shared" si="3" ref="O35:O46">SUM(C35:N35)</f>
        <v>30</v>
      </c>
      <c r="P35" s="8"/>
      <c r="Q35" s="13"/>
      <c r="R35" s="14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2"/>
    </row>
    <row r="36" spans="1:31" s="4" customFormat="1" ht="36" customHeight="1">
      <c r="A36" s="116">
        <v>20</v>
      </c>
      <c r="B36" s="168" t="s">
        <v>71</v>
      </c>
      <c r="C36" s="169">
        <v>2</v>
      </c>
      <c r="D36" s="169">
        <v>2</v>
      </c>
      <c r="E36" s="169">
        <v>2</v>
      </c>
      <c r="F36" s="169">
        <v>2</v>
      </c>
      <c r="G36" s="169">
        <v>2</v>
      </c>
      <c r="H36" s="169">
        <v>2</v>
      </c>
      <c r="I36" s="169">
        <v>2</v>
      </c>
      <c r="J36" s="169">
        <v>2</v>
      </c>
      <c r="K36" s="169">
        <v>2</v>
      </c>
      <c r="L36" s="169">
        <v>2</v>
      </c>
      <c r="M36" s="169">
        <v>2</v>
      </c>
      <c r="N36" s="169">
        <v>2</v>
      </c>
      <c r="O36" s="145">
        <f t="shared" si="3"/>
        <v>24</v>
      </c>
      <c r="P36" s="8"/>
      <c r="Q36" s="13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2"/>
    </row>
    <row r="37" spans="1:31" s="4" customFormat="1" ht="37.5" customHeight="1">
      <c r="A37" s="116">
        <v>21</v>
      </c>
      <c r="B37" s="168" t="s">
        <v>72</v>
      </c>
      <c r="C37" s="143">
        <v>2</v>
      </c>
      <c r="D37" s="143">
        <v>2</v>
      </c>
      <c r="E37" s="143">
        <v>2</v>
      </c>
      <c r="F37" s="143">
        <v>2</v>
      </c>
      <c r="G37" s="143">
        <v>2</v>
      </c>
      <c r="H37" s="143">
        <v>2</v>
      </c>
      <c r="I37" s="143">
        <v>2</v>
      </c>
      <c r="J37" s="143">
        <v>2</v>
      </c>
      <c r="K37" s="143">
        <v>2</v>
      </c>
      <c r="L37" s="143">
        <v>2</v>
      </c>
      <c r="M37" s="143">
        <v>2</v>
      </c>
      <c r="N37" s="143">
        <v>2</v>
      </c>
      <c r="O37" s="145">
        <f t="shared" si="3"/>
        <v>24</v>
      </c>
      <c r="P37" s="8"/>
      <c r="Q37" s="13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2"/>
    </row>
    <row r="38" spans="1:31" s="4" customFormat="1" ht="39" customHeight="1">
      <c r="A38" s="149">
        <v>22</v>
      </c>
      <c r="B38" s="170" t="s">
        <v>73</v>
      </c>
      <c r="C38" s="169">
        <v>2.39</v>
      </c>
      <c r="D38" s="171">
        <v>2.39</v>
      </c>
      <c r="E38" s="171">
        <v>2.39</v>
      </c>
      <c r="F38" s="171">
        <v>2.39</v>
      </c>
      <c r="G38" s="171">
        <v>2.39</v>
      </c>
      <c r="H38" s="171">
        <v>2.39</v>
      </c>
      <c r="I38" s="171">
        <v>2.39</v>
      </c>
      <c r="J38" s="171">
        <v>2.39</v>
      </c>
      <c r="K38" s="171">
        <f>2.39</f>
        <v>2.39</v>
      </c>
      <c r="L38" s="171">
        <v>3.39</v>
      </c>
      <c r="M38" s="171">
        <f>2.39</f>
        <v>2.39</v>
      </c>
      <c r="N38" s="171">
        <f>2.39</f>
        <v>2.39</v>
      </c>
      <c r="O38" s="172">
        <f t="shared" si="3"/>
        <v>29.68</v>
      </c>
      <c r="P38" s="8"/>
      <c r="Q38" s="13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2"/>
    </row>
    <row r="39" spans="1:31" s="4" customFormat="1" ht="38.25" customHeight="1">
      <c r="A39" s="166">
        <v>23</v>
      </c>
      <c r="B39" s="173" t="s">
        <v>74</v>
      </c>
      <c r="C39" s="169">
        <v>3.11</v>
      </c>
      <c r="D39" s="169">
        <v>3.11</v>
      </c>
      <c r="E39" s="169">
        <v>3.11</v>
      </c>
      <c r="F39" s="169">
        <v>3.11</v>
      </c>
      <c r="G39" s="169">
        <v>3.11</v>
      </c>
      <c r="H39" s="169">
        <v>3.11</v>
      </c>
      <c r="I39" s="169">
        <v>3.11</v>
      </c>
      <c r="J39" s="169">
        <v>3.11</v>
      </c>
      <c r="K39" s="169">
        <v>3.1</v>
      </c>
      <c r="L39" s="169">
        <v>3.1</v>
      </c>
      <c r="M39" s="169">
        <v>3.1</v>
      </c>
      <c r="N39" s="169">
        <v>3.1</v>
      </c>
      <c r="O39" s="174">
        <f t="shared" si="3"/>
        <v>37.28</v>
      </c>
      <c r="P39" s="8"/>
      <c r="Q39" s="13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2"/>
    </row>
    <row r="40" spans="1:31" s="4" customFormat="1" ht="36.75" customHeight="1">
      <c r="A40" s="116">
        <v>24</v>
      </c>
      <c r="B40" s="168" t="s">
        <v>75</v>
      </c>
      <c r="C40" s="169">
        <v>3.25</v>
      </c>
      <c r="D40" s="169">
        <v>3.25</v>
      </c>
      <c r="E40" s="169">
        <v>3.25</v>
      </c>
      <c r="F40" s="169">
        <v>3.25</v>
      </c>
      <c r="G40" s="169">
        <v>3.25</v>
      </c>
      <c r="H40" s="169">
        <v>3.25</v>
      </c>
      <c r="I40" s="169">
        <v>3.25</v>
      </c>
      <c r="J40" s="169">
        <v>3.25</v>
      </c>
      <c r="K40" s="169">
        <v>3.25</v>
      </c>
      <c r="L40" s="169">
        <v>3.25</v>
      </c>
      <c r="M40" s="169">
        <v>3.25</v>
      </c>
      <c r="N40" s="169">
        <f>3.25-0.8</f>
        <v>2.45</v>
      </c>
      <c r="O40" s="145">
        <f t="shared" si="3"/>
        <v>38.2</v>
      </c>
      <c r="P40" s="8"/>
      <c r="Q40" s="13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2"/>
    </row>
    <row r="41" spans="1:31" s="4" customFormat="1" ht="39" customHeight="1">
      <c r="A41" s="116">
        <v>25</v>
      </c>
      <c r="B41" s="168" t="s">
        <v>81</v>
      </c>
      <c r="C41" s="169">
        <v>1.26</v>
      </c>
      <c r="D41" s="169">
        <v>1.26</v>
      </c>
      <c r="E41" s="171">
        <v>1.26</v>
      </c>
      <c r="F41" s="171">
        <v>1.26</v>
      </c>
      <c r="G41" s="171">
        <v>1.26</v>
      </c>
      <c r="H41" s="171">
        <v>1.26</v>
      </c>
      <c r="I41" s="171">
        <v>1.26</v>
      </c>
      <c r="J41" s="171">
        <v>1.26</v>
      </c>
      <c r="K41" s="171">
        <v>1.26</v>
      </c>
      <c r="L41" s="171">
        <v>1.26</v>
      </c>
      <c r="M41" s="171">
        <v>1.26</v>
      </c>
      <c r="N41" s="175">
        <v>1.26</v>
      </c>
      <c r="O41" s="145">
        <f t="shared" si="3"/>
        <v>15.12</v>
      </c>
      <c r="P41" s="8"/>
      <c r="Q41" s="13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2"/>
    </row>
    <row r="42" spans="1:31" s="4" customFormat="1" ht="38.25" customHeight="1">
      <c r="A42" s="116">
        <v>26</v>
      </c>
      <c r="B42" s="168" t="s">
        <v>76</v>
      </c>
      <c r="C42" s="169">
        <v>2.4</v>
      </c>
      <c r="D42" s="169">
        <v>2.4</v>
      </c>
      <c r="E42" s="169">
        <v>2.4</v>
      </c>
      <c r="F42" s="169">
        <v>2.4</v>
      </c>
      <c r="G42" s="169">
        <v>2.4</v>
      </c>
      <c r="H42" s="169">
        <v>2.4</v>
      </c>
      <c r="I42" s="169">
        <v>2.4</v>
      </c>
      <c r="J42" s="169">
        <v>2.4</v>
      </c>
      <c r="K42" s="169">
        <v>2.4</v>
      </c>
      <c r="L42" s="169">
        <v>2.4</v>
      </c>
      <c r="M42" s="169">
        <v>2.4</v>
      </c>
      <c r="N42" s="169">
        <v>2.4</v>
      </c>
      <c r="O42" s="145">
        <f t="shared" si="3"/>
        <v>28.8</v>
      </c>
      <c r="P42" s="8"/>
      <c r="Q42" s="13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2"/>
    </row>
    <row r="43" spans="1:31" s="4" customFormat="1" ht="37.5" customHeight="1">
      <c r="A43" s="116">
        <v>27</v>
      </c>
      <c r="B43" s="168" t="s">
        <v>77</v>
      </c>
      <c r="C43" s="169">
        <v>2.11</v>
      </c>
      <c r="D43" s="169">
        <v>2.11</v>
      </c>
      <c r="E43" s="171">
        <v>2.11</v>
      </c>
      <c r="F43" s="171">
        <v>2.11</v>
      </c>
      <c r="G43" s="171">
        <v>2.11</v>
      </c>
      <c r="H43" s="171">
        <v>2.11</v>
      </c>
      <c r="I43" s="171">
        <v>2.11</v>
      </c>
      <c r="J43" s="171">
        <v>2.11</v>
      </c>
      <c r="K43" s="171">
        <v>2.11</v>
      </c>
      <c r="L43" s="171">
        <v>2.11</v>
      </c>
      <c r="M43" s="171">
        <v>2.11</v>
      </c>
      <c r="N43" s="175">
        <v>2.11</v>
      </c>
      <c r="O43" s="145">
        <f t="shared" si="3"/>
        <v>25.32</v>
      </c>
      <c r="P43" s="8"/>
      <c r="Q43" s="13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2"/>
    </row>
    <row r="44" spans="1:31" s="4" customFormat="1" ht="36.75" customHeight="1">
      <c r="A44" s="116">
        <v>28</v>
      </c>
      <c r="B44" s="168" t="s">
        <v>78</v>
      </c>
      <c r="C44" s="169">
        <v>3</v>
      </c>
      <c r="D44" s="169">
        <v>3</v>
      </c>
      <c r="E44" s="169">
        <v>3</v>
      </c>
      <c r="F44" s="169">
        <v>3</v>
      </c>
      <c r="G44" s="169">
        <v>3</v>
      </c>
      <c r="H44" s="169">
        <v>3</v>
      </c>
      <c r="I44" s="169">
        <v>3</v>
      </c>
      <c r="J44" s="169">
        <v>3</v>
      </c>
      <c r="K44" s="169">
        <v>3</v>
      </c>
      <c r="L44" s="169">
        <v>3</v>
      </c>
      <c r="M44" s="169">
        <v>3</v>
      </c>
      <c r="N44" s="169">
        <v>3</v>
      </c>
      <c r="O44" s="145">
        <f t="shared" si="3"/>
        <v>36</v>
      </c>
      <c r="P44" s="8"/>
      <c r="Q44" s="13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2"/>
    </row>
    <row r="45" spans="1:31" s="4" customFormat="1" ht="48.75" customHeight="1">
      <c r="A45" s="166">
        <v>29</v>
      </c>
      <c r="B45" s="168" t="s">
        <v>79</v>
      </c>
      <c r="C45" s="176">
        <v>1.8</v>
      </c>
      <c r="D45" s="176">
        <v>1.8</v>
      </c>
      <c r="E45" s="176">
        <v>1.8</v>
      </c>
      <c r="F45" s="176">
        <v>1.8</v>
      </c>
      <c r="G45" s="176">
        <v>1.8</v>
      </c>
      <c r="H45" s="176">
        <v>1.8</v>
      </c>
      <c r="I45" s="176">
        <v>1.8</v>
      </c>
      <c r="J45" s="176">
        <v>1.8</v>
      </c>
      <c r="K45" s="176">
        <v>1.8</v>
      </c>
      <c r="L45" s="176">
        <v>1.8</v>
      </c>
      <c r="M45" s="176">
        <v>1.8</v>
      </c>
      <c r="N45" s="176">
        <v>1.8</v>
      </c>
      <c r="O45" s="145">
        <f t="shared" si="3"/>
        <v>21.6</v>
      </c>
      <c r="P45" s="8"/>
      <c r="Q45" s="13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2"/>
    </row>
    <row r="46" spans="1:31" s="4" customFormat="1" ht="48.75" customHeight="1" thickBot="1">
      <c r="A46" s="166">
        <v>30</v>
      </c>
      <c r="B46" s="173" t="s">
        <v>80</v>
      </c>
      <c r="C46" s="177">
        <v>2.5</v>
      </c>
      <c r="D46" s="177">
        <v>2.5</v>
      </c>
      <c r="E46" s="177">
        <v>2.5</v>
      </c>
      <c r="F46" s="177">
        <v>2.5</v>
      </c>
      <c r="G46" s="177">
        <v>2.5</v>
      </c>
      <c r="H46" s="177">
        <v>2.5</v>
      </c>
      <c r="I46" s="177">
        <v>2.5</v>
      </c>
      <c r="J46" s="177">
        <v>2.5</v>
      </c>
      <c r="K46" s="177">
        <v>2.5</v>
      </c>
      <c r="L46" s="177">
        <v>2.5</v>
      </c>
      <c r="M46" s="177">
        <v>2.5</v>
      </c>
      <c r="N46" s="177">
        <v>2.5</v>
      </c>
      <c r="O46" s="174">
        <f t="shared" si="3"/>
        <v>30</v>
      </c>
      <c r="P46" s="8">
        <v>0</v>
      </c>
      <c r="Q46" s="13"/>
      <c r="R46" s="14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2"/>
    </row>
    <row r="47" spans="1:31" s="81" customFormat="1" ht="31.5" customHeight="1" thickBot="1">
      <c r="A47" s="29"/>
      <c r="B47" s="178" t="s">
        <v>82</v>
      </c>
      <c r="C47" s="179">
        <f>SUM(C35:C46)</f>
        <v>28.32</v>
      </c>
      <c r="D47" s="180">
        <f>SUM(D35:D46)</f>
        <v>28.32</v>
      </c>
      <c r="E47" s="180">
        <f aca="true" t="shared" si="4" ref="E47:L47">SUM(E35:E46)</f>
        <v>28.32</v>
      </c>
      <c r="F47" s="180">
        <f t="shared" si="4"/>
        <v>28.32</v>
      </c>
      <c r="G47" s="180">
        <f t="shared" si="4"/>
        <v>28.32</v>
      </c>
      <c r="H47" s="180">
        <f t="shared" si="4"/>
        <v>28.32</v>
      </c>
      <c r="I47" s="180">
        <f t="shared" si="4"/>
        <v>28.32</v>
      </c>
      <c r="J47" s="180">
        <f t="shared" si="4"/>
        <v>28.32</v>
      </c>
      <c r="K47" s="180">
        <f t="shared" si="4"/>
        <v>28.31</v>
      </c>
      <c r="L47" s="180">
        <f t="shared" si="4"/>
        <v>29.31</v>
      </c>
      <c r="M47" s="180">
        <f>SUM(M35:M46)</f>
        <v>28.31</v>
      </c>
      <c r="N47" s="181">
        <f>SUM(N35:N46)</f>
        <v>27.51</v>
      </c>
      <c r="O47" s="182">
        <f>SUM(O35:O46)</f>
        <v>340</v>
      </c>
      <c r="P47" s="10"/>
      <c r="Q47" s="11"/>
      <c r="R47" s="80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s="4" customFormat="1" ht="15.75" thickBot="1">
      <c r="A48" s="246"/>
      <c r="B48" s="252" t="s">
        <v>17</v>
      </c>
      <c r="C48" s="131">
        <f>SUM(C32)+SUM(C9:C19)+SUM(C47)-C27</f>
        <v>607.548</v>
      </c>
      <c r="D48" s="132">
        <f aca="true" t="shared" si="5" ref="D48:M48">SUM(D22:D31)+SUM(D9:D19)+SUM(D35:D46)-D27</f>
        <v>552.248</v>
      </c>
      <c r="E48" s="132">
        <f t="shared" si="5"/>
        <v>528.936</v>
      </c>
      <c r="F48" s="132">
        <f t="shared" si="5"/>
        <v>501.436</v>
      </c>
      <c r="G48" s="132">
        <f t="shared" si="5"/>
        <v>443.136</v>
      </c>
      <c r="H48" s="132">
        <f t="shared" si="5"/>
        <v>434.936</v>
      </c>
      <c r="I48" s="132">
        <f t="shared" si="5"/>
        <v>443.436</v>
      </c>
      <c r="J48" s="132">
        <f t="shared" si="5"/>
        <v>450.936</v>
      </c>
      <c r="K48" s="132">
        <f t="shared" si="5"/>
        <v>474.526</v>
      </c>
      <c r="L48" s="132">
        <f t="shared" si="5"/>
        <v>508.126</v>
      </c>
      <c r="M48" s="132">
        <f t="shared" si="5"/>
        <v>531.438</v>
      </c>
      <c r="N48" s="253">
        <f>SUM(N22:N31)+SUM(N9:N19)+SUM(N35:N46)-N27</f>
        <v>543.158</v>
      </c>
      <c r="O48" s="254">
        <f>SUM(O22:O31)+SUM(O9:O19)+SUM(O35:O46)-O27</f>
        <v>6019.86</v>
      </c>
      <c r="P48" s="8"/>
      <c r="Q48" s="13"/>
      <c r="R48" s="111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s="35" customFormat="1" ht="30.75" hidden="1">
      <c r="A49" s="94"/>
      <c r="B49" s="95" t="s">
        <v>24</v>
      </c>
      <c r="C49" s="96">
        <f aca="true" t="shared" si="6" ref="C49:N49">C48-C26</f>
        <v>607.55</v>
      </c>
      <c r="D49" s="96">
        <f t="shared" si="6"/>
        <v>552.25</v>
      </c>
      <c r="E49" s="96">
        <f t="shared" si="6"/>
        <v>528.94</v>
      </c>
      <c r="F49" s="96">
        <f t="shared" si="6"/>
        <v>501.44</v>
      </c>
      <c r="G49" s="96">
        <f t="shared" si="6"/>
        <v>443.14</v>
      </c>
      <c r="H49" s="96">
        <f t="shared" si="6"/>
        <v>434.94</v>
      </c>
      <c r="I49" s="96">
        <f t="shared" si="6"/>
        <v>443.44</v>
      </c>
      <c r="J49" s="96">
        <f t="shared" si="6"/>
        <v>450.94</v>
      </c>
      <c r="K49" s="96">
        <f t="shared" si="6"/>
        <v>474.53</v>
      </c>
      <c r="L49" s="96">
        <f t="shared" si="6"/>
        <v>508.13</v>
      </c>
      <c r="M49" s="96">
        <f t="shared" si="6"/>
        <v>531.44</v>
      </c>
      <c r="N49" s="96">
        <f t="shared" si="6"/>
        <v>543.16</v>
      </c>
      <c r="O49" s="97">
        <v>7132.76</v>
      </c>
      <c r="P49" s="41"/>
      <c r="Q49" s="42"/>
      <c r="R49" s="4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35" customFormat="1" ht="30.75" hidden="1">
      <c r="A50" s="98"/>
      <c r="B50" s="99" t="s">
        <v>25</v>
      </c>
      <c r="C50" s="100">
        <f>C26</f>
        <v>0</v>
      </c>
      <c r="D50" s="100">
        <f aca="true" t="shared" si="7" ref="D50:N50">D26</f>
        <v>0</v>
      </c>
      <c r="E50" s="100">
        <f t="shared" si="7"/>
        <v>0</v>
      </c>
      <c r="F50" s="100">
        <f t="shared" si="7"/>
        <v>0</v>
      </c>
      <c r="G50" s="100">
        <f t="shared" si="7"/>
        <v>0</v>
      </c>
      <c r="H50" s="100">
        <f t="shared" si="7"/>
        <v>0</v>
      </c>
      <c r="I50" s="100">
        <f t="shared" si="7"/>
        <v>0</v>
      </c>
      <c r="J50" s="100">
        <f t="shared" si="7"/>
        <v>0</v>
      </c>
      <c r="K50" s="100">
        <f t="shared" si="7"/>
        <v>0</v>
      </c>
      <c r="L50" s="100">
        <f t="shared" si="7"/>
        <v>0</v>
      </c>
      <c r="M50" s="100">
        <f t="shared" si="7"/>
        <v>0</v>
      </c>
      <c r="N50" s="100">
        <f t="shared" si="7"/>
        <v>0</v>
      </c>
      <c r="O50" s="101"/>
      <c r="P50" s="41"/>
      <c r="Q50" s="42"/>
      <c r="R50" s="4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35" customFormat="1" ht="31.5" hidden="1" thickBot="1">
      <c r="A51" s="102"/>
      <c r="B51" s="103" t="s">
        <v>26</v>
      </c>
      <c r="C51" s="104">
        <f>C49+C50</f>
        <v>607.55</v>
      </c>
      <c r="D51" s="104">
        <f aca="true" t="shared" si="8" ref="D51:N51">D49+D50</f>
        <v>552.25</v>
      </c>
      <c r="E51" s="104">
        <f t="shared" si="8"/>
        <v>528.94</v>
      </c>
      <c r="F51" s="104">
        <f t="shared" si="8"/>
        <v>501.44</v>
      </c>
      <c r="G51" s="104">
        <f t="shared" si="8"/>
        <v>443.14</v>
      </c>
      <c r="H51" s="104">
        <f t="shared" si="8"/>
        <v>434.94</v>
      </c>
      <c r="I51" s="104">
        <f t="shared" si="8"/>
        <v>443.44</v>
      </c>
      <c r="J51" s="104">
        <f t="shared" si="8"/>
        <v>450.94</v>
      </c>
      <c r="K51" s="104">
        <f t="shared" si="8"/>
        <v>474.53</v>
      </c>
      <c r="L51" s="104">
        <f t="shared" si="8"/>
        <v>508.13</v>
      </c>
      <c r="M51" s="104">
        <f t="shared" si="8"/>
        <v>531.44</v>
      </c>
      <c r="N51" s="104">
        <f t="shared" si="8"/>
        <v>543.16</v>
      </c>
      <c r="O51" s="105">
        <f>O49+O50</f>
        <v>7132.76</v>
      </c>
      <c r="P51" s="41"/>
      <c r="Q51" s="42"/>
      <c r="R51" s="4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35" customFormat="1" ht="15">
      <c r="A52" s="54"/>
      <c r="B52" s="7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41"/>
      <c r="Q52" s="42"/>
      <c r="R52" s="47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35" customFormat="1" ht="15">
      <c r="A53" s="54"/>
      <c r="B53" s="7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41"/>
      <c r="Q53" s="42"/>
      <c r="R53" s="47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35" customFormat="1" ht="15">
      <c r="A54" s="54"/>
      <c r="B54" s="7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41"/>
      <c r="Q54" s="42"/>
      <c r="R54" s="47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18" s="35" customFormat="1" ht="1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106"/>
      <c r="P55" s="36"/>
      <c r="Q55" s="36"/>
      <c r="R55" s="37"/>
    </row>
    <row r="56" spans="2:18" s="4" customFormat="1" ht="48" customHeight="1">
      <c r="B56" s="258" t="s">
        <v>131</v>
      </c>
      <c r="C56" s="258"/>
      <c r="D56" s="258"/>
      <c r="E56" s="113"/>
      <c r="F56" s="113"/>
      <c r="G56" s="113"/>
      <c r="H56" s="113"/>
      <c r="I56" s="113"/>
      <c r="J56" s="259" t="s">
        <v>130</v>
      </c>
      <c r="K56" s="259"/>
      <c r="O56" s="5"/>
      <c r="P56" s="5"/>
      <c r="Q56" s="5"/>
      <c r="R56" s="6"/>
    </row>
    <row r="57" spans="1:31" s="35" customFormat="1" ht="21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8"/>
      <c r="P57" s="52"/>
      <c r="Q57" s="52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</row>
    <row r="60" spans="2:14" ht="15"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</row>
    <row r="61" spans="2:14" ht="15"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</row>
    <row r="63" spans="2:14" ht="15">
      <c r="B63" s="109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2:14" ht="15">
      <c r="B64" s="109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2:14" ht="15">
      <c r="B65" s="109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2:14" ht="15">
      <c r="B66" s="109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2:14" ht="15">
      <c r="B67" s="109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2:14" ht="15">
      <c r="B68" s="109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</row>
    <row r="69" spans="2:14" ht="15"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</row>
    <row r="70" spans="2:14" ht="15"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</row>
    <row r="71" spans="2:14" ht="15"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</row>
    <row r="72" spans="2:14" ht="15"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</row>
    <row r="73" spans="2:14" ht="15"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</row>
    <row r="74" spans="2:14" ht="15"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</row>
  </sheetData>
  <sheetProtection/>
  <mergeCells count="6">
    <mergeCell ref="B56:D56"/>
    <mergeCell ref="J56:K56"/>
    <mergeCell ref="A5:O5"/>
    <mergeCell ref="L1:O1"/>
    <mergeCell ref="L2:O2"/>
    <mergeCell ref="L3:O3"/>
  </mergeCells>
  <printOptions horizontalCentered="1"/>
  <pageMargins left="0.7874015748031497" right="0.7874015748031497" top="1.1811023622047245" bottom="0.5118110236220472" header="0.5118110236220472" footer="0.4330708661417323"/>
  <pageSetup fitToHeight="0" fitToWidth="1" horizontalDpi="600" verticalDpi="600" orientation="landscape" paperSize="9" scale="67" r:id="rId1"/>
  <rowBreaks count="1" manualBreakCount="1">
    <brk id="3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E68"/>
  <sheetViews>
    <sheetView view="pageBreakPreview" zoomScale="70" zoomScaleNormal="70" zoomScaleSheetLayoutView="70" zoomScalePageLayoutView="0" workbookViewId="0" topLeftCell="A1">
      <selection activeCell="L4" sqref="L4"/>
    </sheetView>
  </sheetViews>
  <sheetFormatPr defaultColWidth="9.125" defaultRowHeight="12.75"/>
  <cols>
    <col min="1" max="1" width="5.00390625" style="91" customWidth="1"/>
    <col min="2" max="2" width="45.875" style="91" customWidth="1"/>
    <col min="3" max="14" width="11.50390625" style="91" customWidth="1"/>
    <col min="15" max="15" width="12.00390625" style="92" customWidth="1"/>
    <col min="16" max="16" width="18.50390625" style="3" customWidth="1"/>
    <col min="17" max="17" width="6.50390625" style="3" customWidth="1"/>
    <col min="18" max="18" width="48.50390625" style="2" customWidth="1"/>
    <col min="19" max="19" width="12.125" style="1" customWidth="1"/>
    <col min="20" max="20" width="11.50390625" style="1" customWidth="1"/>
    <col min="21" max="21" width="12.00390625" style="1" customWidth="1"/>
    <col min="22" max="22" width="11.875" style="1" customWidth="1"/>
    <col min="23" max="23" width="9.875" style="1" customWidth="1"/>
    <col min="24" max="24" width="9.50390625" style="1" customWidth="1"/>
    <col min="25" max="25" width="10.00390625" style="1" customWidth="1"/>
    <col min="26" max="26" width="9.00390625" style="1" customWidth="1"/>
    <col min="27" max="27" width="10.50390625" style="1" customWidth="1"/>
    <col min="28" max="29" width="11.50390625" style="1" customWidth="1"/>
    <col min="30" max="30" width="12.875" style="1" customWidth="1"/>
    <col min="31" max="31" width="15.50390625" style="1" customWidth="1"/>
    <col min="32" max="16384" width="9.125" style="1" customWidth="1"/>
  </cols>
  <sheetData>
    <row r="1" spans="1:15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62" t="s">
        <v>30</v>
      </c>
      <c r="M1" s="262"/>
      <c r="N1" s="262"/>
      <c r="O1" s="262"/>
    </row>
    <row r="2" spans="1:1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63" t="s">
        <v>18</v>
      </c>
      <c r="M2" s="263"/>
      <c r="N2" s="263"/>
      <c r="O2" s="263"/>
    </row>
    <row r="3" spans="1:15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63" t="s">
        <v>134</v>
      </c>
      <c r="M3" s="263"/>
      <c r="N3" s="263"/>
      <c r="O3" s="263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31" s="4" customFormat="1" ht="22.5" customHeight="1">
      <c r="A5" s="260" t="s">
        <v>41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17.2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5.75" thickBot="1">
      <c r="O7" s="7" t="s">
        <v>22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1.5" thickBot="1">
      <c r="A8" s="28" t="s">
        <v>0</v>
      </c>
      <c r="B8" s="29" t="s">
        <v>1</v>
      </c>
      <c r="C8" s="30" t="s">
        <v>2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1" t="s">
        <v>8</v>
      </c>
      <c r="J8" s="31" t="s">
        <v>9</v>
      </c>
      <c r="K8" s="31" t="s">
        <v>10</v>
      </c>
      <c r="L8" s="31" t="s">
        <v>11</v>
      </c>
      <c r="M8" s="31" t="s">
        <v>12</v>
      </c>
      <c r="N8" s="32" t="s">
        <v>13</v>
      </c>
      <c r="O8" s="33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58" customFormat="1" ht="26.25" customHeight="1">
      <c r="A9" s="118">
        <v>1</v>
      </c>
      <c r="B9" s="203" t="s">
        <v>90</v>
      </c>
      <c r="C9" s="205">
        <v>35397.5</v>
      </c>
      <c r="D9" s="206">
        <v>35241.54</v>
      </c>
      <c r="E9" s="206">
        <v>31586.62</v>
      </c>
      <c r="F9" s="206">
        <v>29440.2</v>
      </c>
      <c r="G9" s="206">
        <v>20263</v>
      </c>
      <c r="H9" s="206">
        <v>21013.16</v>
      </c>
      <c r="I9" s="206">
        <v>22043.2</v>
      </c>
      <c r="J9" s="206">
        <v>23729.2</v>
      </c>
      <c r="K9" s="206">
        <v>26521.6</v>
      </c>
      <c r="L9" s="206">
        <v>27222.69</v>
      </c>
      <c r="M9" s="206">
        <v>29050.7</v>
      </c>
      <c r="N9" s="207">
        <v>30718.4</v>
      </c>
      <c r="O9" s="139">
        <f>SUM(C9:N9)</f>
        <v>332227.81</v>
      </c>
      <c r="P9" s="53"/>
      <c r="Q9" s="54"/>
      <c r="R9" s="55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7"/>
    </row>
    <row r="10" spans="1:31" s="4" customFormat="1" ht="40.5" customHeight="1">
      <c r="A10" s="116">
        <v>2</v>
      </c>
      <c r="B10" s="147" t="s">
        <v>54</v>
      </c>
      <c r="C10" s="146">
        <v>340</v>
      </c>
      <c r="D10" s="142">
        <v>340</v>
      </c>
      <c r="E10" s="142">
        <v>340</v>
      </c>
      <c r="F10" s="142">
        <v>340</v>
      </c>
      <c r="G10" s="142">
        <v>320</v>
      </c>
      <c r="H10" s="142">
        <v>310</v>
      </c>
      <c r="I10" s="142">
        <v>310</v>
      </c>
      <c r="J10" s="142">
        <v>320</v>
      </c>
      <c r="K10" s="142">
        <v>340</v>
      </c>
      <c r="L10" s="142">
        <v>340</v>
      </c>
      <c r="M10" s="142">
        <v>340</v>
      </c>
      <c r="N10" s="144">
        <v>340</v>
      </c>
      <c r="O10" s="145">
        <f aca="true" t="shared" si="0" ref="O10:O22">SUM(C10:N10)</f>
        <v>3980</v>
      </c>
      <c r="P10" s="8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34.5" customHeight="1">
      <c r="A11" s="116">
        <v>3</v>
      </c>
      <c r="B11" s="140" t="s">
        <v>51</v>
      </c>
      <c r="C11" s="146">
        <v>1300</v>
      </c>
      <c r="D11" s="142">
        <v>1300</v>
      </c>
      <c r="E11" s="142">
        <v>1000</v>
      </c>
      <c r="F11" s="142">
        <v>1000</v>
      </c>
      <c r="G11" s="142">
        <v>800</v>
      </c>
      <c r="H11" s="142">
        <v>800</v>
      </c>
      <c r="I11" s="142">
        <v>800</v>
      </c>
      <c r="J11" s="142">
        <v>800</v>
      </c>
      <c r="K11" s="142">
        <v>800</v>
      </c>
      <c r="L11" s="142">
        <v>1000</v>
      </c>
      <c r="M11" s="142">
        <v>1200</v>
      </c>
      <c r="N11" s="144">
        <v>1200</v>
      </c>
      <c r="O11" s="145">
        <f t="shared" si="0"/>
        <v>12000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87" customFormat="1" ht="39.75" customHeight="1">
      <c r="A12" s="239">
        <v>4</v>
      </c>
      <c r="B12" s="234" t="s">
        <v>129</v>
      </c>
      <c r="C12" s="235">
        <v>400</v>
      </c>
      <c r="D12" s="236">
        <v>300</v>
      </c>
      <c r="E12" s="236">
        <v>311</v>
      </c>
      <c r="F12" s="236">
        <v>300</v>
      </c>
      <c r="G12" s="236">
        <v>250</v>
      </c>
      <c r="H12" s="236">
        <v>250</v>
      </c>
      <c r="I12" s="236">
        <v>250</v>
      </c>
      <c r="J12" s="236">
        <v>250</v>
      </c>
      <c r="K12" s="236">
        <v>250</v>
      </c>
      <c r="L12" s="236">
        <v>250</v>
      </c>
      <c r="M12" s="236">
        <v>250</v>
      </c>
      <c r="N12" s="237">
        <v>250</v>
      </c>
      <c r="O12" s="238">
        <f t="shared" si="0"/>
        <v>3311</v>
      </c>
      <c r="P12" s="82"/>
      <c r="Q12" s="83"/>
      <c r="R12" s="84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6"/>
    </row>
    <row r="13" spans="1:31" s="87" customFormat="1" ht="39.75" customHeight="1">
      <c r="A13" s="239">
        <v>5</v>
      </c>
      <c r="B13" s="234" t="s">
        <v>133</v>
      </c>
      <c r="C13" s="235">
        <v>750</v>
      </c>
      <c r="D13" s="236">
        <v>680</v>
      </c>
      <c r="E13" s="236">
        <v>620</v>
      </c>
      <c r="F13" s="236">
        <v>620</v>
      </c>
      <c r="G13" s="236">
        <v>550</v>
      </c>
      <c r="H13" s="236">
        <v>410</v>
      </c>
      <c r="I13" s="236">
        <v>400</v>
      </c>
      <c r="J13" s="236">
        <v>380</v>
      </c>
      <c r="K13" s="236">
        <v>400</v>
      </c>
      <c r="L13" s="236">
        <v>440</v>
      </c>
      <c r="M13" s="236">
        <v>430</v>
      </c>
      <c r="N13" s="237">
        <v>720</v>
      </c>
      <c r="O13" s="238">
        <f t="shared" si="0"/>
        <v>6400</v>
      </c>
      <c r="P13" s="82"/>
      <c r="Q13" s="83"/>
      <c r="R13" s="84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6"/>
    </row>
    <row r="14" spans="1:31" s="4" customFormat="1" ht="79.5" customHeight="1">
      <c r="A14" s="239">
        <v>6</v>
      </c>
      <c r="B14" s="234" t="s">
        <v>95</v>
      </c>
      <c r="C14" s="235">
        <v>680</v>
      </c>
      <c r="D14" s="236">
        <v>620</v>
      </c>
      <c r="E14" s="236">
        <v>520</v>
      </c>
      <c r="F14" s="236">
        <v>580</v>
      </c>
      <c r="G14" s="236">
        <v>420</v>
      </c>
      <c r="H14" s="236">
        <v>340</v>
      </c>
      <c r="I14" s="236">
        <v>300</v>
      </c>
      <c r="J14" s="236">
        <v>220</v>
      </c>
      <c r="K14" s="236">
        <v>400</v>
      </c>
      <c r="L14" s="236">
        <v>480</v>
      </c>
      <c r="M14" s="236">
        <v>600</v>
      </c>
      <c r="N14" s="237">
        <v>640</v>
      </c>
      <c r="O14" s="238">
        <f t="shared" si="0"/>
        <v>5800</v>
      </c>
      <c r="P14" s="18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56.25" customHeight="1">
      <c r="A15" s="239">
        <v>7</v>
      </c>
      <c r="B15" s="234" t="s">
        <v>96</v>
      </c>
      <c r="C15" s="235">
        <v>700</v>
      </c>
      <c r="D15" s="236">
        <v>700</v>
      </c>
      <c r="E15" s="236">
        <v>600</v>
      </c>
      <c r="F15" s="236">
        <v>300</v>
      </c>
      <c r="G15" s="236">
        <v>250</v>
      </c>
      <c r="H15" s="236">
        <v>200</v>
      </c>
      <c r="I15" s="236">
        <v>260</v>
      </c>
      <c r="J15" s="236">
        <v>260</v>
      </c>
      <c r="K15" s="236">
        <v>300</v>
      </c>
      <c r="L15" s="236">
        <v>490</v>
      </c>
      <c r="M15" s="236">
        <v>570</v>
      </c>
      <c r="N15" s="237">
        <v>570</v>
      </c>
      <c r="O15" s="238">
        <f t="shared" si="0"/>
        <v>5200</v>
      </c>
      <c r="P15" s="18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51" customHeight="1">
      <c r="A16" s="239">
        <v>8</v>
      </c>
      <c r="B16" s="234" t="s">
        <v>100</v>
      </c>
      <c r="C16" s="235">
        <v>2050</v>
      </c>
      <c r="D16" s="236">
        <v>1800</v>
      </c>
      <c r="E16" s="236">
        <v>1700</v>
      </c>
      <c r="F16" s="236">
        <v>1600</v>
      </c>
      <c r="G16" s="236">
        <v>1500</v>
      </c>
      <c r="H16" s="236">
        <v>1300</v>
      </c>
      <c r="I16" s="236">
        <v>1000</v>
      </c>
      <c r="J16" s="236">
        <v>850</v>
      </c>
      <c r="K16" s="236">
        <v>1000</v>
      </c>
      <c r="L16" s="236">
        <v>1100</v>
      </c>
      <c r="M16" s="236">
        <v>2000</v>
      </c>
      <c r="N16" s="237">
        <v>2100</v>
      </c>
      <c r="O16" s="238">
        <f>SUM(C16:N16)</f>
        <v>18000</v>
      </c>
      <c r="P16" s="18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52.5" customHeight="1">
      <c r="A17" s="239">
        <v>9</v>
      </c>
      <c r="B17" s="234" t="s">
        <v>104</v>
      </c>
      <c r="C17" s="235">
        <v>900</v>
      </c>
      <c r="D17" s="236">
        <v>630</v>
      </c>
      <c r="E17" s="236">
        <v>690</v>
      </c>
      <c r="F17" s="236">
        <v>440</v>
      </c>
      <c r="G17" s="236">
        <v>525</v>
      </c>
      <c r="H17" s="236">
        <v>335</v>
      </c>
      <c r="I17" s="236">
        <v>265</v>
      </c>
      <c r="J17" s="236">
        <v>235</v>
      </c>
      <c r="K17" s="236">
        <v>400</v>
      </c>
      <c r="L17" s="236">
        <v>380</v>
      </c>
      <c r="M17" s="236">
        <v>440</v>
      </c>
      <c r="N17" s="237">
        <v>460</v>
      </c>
      <c r="O17" s="238">
        <f t="shared" si="0"/>
        <v>5700</v>
      </c>
      <c r="P17" s="18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/>
    </row>
    <row r="18" spans="1:31" s="4" customFormat="1" ht="63.75" customHeight="1" thickBot="1">
      <c r="A18" s="240">
        <v>10</v>
      </c>
      <c r="B18" s="241" t="s">
        <v>116</v>
      </c>
      <c r="C18" s="242">
        <v>1300</v>
      </c>
      <c r="D18" s="243">
        <v>1200</v>
      </c>
      <c r="E18" s="243">
        <v>1200</v>
      </c>
      <c r="F18" s="243">
        <v>1200</v>
      </c>
      <c r="G18" s="243">
        <v>900</v>
      </c>
      <c r="H18" s="243">
        <v>800</v>
      </c>
      <c r="I18" s="243">
        <v>800</v>
      </c>
      <c r="J18" s="243">
        <v>800</v>
      </c>
      <c r="K18" s="243">
        <v>770</v>
      </c>
      <c r="L18" s="243">
        <v>770</v>
      </c>
      <c r="M18" s="243">
        <v>1200</v>
      </c>
      <c r="N18" s="244">
        <v>1200</v>
      </c>
      <c r="O18" s="245">
        <f t="shared" si="0"/>
        <v>12140</v>
      </c>
      <c r="P18" s="18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58" customFormat="1" ht="30" customHeight="1" thickBot="1">
      <c r="A19" s="54"/>
      <c r="B19" s="55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  <c r="P19" s="61"/>
      <c r="Q19" s="54"/>
      <c r="R19" s="55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7"/>
    </row>
    <row r="20" spans="1:31" s="4" customFormat="1" ht="44.25" customHeight="1" thickBot="1">
      <c r="A20" s="28" t="s">
        <v>0</v>
      </c>
      <c r="B20" s="29" t="s">
        <v>1</v>
      </c>
      <c r="C20" s="30" t="s">
        <v>2</v>
      </c>
      <c r="D20" s="31" t="s">
        <v>3</v>
      </c>
      <c r="E20" s="31" t="s">
        <v>4</v>
      </c>
      <c r="F20" s="31" t="s">
        <v>5</v>
      </c>
      <c r="G20" s="31" t="s">
        <v>6</v>
      </c>
      <c r="H20" s="31" t="s">
        <v>7</v>
      </c>
      <c r="I20" s="31" t="s">
        <v>8</v>
      </c>
      <c r="J20" s="31" t="s">
        <v>9</v>
      </c>
      <c r="K20" s="31" t="s">
        <v>10</v>
      </c>
      <c r="L20" s="31" t="s">
        <v>11</v>
      </c>
      <c r="M20" s="31" t="s">
        <v>12</v>
      </c>
      <c r="N20" s="32" t="s">
        <v>13</v>
      </c>
      <c r="O20" s="33" t="s">
        <v>14</v>
      </c>
      <c r="P20" s="18"/>
      <c r="Q20" s="13"/>
      <c r="R20" s="14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2"/>
    </row>
    <row r="21" spans="1:31" s="4" customFormat="1" ht="84" customHeight="1">
      <c r="A21" s="118">
        <v>11</v>
      </c>
      <c r="B21" s="203" t="s">
        <v>125</v>
      </c>
      <c r="C21" s="136">
        <v>400</v>
      </c>
      <c r="D21" s="137">
        <v>400</v>
      </c>
      <c r="E21" s="137">
        <v>300</v>
      </c>
      <c r="F21" s="137">
        <v>300</v>
      </c>
      <c r="G21" s="137">
        <v>150</v>
      </c>
      <c r="H21" s="137">
        <v>150</v>
      </c>
      <c r="I21" s="137">
        <v>150</v>
      </c>
      <c r="J21" s="137">
        <v>150</v>
      </c>
      <c r="K21" s="137">
        <v>150</v>
      </c>
      <c r="L21" s="137">
        <v>150</v>
      </c>
      <c r="M21" s="137">
        <v>150</v>
      </c>
      <c r="N21" s="138">
        <v>250</v>
      </c>
      <c r="O21" s="139">
        <f t="shared" si="0"/>
        <v>2700</v>
      </c>
      <c r="P21" s="18"/>
      <c r="Q21" s="13"/>
      <c r="R21" s="1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2"/>
    </row>
    <row r="22" spans="1:31" s="4" customFormat="1" ht="68.25" customHeight="1">
      <c r="A22" s="187">
        <v>12</v>
      </c>
      <c r="B22" s="150" t="s">
        <v>117</v>
      </c>
      <c r="C22" s="222">
        <v>70</v>
      </c>
      <c r="D22" s="223">
        <v>55</v>
      </c>
      <c r="E22" s="223">
        <v>40</v>
      </c>
      <c r="F22" s="223">
        <v>15</v>
      </c>
      <c r="G22" s="223">
        <v>20</v>
      </c>
      <c r="H22" s="223">
        <v>20</v>
      </c>
      <c r="I22" s="223">
        <v>10</v>
      </c>
      <c r="J22" s="223">
        <v>10</v>
      </c>
      <c r="K22" s="223">
        <v>15</v>
      </c>
      <c r="L22" s="223">
        <v>20</v>
      </c>
      <c r="M22" s="223">
        <v>30</v>
      </c>
      <c r="N22" s="224">
        <v>30</v>
      </c>
      <c r="O22" s="225">
        <f t="shared" si="0"/>
        <v>335</v>
      </c>
      <c r="P22" s="18"/>
      <c r="Q22" s="13"/>
      <c r="R22" s="14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2"/>
    </row>
    <row r="23" spans="1:31" s="4" customFormat="1" ht="72.75" customHeight="1">
      <c r="A23" s="116">
        <v>13</v>
      </c>
      <c r="B23" s="140" t="s">
        <v>118</v>
      </c>
      <c r="C23" s="146">
        <v>60</v>
      </c>
      <c r="D23" s="142">
        <v>50</v>
      </c>
      <c r="E23" s="142">
        <v>30</v>
      </c>
      <c r="F23" s="142">
        <v>20</v>
      </c>
      <c r="G23" s="142">
        <v>25</v>
      </c>
      <c r="H23" s="142">
        <v>10</v>
      </c>
      <c r="I23" s="142">
        <v>15</v>
      </c>
      <c r="J23" s="142">
        <v>15</v>
      </c>
      <c r="K23" s="142">
        <v>15</v>
      </c>
      <c r="L23" s="142">
        <v>15</v>
      </c>
      <c r="M23" s="142">
        <v>20</v>
      </c>
      <c r="N23" s="144">
        <v>30</v>
      </c>
      <c r="O23" s="145">
        <f aca="true" t="shared" si="1" ref="O23:O31">SUM(C23:N23)</f>
        <v>305</v>
      </c>
      <c r="P23" s="18"/>
      <c r="Q23" s="13"/>
      <c r="R23" s="14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2"/>
    </row>
    <row r="24" spans="1:31" s="4" customFormat="1" ht="72.75" customHeight="1">
      <c r="A24" s="116">
        <v>14</v>
      </c>
      <c r="B24" s="140" t="s">
        <v>126</v>
      </c>
      <c r="C24" s="220">
        <v>71</v>
      </c>
      <c r="D24" s="171">
        <v>70</v>
      </c>
      <c r="E24" s="171">
        <v>40</v>
      </c>
      <c r="F24" s="171">
        <v>30</v>
      </c>
      <c r="G24" s="171">
        <v>25</v>
      </c>
      <c r="H24" s="171">
        <v>15</v>
      </c>
      <c r="I24" s="171">
        <v>10</v>
      </c>
      <c r="J24" s="171">
        <v>15</v>
      </c>
      <c r="K24" s="171">
        <v>10</v>
      </c>
      <c r="L24" s="171">
        <v>20</v>
      </c>
      <c r="M24" s="171">
        <v>20</v>
      </c>
      <c r="N24" s="221">
        <v>30</v>
      </c>
      <c r="O24" s="145">
        <f t="shared" si="1"/>
        <v>356</v>
      </c>
      <c r="P24" s="18"/>
      <c r="Q24" s="13"/>
      <c r="R24" s="14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2"/>
    </row>
    <row r="25" spans="1:31" s="4" customFormat="1" ht="72.75" customHeight="1">
      <c r="A25" s="149">
        <v>15</v>
      </c>
      <c r="B25" s="140" t="s">
        <v>120</v>
      </c>
      <c r="C25" s="146">
        <v>70</v>
      </c>
      <c r="D25" s="142">
        <v>70</v>
      </c>
      <c r="E25" s="142">
        <v>50</v>
      </c>
      <c r="F25" s="142">
        <v>15</v>
      </c>
      <c r="G25" s="142">
        <v>25</v>
      </c>
      <c r="H25" s="142">
        <v>20</v>
      </c>
      <c r="I25" s="142">
        <v>22</v>
      </c>
      <c r="J25" s="142">
        <v>22</v>
      </c>
      <c r="K25" s="142">
        <v>25</v>
      </c>
      <c r="L25" s="142">
        <v>30</v>
      </c>
      <c r="M25" s="142">
        <v>30</v>
      </c>
      <c r="N25" s="144">
        <v>40</v>
      </c>
      <c r="O25" s="145">
        <f t="shared" si="1"/>
        <v>419</v>
      </c>
      <c r="P25" s="18"/>
      <c r="Q25" s="13"/>
      <c r="R25" s="14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2"/>
    </row>
    <row r="26" spans="1:31" s="4" customFormat="1" ht="68.25" customHeight="1">
      <c r="A26" s="116">
        <v>16</v>
      </c>
      <c r="B26" s="140" t="s">
        <v>121</v>
      </c>
      <c r="C26" s="146">
        <v>220</v>
      </c>
      <c r="D26" s="142">
        <v>170</v>
      </c>
      <c r="E26" s="142">
        <v>150</v>
      </c>
      <c r="F26" s="142">
        <v>100</v>
      </c>
      <c r="G26" s="142">
        <v>80</v>
      </c>
      <c r="H26" s="142">
        <v>35</v>
      </c>
      <c r="I26" s="142">
        <v>25</v>
      </c>
      <c r="J26" s="142">
        <v>20</v>
      </c>
      <c r="K26" s="142">
        <v>20</v>
      </c>
      <c r="L26" s="142">
        <v>95</v>
      </c>
      <c r="M26" s="142">
        <v>130</v>
      </c>
      <c r="N26" s="144">
        <v>150</v>
      </c>
      <c r="O26" s="145">
        <f t="shared" si="1"/>
        <v>1195</v>
      </c>
      <c r="P26" s="18"/>
      <c r="Q26" s="13"/>
      <c r="R26" s="14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2"/>
    </row>
    <row r="27" spans="1:31" s="4" customFormat="1" ht="66.75" customHeight="1" thickBot="1">
      <c r="A27" s="116">
        <v>17</v>
      </c>
      <c r="B27" s="140" t="s">
        <v>123</v>
      </c>
      <c r="C27" s="146">
        <v>100</v>
      </c>
      <c r="D27" s="142">
        <v>100</v>
      </c>
      <c r="E27" s="142">
        <v>80</v>
      </c>
      <c r="F27" s="142">
        <v>70</v>
      </c>
      <c r="G27" s="142">
        <v>50</v>
      </c>
      <c r="H27" s="142">
        <v>40</v>
      </c>
      <c r="I27" s="142">
        <v>40</v>
      </c>
      <c r="J27" s="142">
        <v>40</v>
      </c>
      <c r="K27" s="142">
        <v>40</v>
      </c>
      <c r="L27" s="142">
        <v>80</v>
      </c>
      <c r="M27" s="142">
        <v>100</v>
      </c>
      <c r="N27" s="144">
        <v>100</v>
      </c>
      <c r="O27" s="145">
        <f t="shared" si="1"/>
        <v>840</v>
      </c>
      <c r="P27" s="18"/>
      <c r="Q27" s="13"/>
      <c r="R27" s="14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2"/>
    </row>
    <row r="28" spans="1:31" s="4" customFormat="1" ht="68.25" customHeight="1" hidden="1" thickBot="1">
      <c r="A28" s="187">
        <v>18</v>
      </c>
      <c r="B28" s="117" t="s">
        <v>37</v>
      </c>
      <c r="C28" s="218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27"/>
      <c r="O28" s="174">
        <f>SUM(C28:N28)</f>
        <v>0</v>
      </c>
      <c r="P28" s="18"/>
      <c r="Q28" s="13"/>
      <c r="R28" s="14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2"/>
    </row>
    <row r="29" spans="1:31" s="81" customFormat="1" ht="25.5" customHeight="1" thickBot="1">
      <c r="A29" s="29"/>
      <c r="B29" s="159" t="s">
        <v>124</v>
      </c>
      <c r="C29" s="228">
        <f>SUM(C22:C28)</f>
        <v>591</v>
      </c>
      <c r="D29" s="180">
        <f>SUM(D22:D28)</f>
        <v>515</v>
      </c>
      <c r="E29" s="180">
        <f aca="true" t="shared" si="2" ref="E29:M29">SUM(E22:E28)</f>
        <v>390</v>
      </c>
      <c r="F29" s="180">
        <f t="shared" si="2"/>
        <v>250</v>
      </c>
      <c r="G29" s="180">
        <f t="shared" si="2"/>
        <v>225</v>
      </c>
      <c r="H29" s="180">
        <f t="shared" si="2"/>
        <v>140</v>
      </c>
      <c r="I29" s="180">
        <f t="shared" si="2"/>
        <v>122</v>
      </c>
      <c r="J29" s="180">
        <f t="shared" si="2"/>
        <v>122</v>
      </c>
      <c r="K29" s="180">
        <f t="shared" si="2"/>
        <v>125</v>
      </c>
      <c r="L29" s="180">
        <f t="shared" si="2"/>
        <v>260</v>
      </c>
      <c r="M29" s="180">
        <f t="shared" si="2"/>
        <v>330</v>
      </c>
      <c r="N29" s="229">
        <f>SUM(N22:N28)</f>
        <v>380</v>
      </c>
      <c r="O29" s="182">
        <f>SUM(C29:N29)</f>
        <v>3450</v>
      </c>
      <c r="P29" s="18"/>
      <c r="Q29" s="11"/>
      <c r="R29" s="8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2"/>
    </row>
    <row r="30" spans="1:31" s="4" customFormat="1" ht="36" customHeight="1">
      <c r="A30" s="149">
        <v>18</v>
      </c>
      <c r="B30" s="147" t="s">
        <v>38</v>
      </c>
      <c r="C30" s="195">
        <v>180</v>
      </c>
      <c r="D30" s="171">
        <v>180</v>
      </c>
      <c r="E30" s="171">
        <v>165</v>
      </c>
      <c r="F30" s="171">
        <v>165</v>
      </c>
      <c r="G30" s="171">
        <v>160</v>
      </c>
      <c r="H30" s="171">
        <v>160</v>
      </c>
      <c r="I30" s="171">
        <v>165</v>
      </c>
      <c r="J30" s="171">
        <v>165</v>
      </c>
      <c r="K30" s="171">
        <v>165</v>
      </c>
      <c r="L30" s="171">
        <v>165</v>
      </c>
      <c r="M30" s="171">
        <v>165</v>
      </c>
      <c r="N30" s="171">
        <v>165</v>
      </c>
      <c r="O30" s="172">
        <f t="shared" si="1"/>
        <v>2000</v>
      </c>
      <c r="P30" s="18"/>
      <c r="Q30" s="13"/>
      <c r="R30" s="14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2"/>
    </row>
    <row r="31" spans="1:31" s="4" customFormat="1" ht="48.75" customHeight="1" thickBot="1">
      <c r="A31" s="114">
        <v>19</v>
      </c>
      <c r="B31" s="115" t="s">
        <v>45</v>
      </c>
      <c r="C31" s="120">
        <v>708</v>
      </c>
      <c r="D31" s="121">
        <v>700</v>
      </c>
      <c r="E31" s="121">
        <v>708</v>
      </c>
      <c r="F31" s="121">
        <v>420</v>
      </c>
      <c r="G31" s="122">
        <v>350</v>
      </c>
      <c r="H31" s="122">
        <v>350</v>
      </c>
      <c r="I31" s="122">
        <v>350</v>
      </c>
      <c r="J31" s="122">
        <v>350</v>
      </c>
      <c r="K31" s="122">
        <v>420</v>
      </c>
      <c r="L31" s="121">
        <v>708</v>
      </c>
      <c r="M31" s="121">
        <v>700</v>
      </c>
      <c r="N31" s="123">
        <v>708</v>
      </c>
      <c r="O31" s="124">
        <f t="shared" si="1"/>
        <v>6472</v>
      </c>
      <c r="P31" s="8"/>
      <c r="Q31" s="13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2"/>
    </row>
    <row r="32" spans="1:31" s="58" customFormat="1" ht="30" customHeight="1" thickBot="1">
      <c r="A32" s="54"/>
      <c r="B32" s="55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3"/>
      <c r="P32" s="61"/>
      <c r="Q32" s="54"/>
      <c r="R32" s="55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7"/>
    </row>
    <row r="33" spans="1:31" s="4" customFormat="1" ht="44.25" customHeight="1" thickBot="1">
      <c r="A33" s="28" t="s">
        <v>0</v>
      </c>
      <c r="B33" s="29" t="s">
        <v>1</v>
      </c>
      <c r="C33" s="230" t="s">
        <v>2</v>
      </c>
      <c r="D33" s="231" t="s">
        <v>3</v>
      </c>
      <c r="E33" s="231" t="s">
        <v>4</v>
      </c>
      <c r="F33" s="231" t="s">
        <v>5</v>
      </c>
      <c r="G33" s="231" t="s">
        <v>6</v>
      </c>
      <c r="H33" s="231" t="s">
        <v>7</v>
      </c>
      <c r="I33" s="231" t="s">
        <v>8</v>
      </c>
      <c r="J33" s="231" t="s">
        <v>9</v>
      </c>
      <c r="K33" s="231" t="s">
        <v>10</v>
      </c>
      <c r="L33" s="231" t="s">
        <v>11</v>
      </c>
      <c r="M33" s="231" t="s">
        <v>12</v>
      </c>
      <c r="N33" s="232" t="s">
        <v>13</v>
      </c>
      <c r="O33" s="33" t="s">
        <v>14</v>
      </c>
      <c r="P33" s="18"/>
      <c r="Q33" s="13"/>
      <c r="R33" s="14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2"/>
    </row>
    <row r="34" spans="1:31" s="58" customFormat="1" ht="36" customHeight="1">
      <c r="A34" s="166">
        <v>20</v>
      </c>
      <c r="B34" s="140" t="s">
        <v>83</v>
      </c>
      <c r="C34" s="136">
        <v>5</v>
      </c>
      <c r="D34" s="137">
        <v>5</v>
      </c>
      <c r="E34" s="137">
        <v>5</v>
      </c>
      <c r="F34" s="137">
        <v>5</v>
      </c>
      <c r="G34" s="137">
        <v>5</v>
      </c>
      <c r="H34" s="137">
        <v>5</v>
      </c>
      <c r="I34" s="137">
        <v>5</v>
      </c>
      <c r="J34" s="137">
        <v>5</v>
      </c>
      <c r="K34" s="137">
        <v>5</v>
      </c>
      <c r="L34" s="137">
        <v>5</v>
      </c>
      <c r="M34" s="137">
        <v>5</v>
      </c>
      <c r="N34" s="183">
        <v>5</v>
      </c>
      <c r="O34" s="184">
        <f aca="true" t="shared" si="3" ref="O34:O41">SUM(C34:N34)</f>
        <v>60</v>
      </c>
      <c r="P34" s="53"/>
      <c r="Q34" s="54"/>
      <c r="R34" s="55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7"/>
    </row>
    <row r="35" spans="1:31" s="58" customFormat="1" ht="36" customHeight="1">
      <c r="A35" s="116">
        <v>21</v>
      </c>
      <c r="B35" s="140" t="s">
        <v>84</v>
      </c>
      <c r="C35" s="146">
        <v>130</v>
      </c>
      <c r="D35" s="142">
        <v>140</v>
      </c>
      <c r="E35" s="142">
        <v>100</v>
      </c>
      <c r="F35" s="142">
        <v>80</v>
      </c>
      <c r="G35" s="142">
        <v>90</v>
      </c>
      <c r="H35" s="142">
        <v>90</v>
      </c>
      <c r="I35" s="142">
        <v>90</v>
      </c>
      <c r="J35" s="142">
        <v>90</v>
      </c>
      <c r="K35" s="142">
        <v>100</v>
      </c>
      <c r="L35" s="142">
        <v>120</v>
      </c>
      <c r="M35" s="142">
        <v>130</v>
      </c>
      <c r="N35" s="185">
        <v>140</v>
      </c>
      <c r="O35" s="186">
        <f t="shared" si="3"/>
        <v>1300</v>
      </c>
      <c r="P35" s="53"/>
      <c r="Q35" s="54"/>
      <c r="R35" s="55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7"/>
    </row>
    <row r="36" spans="1:31" s="58" customFormat="1" ht="36" customHeight="1">
      <c r="A36" s="187">
        <v>22</v>
      </c>
      <c r="B36" s="147" t="s">
        <v>85</v>
      </c>
      <c r="C36" s="146">
        <v>650</v>
      </c>
      <c r="D36" s="142">
        <v>580</v>
      </c>
      <c r="E36" s="142">
        <v>520</v>
      </c>
      <c r="F36" s="142">
        <v>200</v>
      </c>
      <c r="G36" s="142">
        <v>220</v>
      </c>
      <c r="H36" s="142">
        <v>370</v>
      </c>
      <c r="I36" s="142">
        <v>300</v>
      </c>
      <c r="J36" s="142">
        <v>350</v>
      </c>
      <c r="K36" s="142">
        <v>280</v>
      </c>
      <c r="L36" s="142">
        <v>370</v>
      </c>
      <c r="M36" s="142">
        <v>500</v>
      </c>
      <c r="N36" s="185">
        <v>500</v>
      </c>
      <c r="O36" s="188">
        <f t="shared" si="3"/>
        <v>4840</v>
      </c>
      <c r="P36" s="53"/>
      <c r="Q36" s="54"/>
      <c r="R36" s="55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7"/>
    </row>
    <row r="37" spans="1:31" s="58" customFormat="1" ht="36" customHeight="1">
      <c r="A37" s="116">
        <v>23</v>
      </c>
      <c r="B37" s="140" t="s">
        <v>78</v>
      </c>
      <c r="C37" s="146">
        <v>400</v>
      </c>
      <c r="D37" s="142">
        <v>400</v>
      </c>
      <c r="E37" s="142">
        <v>400</v>
      </c>
      <c r="F37" s="142">
        <v>200</v>
      </c>
      <c r="G37" s="142">
        <v>250</v>
      </c>
      <c r="H37" s="142">
        <v>250</v>
      </c>
      <c r="I37" s="142">
        <v>250</v>
      </c>
      <c r="J37" s="142">
        <v>250</v>
      </c>
      <c r="K37" s="142">
        <v>250</v>
      </c>
      <c r="L37" s="142">
        <v>350</v>
      </c>
      <c r="M37" s="142">
        <v>400</v>
      </c>
      <c r="N37" s="185">
        <v>400</v>
      </c>
      <c r="O37" s="186">
        <f t="shared" si="3"/>
        <v>3800</v>
      </c>
      <c r="P37" s="53"/>
      <c r="Q37" s="54"/>
      <c r="R37" s="55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7"/>
    </row>
    <row r="38" spans="1:31" s="58" customFormat="1" ht="36" customHeight="1">
      <c r="A38" s="187">
        <v>24</v>
      </c>
      <c r="B38" s="147" t="s">
        <v>76</v>
      </c>
      <c r="C38" s="146">
        <v>380</v>
      </c>
      <c r="D38" s="142">
        <v>320</v>
      </c>
      <c r="E38" s="142">
        <v>250</v>
      </c>
      <c r="F38" s="142">
        <v>200</v>
      </c>
      <c r="G38" s="142">
        <v>200</v>
      </c>
      <c r="H38" s="142">
        <v>200</v>
      </c>
      <c r="I38" s="142">
        <v>200</v>
      </c>
      <c r="J38" s="142">
        <v>200</v>
      </c>
      <c r="K38" s="142">
        <v>200</v>
      </c>
      <c r="L38" s="142">
        <v>200</v>
      </c>
      <c r="M38" s="142">
        <v>300</v>
      </c>
      <c r="N38" s="185">
        <v>350</v>
      </c>
      <c r="O38" s="188">
        <f t="shared" si="3"/>
        <v>3000</v>
      </c>
      <c r="P38" s="53"/>
      <c r="Q38" s="54"/>
      <c r="R38" s="55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7"/>
    </row>
    <row r="39" spans="1:31" s="58" customFormat="1" ht="36" customHeight="1">
      <c r="A39" s="116">
        <v>25</v>
      </c>
      <c r="B39" s="117" t="s">
        <v>86</v>
      </c>
      <c r="C39" s="146">
        <v>280</v>
      </c>
      <c r="D39" s="142">
        <v>280</v>
      </c>
      <c r="E39" s="142">
        <v>260</v>
      </c>
      <c r="F39" s="142">
        <v>190</v>
      </c>
      <c r="G39" s="142">
        <v>250</v>
      </c>
      <c r="H39" s="142">
        <v>280</v>
      </c>
      <c r="I39" s="142">
        <v>280</v>
      </c>
      <c r="J39" s="142">
        <v>280</v>
      </c>
      <c r="K39" s="142">
        <v>230</v>
      </c>
      <c r="L39" s="142">
        <v>270</v>
      </c>
      <c r="M39" s="142">
        <v>270</v>
      </c>
      <c r="N39" s="185">
        <v>270</v>
      </c>
      <c r="O39" s="189">
        <f t="shared" si="3"/>
        <v>3140</v>
      </c>
      <c r="P39" s="53"/>
      <c r="Q39" s="54"/>
      <c r="R39" s="55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7"/>
    </row>
    <row r="40" spans="1:31" s="58" customFormat="1" ht="36" customHeight="1">
      <c r="A40" s="166">
        <v>26</v>
      </c>
      <c r="B40" s="140" t="s">
        <v>87</v>
      </c>
      <c r="C40" s="146">
        <v>220</v>
      </c>
      <c r="D40" s="142">
        <v>220</v>
      </c>
      <c r="E40" s="142">
        <v>200</v>
      </c>
      <c r="F40" s="142">
        <v>220</v>
      </c>
      <c r="G40" s="142">
        <v>220</v>
      </c>
      <c r="H40" s="142">
        <v>220</v>
      </c>
      <c r="I40" s="142">
        <v>220</v>
      </c>
      <c r="J40" s="142">
        <v>200</v>
      </c>
      <c r="K40" s="142">
        <v>210</v>
      </c>
      <c r="L40" s="142">
        <v>220</v>
      </c>
      <c r="M40" s="142">
        <v>220</v>
      </c>
      <c r="N40" s="185">
        <v>220</v>
      </c>
      <c r="O40" s="189">
        <f t="shared" si="3"/>
        <v>2590</v>
      </c>
      <c r="P40" s="53"/>
      <c r="Q40" s="54"/>
      <c r="R40" s="55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7"/>
    </row>
    <row r="41" spans="1:31" s="58" customFormat="1" ht="36" customHeight="1" thickBot="1">
      <c r="A41" s="166">
        <v>27</v>
      </c>
      <c r="B41" s="117" t="s">
        <v>88</v>
      </c>
      <c r="C41" s="134">
        <v>120</v>
      </c>
      <c r="D41" s="122">
        <v>120</v>
      </c>
      <c r="E41" s="122">
        <v>110</v>
      </c>
      <c r="F41" s="122">
        <v>100</v>
      </c>
      <c r="G41" s="122">
        <v>100</v>
      </c>
      <c r="H41" s="122">
        <v>100</v>
      </c>
      <c r="I41" s="122">
        <v>100</v>
      </c>
      <c r="J41" s="122">
        <v>100</v>
      </c>
      <c r="K41" s="122">
        <v>100</v>
      </c>
      <c r="L41" s="122">
        <v>100</v>
      </c>
      <c r="M41" s="122">
        <v>100</v>
      </c>
      <c r="N41" s="190">
        <v>120</v>
      </c>
      <c r="O41" s="189">
        <f t="shared" si="3"/>
        <v>1270</v>
      </c>
      <c r="P41" s="53"/>
      <c r="Q41" s="54"/>
      <c r="R41" s="55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7"/>
    </row>
    <row r="42" spans="1:31" s="68" customFormat="1" ht="36" customHeight="1" thickBot="1">
      <c r="A42" s="29"/>
      <c r="B42" s="159" t="s">
        <v>82</v>
      </c>
      <c r="C42" s="191">
        <f>SUM(C34:C41)</f>
        <v>2185</v>
      </c>
      <c r="D42" s="192">
        <f>SUM(D34:D41)</f>
        <v>2065</v>
      </c>
      <c r="E42" s="192">
        <f aca="true" t="shared" si="4" ref="E42:M42">SUM(E34:E41)</f>
        <v>1845</v>
      </c>
      <c r="F42" s="192">
        <f t="shared" si="4"/>
        <v>1195</v>
      </c>
      <c r="G42" s="192">
        <f t="shared" si="4"/>
        <v>1335</v>
      </c>
      <c r="H42" s="192">
        <f t="shared" si="4"/>
        <v>1515</v>
      </c>
      <c r="I42" s="192">
        <f t="shared" si="4"/>
        <v>1445</v>
      </c>
      <c r="J42" s="192">
        <f t="shared" si="4"/>
        <v>1475</v>
      </c>
      <c r="K42" s="192">
        <f t="shared" si="4"/>
        <v>1375</v>
      </c>
      <c r="L42" s="192">
        <f t="shared" si="4"/>
        <v>1635</v>
      </c>
      <c r="M42" s="192">
        <f t="shared" si="4"/>
        <v>1925</v>
      </c>
      <c r="N42" s="193">
        <f>SUM(N34:N41)</f>
        <v>2005</v>
      </c>
      <c r="O42" s="182">
        <f>SUM(O34:O41)</f>
        <v>20000</v>
      </c>
      <c r="P42" s="67"/>
      <c r="Q42" s="65"/>
      <c r="R42" s="66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1:31" s="4" customFormat="1" ht="15.75" thickBot="1">
      <c r="A43" s="213"/>
      <c r="B43" s="247" t="s">
        <v>17</v>
      </c>
      <c r="C43" s="255">
        <f>SUM(C29:C31)+SUM(C9:C18)+SUM(C42)+C21</f>
        <v>47881.5</v>
      </c>
      <c r="D43" s="256">
        <f aca="true" t="shared" si="5" ref="D43:N43">SUM(D29:D31)+SUM(D9:D18)+SUM(D42)+D21</f>
        <v>46671.54</v>
      </c>
      <c r="E43" s="256">
        <f t="shared" si="5"/>
        <v>41975.62</v>
      </c>
      <c r="F43" s="256">
        <f t="shared" si="5"/>
        <v>38150.2</v>
      </c>
      <c r="G43" s="256">
        <f t="shared" si="5"/>
        <v>27998</v>
      </c>
      <c r="H43" s="256">
        <f t="shared" si="5"/>
        <v>28073.16</v>
      </c>
      <c r="I43" s="256">
        <f t="shared" si="5"/>
        <v>28660.2</v>
      </c>
      <c r="J43" s="256">
        <f t="shared" si="5"/>
        <v>30106.2</v>
      </c>
      <c r="K43" s="256">
        <f t="shared" si="5"/>
        <v>33416.6</v>
      </c>
      <c r="L43" s="256">
        <f t="shared" si="5"/>
        <v>35390.69</v>
      </c>
      <c r="M43" s="256">
        <f t="shared" si="5"/>
        <v>39350.7</v>
      </c>
      <c r="N43" s="257">
        <f t="shared" si="5"/>
        <v>41706.4</v>
      </c>
      <c r="O43" s="182">
        <f>SUM(O29:O31)+SUM(O9:O18)+SUM(O42)+O21</f>
        <v>439380.81</v>
      </c>
      <c r="P43" s="8"/>
      <c r="Q43" s="13"/>
      <c r="R43" s="111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s="4" customFormat="1" ht="15">
      <c r="A44" s="13"/>
      <c r="B44" s="111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8"/>
      <c r="Q44" s="13"/>
      <c r="R44" s="111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s="4" customFormat="1" ht="15">
      <c r="A45" s="13"/>
      <c r="B45" s="111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8"/>
      <c r="Q45" s="13"/>
      <c r="R45" s="111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s="4" customFormat="1" ht="15">
      <c r="A46" s="13"/>
      <c r="B46" s="111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8"/>
      <c r="Q46" s="13"/>
      <c r="R46" s="111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s="4" customFormat="1" ht="15">
      <c r="A47" s="13"/>
      <c r="B47" s="111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8"/>
      <c r="Q47" s="13"/>
      <c r="R47" s="111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s="4" customFormat="1" ht="15">
      <c r="A48" s="13"/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8"/>
      <c r="Q48" s="13"/>
      <c r="R48" s="111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5:18" s="4" customFormat="1" ht="15">
      <c r="O49" s="5"/>
      <c r="P49" s="5"/>
      <c r="Q49" s="5"/>
      <c r="R49" s="6"/>
    </row>
    <row r="50" spans="2:18" s="4" customFormat="1" ht="48" customHeight="1">
      <c r="B50" s="258" t="s">
        <v>131</v>
      </c>
      <c r="C50" s="258"/>
      <c r="D50" s="258"/>
      <c r="E50" s="113"/>
      <c r="F50" s="113"/>
      <c r="G50" s="113"/>
      <c r="H50" s="113"/>
      <c r="I50" s="113"/>
      <c r="J50" s="259" t="s">
        <v>130</v>
      </c>
      <c r="K50" s="259"/>
      <c r="O50" s="5"/>
      <c r="P50" s="5"/>
      <c r="Q50" s="5"/>
      <c r="R50" s="6"/>
    </row>
    <row r="51" spans="1:18" s="4" customFormat="1" ht="21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106"/>
      <c r="P51" s="5"/>
      <c r="Q51" s="5"/>
      <c r="R51" s="6"/>
    </row>
    <row r="52" spans="1:31" ht="22.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8"/>
      <c r="P52" s="19"/>
      <c r="Q52" s="19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4" spans="2:14" ht="15"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</row>
    <row r="55" spans="2:14" ht="15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</row>
    <row r="57" spans="2:14" ht="15">
      <c r="B57" s="109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2:14" ht="15">
      <c r="B58" s="109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2:14" ht="15">
      <c r="B59" s="109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spans="2:14" ht="15">
      <c r="B60" s="109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2:14" ht="15">
      <c r="B61" s="109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</row>
    <row r="62" spans="2:14" ht="15">
      <c r="B62" s="109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</row>
    <row r="63" spans="2:14" ht="15"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</row>
    <row r="64" spans="2:14" ht="15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</row>
    <row r="65" spans="2:14" ht="15"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</row>
    <row r="66" spans="2:14" ht="15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</row>
    <row r="67" spans="2:14" ht="15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</row>
    <row r="68" spans="2:14" ht="15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</row>
  </sheetData>
  <sheetProtection/>
  <mergeCells count="6">
    <mergeCell ref="B50:D50"/>
    <mergeCell ref="J50:K50"/>
    <mergeCell ref="A5:O5"/>
    <mergeCell ref="L1:O1"/>
    <mergeCell ref="L2:O2"/>
    <mergeCell ref="L3:O3"/>
  </mergeCells>
  <printOptions horizontalCentered="1"/>
  <pageMargins left="0.7874015748031497" right="0.7874015748031497" top="1.1811023622047245" bottom="0.5905511811023623" header="0.5118110236220472" footer="0.5118110236220472"/>
  <pageSetup fitToHeight="3" horizontalDpi="600" verticalDpi="600" orientation="landscape" paperSize="9" scale="65" r:id="rId1"/>
  <rowBreaks count="2" manualBreakCount="2">
    <brk id="19" max="14" man="1"/>
    <brk id="3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E46"/>
  <sheetViews>
    <sheetView view="pageBreakPreview" zoomScale="70" zoomScaleNormal="70" zoomScaleSheetLayoutView="70" zoomScalePageLayoutView="0" workbookViewId="0" topLeftCell="A1">
      <selection activeCell="K13" sqref="K13"/>
    </sheetView>
  </sheetViews>
  <sheetFormatPr defaultColWidth="9.125" defaultRowHeight="12.75"/>
  <cols>
    <col min="1" max="1" width="5.00390625" style="91" customWidth="1"/>
    <col min="2" max="2" width="41.50390625" style="91" customWidth="1"/>
    <col min="3" max="11" width="11.50390625" style="91" customWidth="1"/>
    <col min="12" max="12" width="12.50390625" style="91" customWidth="1"/>
    <col min="13" max="14" width="11.50390625" style="91" customWidth="1"/>
    <col min="15" max="15" width="12.00390625" style="92" customWidth="1"/>
    <col min="16" max="16" width="18.50390625" style="3" customWidth="1"/>
    <col min="17" max="17" width="6.50390625" style="3" customWidth="1"/>
    <col min="18" max="18" width="48.50390625" style="2" customWidth="1"/>
    <col min="19" max="19" width="12.125" style="1" customWidth="1"/>
    <col min="20" max="20" width="11.50390625" style="1" customWidth="1"/>
    <col min="21" max="21" width="12.00390625" style="1" customWidth="1"/>
    <col min="22" max="22" width="11.875" style="1" customWidth="1"/>
    <col min="23" max="23" width="9.875" style="1" customWidth="1"/>
    <col min="24" max="24" width="9.50390625" style="1" customWidth="1"/>
    <col min="25" max="25" width="10.00390625" style="1" customWidth="1"/>
    <col min="26" max="26" width="9.00390625" style="1" customWidth="1"/>
    <col min="27" max="27" width="10.50390625" style="1" customWidth="1"/>
    <col min="28" max="29" width="11.50390625" style="1" customWidth="1"/>
    <col min="30" max="30" width="12.875" style="1" customWidth="1"/>
    <col min="31" max="31" width="15.50390625" style="1" customWidth="1"/>
    <col min="32" max="16384" width="9.125" style="1" customWidth="1"/>
  </cols>
  <sheetData>
    <row r="1" spans="1:15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62" t="s">
        <v>31</v>
      </c>
      <c r="M1" s="262"/>
      <c r="N1" s="262"/>
      <c r="O1" s="262"/>
    </row>
    <row r="2" spans="1:1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63" t="s">
        <v>18</v>
      </c>
      <c r="M2" s="263"/>
      <c r="N2" s="263"/>
      <c r="O2" s="263"/>
    </row>
    <row r="3" spans="1:15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63" t="s">
        <v>134</v>
      </c>
      <c r="M3" s="263"/>
      <c r="N3" s="263"/>
      <c r="O3" s="263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31" s="4" customFormat="1" ht="22.5" customHeight="1">
      <c r="A5" s="260" t="s">
        <v>42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17.2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5.75" thickBot="1">
      <c r="O7" s="7" t="s">
        <v>19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1.5" thickBot="1">
      <c r="A8" s="28" t="s">
        <v>0</v>
      </c>
      <c r="B8" s="29" t="s">
        <v>1</v>
      </c>
      <c r="C8" s="30" t="s">
        <v>2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1" t="s">
        <v>8</v>
      </c>
      <c r="J8" s="31" t="s">
        <v>9</v>
      </c>
      <c r="K8" s="31" t="s">
        <v>10</v>
      </c>
      <c r="L8" s="31" t="s">
        <v>11</v>
      </c>
      <c r="M8" s="31" t="s">
        <v>12</v>
      </c>
      <c r="N8" s="32" t="s">
        <v>13</v>
      </c>
      <c r="O8" s="33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58" customFormat="1" ht="26.25" customHeight="1">
      <c r="A9" s="118">
        <v>1</v>
      </c>
      <c r="B9" s="203" t="s">
        <v>90</v>
      </c>
      <c r="C9" s="196">
        <v>1.9</v>
      </c>
      <c r="D9" s="197">
        <v>1.9</v>
      </c>
      <c r="E9" s="197">
        <v>2.11</v>
      </c>
      <c r="F9" s="197">
        <v>0.24</v>
      </c>
      <c r="G9" s="197">
        <v>0.1</v>
      </c>
      <c r="H9" s="197">
        <v>0.1</v>
      </c>
      <c r="I9" s="197">
        <v>0.1</v>
      </c>
      <c r="J9" s="197">
        <v>0.1</v>
      </c>
      <c r="K9" s="197">
        <v>0.1</v>
      </c>
      <c r="L9" s="197">
        <v>0.5</v>
      </c>
      <c r="M9" s="197">
        <v>1.1</v>
      </c>
      <c r="N9" s="198">
        <v>1.25</v>
      </c>
      <c r="O9" s="208">
        <f>SUM(C9:N9)</f>
        <v>9.5</v>
      </c>
      <c r="P9" s="53"/>
      <c r="Q9" s="54"/>
      <c r="R9" s="55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7"/>
    </row>
    <row r="10" spans="1:31" s="58" customFormat="1" ht="51" customHeight="1" hidden="1">
      <c r="A10" s="59"/>
      <c r="B10" s="60"/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/>
      <c r="O10" s="79"/>
      <c r="P10" s="53"/>
      <c r="Q10" s="54"/>
      <c r="R10" s="55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7"/>
    </row>
    <row r="11" spans="1:31" s="4" customFormat="1" ht="54.75" customHeight="1">
      <c r="A11" s="116">
        <v>2</v>
      </c>
      <c r="B11" s="117" t="s">
        <v>46</v>
      </c>
      <c r="C11" s="125">
        <v>0.28</v>
      </c>
      <c r="D11" s="126">
        <v>0.28</v>
      </c>
      <c r="E11" s="126">
        <v>0.22</v>
      </c>
      <c r="F11" s="126">
        <v>0.105</v>
      </c>
      <c r="G11" s="126"/>
      <c r="H11" s="126"/>
      <c r="I11" s="126"/>
      <c r="J11" s="126"/>
      <c r="K11" s="126"/>
      <c r="L11" s="126">
        <v>0.137</v>
      </c>
      <c r="M11" s="126">
        <v>0.24</v>
      </c>
      <c r="N11" s="127">
        <v>0.278</v>
      </c>
      <c r="O11" s="128">
        <f>SUM(C11:N11)</f>
        <v>1.54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58" customFormat="1" ht="38.25" customHeight="1" thickBot="1">
      <c r="A12" s="166">
        <v>3</v>
      </c>
      <c r="B12" s="117" t="s">
        <v>89</v>
      </c>
      <c r="C12" s="155">
        <v>0.1</v>
      </c>
      <c r="D12" s="156">
        <v>0.09</v>
      </c>
      <c r="E12" s="156">
        <v>0.07</v>
      </c>
      <c r="F12" s="156">
        <v>0.02</v>
      </c>
      <c r="G12" s="156"/>
      <c r="H12" s="156"/>
      <c r="I12" s="156"/>
      <c r="J12" s="156"/>
      <c r="K12" s="156"/>
      <c r="L12" s="156">
        <v>0.04</v>
      </c>
      <c r="M12" s="156">
        <v>0.08</v>
      </c>
      <c r="N12" s="157">
        <v>0.1</v>
      </c>
      <c r="O12" s="194">
        <f>SUM(C12:N12)</f>
        <v>0.5</v>
      </c>
      <c r="P12" s="61"/>
      <c r="Q12" s="54"/>
      <c r="R12" s="55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7"/>
    </row>
    <row r="13" spans="1:31" s="4" customFormat="1" ht="21" customHeight="1" thickBot="1">
      <c r="A13" s="129"/>
      <c r="B13" s="247" t="s">
        <v>17</v>
      </c>
      <c r="C13" s="248">
        <f aca="true" t="shared" si="0" ref="C13:O13">SUM(C9:C12)</f>
        <v>2.28</v>
      </c>
      <c r="D13" s="132">
        <f t="shared" si="0"/>
        <v>2.27</v>
      </c>
      <c r="E13" s="132">
        <f t="shared" si="0"/>
        <v>2.4</v>
      </c>
      <c r="F13" s="132">
        <f t="shared" si="0"/>
        <v>0.365</v>
      </c>
      <c r="G13" s="132">
        <f t="shared" si="0"/>
        <v>0.1</v>
      </c>
      <c r="H13" s="132">
        <f t="shared" si="0"/>
        <v>0.1</v>
      </c>
      <c r="I13" s="132">
        <f t="shared" si="0"/>
        <v>0.1</v>
      </c>
      <c r="J13" s="132">
        <f t="shared" si="0"/>
        <v>0.1</v>
      </c>
      <c r="K13" s="132">
        <f t="shared" si="0"/>
        <v>0.1</v>
      </c>
      <c r="L13" s="132">
        <f t="shared" si="0"/>
        <v>0.677</v>
      </c>
      <c r="M13" s="132">
        <f t="shared" si="0"/>
        <v>1.42</v>
      </c>
      <c r="N13" s="253">
        <f t="shared" si="0"/>
        <v>1.628</v>
      </c>
      <c r="O13" s="133">
        <f t="shared" si="0"/>
        <v>11.54</v>
      </c>
      <c r="P13" s="18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2"/>
    </row>
    <row r="14" spans="1:31" s="58" customFormat="1" ht="21" customHeight="1">
      <c r="A14" s="54"/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61"/>
      <c r="Q14" s="54"/>
      <c r="R14" s="55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7"/>
    </row>
    <row r="15" spans="1:31" s="4" customFormat="1" ht="21" customHeight="1">
      <c r="A15" s="260" t="s">
        <v>43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18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17.2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18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5:31" s="4" customFormat="1" ht="15.75" thickBot="1">
      <c r="O17" s="7" t="s">
        <v>20</v>
      </c>
      <c r="P17" s="5"/>
      <c r="Q17" s="5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7"/>
    </row>
    <row r="18" spans="1:31" s="4" customFormat="1" ht="31.5" thickBot="1">
      <c r="A18" s="28" t="s">
        <v>0</v>
      </c>
      <c r="B18" s="29" t="s">
        <v>1</v>
      </c>
      <c r="C18" s="30" t="s">
        <v>2</v>
      </c>
      <c r="D18" s="31" t="s">
        <v>3</v>
      </c>
      <c r="E18" s="31" t="s">
        <v>4</v>
      </c>
      <c r="F18" s="31" t="s">
        <v>5</v>
      </c>
      <c r="G18" s="31" t="s">
        <v>6</v>
      </c>
      <c r="H18" s="31" t="s">
        <v>7</v>
      </c>
      <c r="I18" s="31" t="s">
        <v>8</v>
      </c>
      <c r="J18" s="31" t="s">
        <v>9</v>
      </c>
      <c r="K18" s="31" t="s">
        <v>10</v>
      </c>
      <c r="L18" s="31" t="s">
        <v>11</v>
      </c>
      <c r="M18" s="31" t="s">
        <v>12</v>
      </c>
      <c r="N18" s="32" t="s">
        <v>13</v>
      </c>
      <c r="O18" s="33" t="s">
        <v>14</v>
      </c>
      <c r="P18" s="10"/>
      <c r="Q18" s="11"/>
      <c r="R18" s="11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4" customFormat="1" ht="57.75" customHeight="1" thickBot="1">
      <c r="A19" s="118">
        <v>1</v>
      </c>
      <c r="B19" s="117" t="s">
        <v>47</v>
      </c>
      <c r="C19" s="125"/>
      <c r="D19" s="126"/>
      <c r="E19" s="126"/>
      <c r="F19" s="126"/>
      <c r="G19" s="126"/>
      <c r="H19" s="126"/>
      <c r="I19" s="126"/>
      <c r="J19" s="126"/>
      <c r="K19" s="126"/>
      <c r="L19" s="126" t="s">
        <v>27</v>
      </c>
      <c r="M19" s="126"/>
      <c r="N19" s="127"/>
      <c r="O19" s="128" t="str">
        <f>L19</f>
        <v>2 / 42,000</v>
      </c>
      <c r="P19" s="8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2"/>
    </row>
    <row r="20" spans="1:31" s="4" customFormat="1" ht="21" customHeight="1" thickBot="1">
      <c r="A20" s="129"/>
      <c r="B20" s="130" t="s">
        <v>17</v>
      </c>
      <c r="C20" s="131">
        <f aca="true" t="shared" si="1" ref="C20:K20">SUM(C19)</f>
        <v>0</v>
      </c>
      <c r="D20" s="132">
        <f t="shared" si="1"/>
        <v>0</v>
      </c>
      <c r="E20" s="132">
        <f t="shared" si="1"/>
        <v>0</v>
      </c>
      <c r="F20" s="132">
        <f t="shared" si="1"/>
        <v>0</v>
      </c>
      <c r="G20" s="132">
        <f t="shared" si="1"/>
        <v>0</v>
      </c>
      <c r="H20" s="132">
        <f t="shared" si="1"/>
        <v>0</v>
      </c>
      <c r="I20" s="132">
        <f t="shared" si="1"/>
        <v>0</v>
      </c>
      <c r="J20" s="132">
        <f t="shared" si="1"/>
        <v>0</v>
      </c>
      <c r="K20" s="132">
        <f t="shared" si="1"/>
        <v>0</v>
      </c>
      <c r="L20" s="132" t="str">
        <f>L19</f>
        <v>2 / 42,000</v>
      </c>
      <c r="M20" s="132">
        <f>SUM(M19)</f>
        <v>0</v>
      </c>
      <c r="N20" s="132">
        <f>SUM(N19)</f>
        <v>0</v>
      </c>
      <c r="O20" s="133" t="str">
        <f>O19</f>
        <v>2 / 42,000</v>
      </c>
      <c r="P20" s="18"/>
      <c r="Q20" s="13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2"/>
    </row>
    <row r="21" spans="1:31" s="58" customFormat="1" ht="21" customHeight="1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61"/>
      <c r="Q21" s="54"/>
      <c r="R21" s="55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7"/>
    </row>
    <row r="22" spans="1:31" s="4" customFormat="1" ht="25.5" customHeight="1">
      <c r="A22" s="264" t="s">
        <v>44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18"/>
      <c r="Q22" s="13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2"/>
    </row>
    <row r="23" spans="1:31" s="4" customFormat="1" ht="17.25" customHeight="1" thickBo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18"/>
      <c r="Q23" s="13"/>
      <c r="R23" s="1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2"/>
    </row>
    <row r="24" spans="1:31" s="4" customFormat="1" ht="31.5" thickBot="1">
      <c r="A24" s="28" t="s">
        <v>0</v>
      </c>
      <c r="B24" s="29" t="s">
        <v>1</v>
      </c>
      <c r="C24" s="30" t="s">
        <v>2</v>
      </c>
      <c r="D24" s="31" t="s">
        <v>3</v>
      </c>
      <c r="E24" s="31" t="s">
        <v>4</v>
      </c>
      <c r="F24" s="31" t="s">
        <v>5</v>
      </c>
      <c r="G24" s="31" t="s">
        <v>6</v>
      </c>
      <c r="H24" s="31" t="s">
        <v>7</v>
      </c>
      <c r="I24" s="31" t="s">
        <v>8</v>
      </c>
      <c r="J24" s="31" t="s">
        <v>9</v>
      </c>
      <c r="K24" s="31" t="s">
        <v>10</v>
      </c>
      <c r="L24" s="31" t="s">
        <v>11</v>
      </c>
      <c r="M24" s="31" t="s">
        <v>12</v>
      </c>
      <c r="N24" s="32" t="s">
        <v>13</v>
      </c>
      <c r="O24" s="33" t="s">
        <v>14</v>
      </c>
      <c r="P24" s="10"/>
      <c r="Q24" s="11"/>
      <c r="R24" s="11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4" customFormat="1" ht="51" customHeight="1">
      <c r="A25" s="118">
        <v>1</v>
      </c>
      <c r="B25" s="119" t="s">
        <v>48</v>
      </c>
      <c r="C25" s="136">
        <v>1.5</v>
      </c>
      <c r="D25" s="137">
        <v>1.5</v>
      </c>
      <c r="E25" s="137">
        <v>1.2</v>
      </c>
      <c r="F25" s="137">
        <v>0.45</v>
      </c>
      <c r="G25" s="137"/>
      <c r="H25" s="137"/>
      <c r="I25" s="137"/>
      <c r="J25" s="137"/>
      <c r="K25" s="137"/>
      <c r="L25" s="137">
        <v>0.35</v>
      </c>
      <c r="M25" s="137">
        <v>1.5</v>
      </c>
      <c r="N25" s="138">
        <v>1.5</v>
      </c>
      <c r="O25" s="139">
        <f>SUM(C25:N25)</f>
        <v>8</v>
      </c>
      <c r="P25" s="18"/>
      <c r="Q25" s="13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2"/>
    </row>
    <row r="26" spans="1:31" s="4" customFormat="1" ht="52.5" customHeight="1" thickBot="1">
      <c r="A26" s="114">
        <v>2</v>
      </c>
      <c r="B26" s="115" t="s">
        <v>49</v>
      </c>
      <c r="C26" s="134">
        <v>1.5</v>
      </c>
      <c r="D26" s="122">
        <v>1.5</v>
      </c>
      <c r="E26" s="122">
        <v>1.2</v>
      </c>
      <c r="F26" s="122">
        <v>0.4</v>
      </c>
      <c r="G26" s="122"/>
      <c r="H26" s="122"/>
      <c r="I26" s="122"/>
      <c r="J26" s="122"/>
      <c r="K26" s="122"/>
      <c r="L26" s="122">
        <v>0.4</v>
      </c>
      <c r="M26" s="122">
        <v>1.5</v>
      </c>
      <c r="N26" s="135">
        <v>1.5</v>
      </c>
      <c r="O26" s="124">
        <f>SUM(C26:N26)</f>
        <v>8</v>
      </c>
      <c r="P26" s="18"/>
      <c r="Q26" s="13"/>
      <c r="R26" s="1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2"/>
    </row>
    <row r="27" spans="1:31" s="20" customFormat="1" ht="21" customHeight="1" hidden="1" thickBot="1">
      <c r="A27" s="90"/>
      <c r="B27" s="69" t="s">
        <v>17</v>
      </c>
      <c r="C27" s="70">
        <f>SUM(C25:C26)</f>
        <v>3</v>
      </c>
      <c r="D27" s="71">
        <f aca="true" t="shared" si="2" ref="D27:O27">SUM(D25:D26)</f>
        <v>3</v>
      </c>
      <c r="E27" s="71">
        <f t="shared" si="2"/>
        <v>2.4</v>
      </c>
      <c r="F27" s="71">
        <f t="shared" si="2"/>
        <v>0.85</v>
      </c>
      <c r="G27" s="71"/>
      <c r="H27" s="71"/>
      <c r="I27" s="71"/>
      <c r="J27" s="71"/>
      <c r="K27" s="71"/>
      <c r="L27" s="71">
        <f t="shared" si="2"/>
        <v>0.75</v>
      </c>
      <c r="M27" s="71">
        <f t="shared" si="2"/>
        <v>3</v>
      </c>
      <c r="N27" s="110">
        <f t="shared" si="2"/>
        <v>3</v>
      </c>
      <c r="O27" s="64">
        <f t="shared" si="2"/>
        <v>16</v>
      </c>
      <c r="P27" s="22"/>
      <c r="Q27" s="23"/>
      <c r="R27" s="24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s="20" customFormat="1" ht="21" customHeight="1">
      <c r="A28" s="54"/>
      <c r="B28" s="7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22"/>
      <c r="Q28" s="23"/>
      <c r="R28" s="24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2:18" s="4" customFormat="1" ht="48" customHeight="1">
      <c r="B29" s="258" t="s">
        <v>131</v>
      </c>
      <c r="C29" s="258"/>
      <c r="D29" s="258"/>
      <c r="E29" s="113"/>
      <c r="F29" s="113"/>
      <c r="G29" s="113"/>
      <c r="H29" s="113"/>
      <c r="I29" s="113"/>
      <c r="J29" s="259" t="s">
        <v>130</v>
      </c>
      <c r="K29" s="259"/>
      <c r="O29" s="5"/>
      <c r="P29" s="5"/>
      <c r="Q29" s="5"/>
      <c r="R29" s="6"/>
    </row>
    <row r="32" spans="2:14" ht="15"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</row>
    <row r="33" spans="2:14" ht="15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5" spans="2:14" ht="15">
      <c r="B35" s="109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2:14" ht="15">
      <c r="B36" s="109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2:14" ht="15">
      <c r="B37" s="109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2:14" ht="15">
      <c r="B38" s="109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2:14" ht="15">
      <c r="B39" s="109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2:14" ht="15">
      <c r="B40" s="109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spans="2:14" ht="15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2:14" ht="15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</row>
    <row r="43" spans="2:14" ht="15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  <row r="44" spans="2:14" ht="15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</row>
    <row r="45" spans="2:14" ht="15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</row>
    <row r="46" spans="2:14" ht="15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</row>
  </sheetData>
  <sheetProtection/>
  <mergeCells count="8">
    <mergeCell ref="L1:O1"/>
    <mergeCell ref="L2:O2"/>
    <mergeCell ref="L3:O3"/>
    <mergeCell ref="B29:D29"/>
    <mergeCell ref="J29:K29"/>
    <mergeCell ref="A5:O5"/>
    <mergeCell ref="A22:O22"/>
    <mergeCell ref="A15:O15"/>
  </mergeCells>
  <printOptions horizontalCentered="1"/>
  <pageMargins left="0.7874015748031497" right="0.7874015748031497" top="1.1811023622047245" bottom="0.4724409448818898" header="0.5118110236220472" footer="0.35433070866141736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</dc:creator>
  <cp:keywords/>
  <dc:description/>
  <cp:lastModifiedBy>Цилюрик Віталій Вікторович</cp:lastModifiedBy>
  <cp:lastPrinted>2018-10-05T05:40:01Z</cp:lastPrinted>
  <dcterms:created xsi:type="dcterms:W3CDTF">2006-02-22T11:21:27Z</dcterms:created>
  <dcterms:modified xsi:type="dcterms:W3CDTF">2018-11-20T09:33:28Z</dcterms:modified>
  <cp:category/>
  <cp:version/>
  <cp:contentType/>
  <cp:contentStatus/>
</cp:coreProperties>
</file>