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Бюджет 2020\ДОДАТКИ\Бюджет розвитку\"/>
    </mc:Choice>
  </mc:AlternateContent>
  <bookViews>
    <workbookView xWindow="0" yWindow="410" windowWidth="15300" windowHeight="7120"/>
  </bookViews>
  <sheets>
    <sheet name="дод 6 (в)" sheetId="9" r:id="rId1"/>
  </sheets>
  <definedNames>
    <definedName name="_xlnm.Print_Titles" localSheetId="0">'дод 6 (в)'!$10:$10</definedName>
    <definedName name="_xlnm.Print_Area" localSheetId="0">'дод 6 (в)'!$A$1:$K$78</definedName>
  </definedNames>
  <calcPr calcId="162913"/>
</workbook>
</file>

<file path=xl/calcChain.xml><?xml version="1.0" encoding="utf-8"?>
<calcChain xmlns="http://schemas.openxmlformats.org/spreadsheetml/2006/main">
  <c r="I60" i="9" l="1"/>
  <c r="I69" i="9" l="1"/>
  <c r="I67" i="9" s="1"/>
  <c r="I64" i="9"/>
  <c r="I63" i="9"/>
  <c r="I61" i="9"/>
  <c r="I55" i="9"/>
  <c r="I54" i="9" s="1"/>
  <c r="I52" i="9"/>
  <c r="I51" i="9" s="1"/>
  <c r="I49" i="9"/>
  <c r="I47" i="9"/>
  <c r="I44" i="9"/>
  <c r="I43" i="9" s="1"/>
  <c r="I38" i="9"/>
  <c r="I37" i="9"/>
  <c r="I36" i="9"/>
  <c r="I34" i="9"/>
  <c r="I33" i="9" s="1"/>
  <c r="I27" i="9"/>
  <c r="I24" i="9"/>
  <c r="I18" i="9"/>
  <c r="I17" i="9" s="1"/>
  <c r="I12" i="9"/>
  <c r="I11" i="9" s="1"/>
  <c r="I58" i="9" l="1"/>
  <c r="I57" i="9" s="1"/>
  <c r="I46" i="9"/>
  <c r="I35" i="9"/>
  <c r="I32" i="9" s="1"/>
  <c r="I16" i="9"/>
  <c r="I41" i="9" l="1"/>
  <c r="I40" i="9" s="1"/>
  <c r="I15" i="9"/>
  <c r="I14" i="9" s="1"/>
  <c r="I73" i="9" s="1"/>
</calcChain>
</file>

<file path=xl/sharedStrings.xml><?xml version="1.0" encoding="utf-8"?>
<sst xmlns="http://schemas.openxmlformats.org/spreadsheetml/2006/main" count="119" uniqueCount="84">
  <si>
    <t>Код Функціональної класифікації видатків та кредитування бюджету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</si>
  <si>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</si>
  <si>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</si>
  <si>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</si>
  <si>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</si>
  <si>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</si>
  <si>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</si>
  <si>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</si>
  <si>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</si>
  <si>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</si>
  <si>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</si>
  <si>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</si>
  <si>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</si>
  <si>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</si>
  <si>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</si>
  <si>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</si>
  <si>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</si>
  <si>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</si>
  <si>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</si>
  <si>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</si>
  <si>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</si>
  <si>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</si>
  <si>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</si>
  <si>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</si>
  <si>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</si>
  <si>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Реконструкція мереж газопостачання до житлових будинків військового містечка  по вул. Герасима Кондратьєва, 165  в м. Суми</t>
  </si>
  <si>
    <t>Реконструкція каналізаційної насосної станції за адресою  м. Суми вул. Привокзальна 4/13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</si>
  <si>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</si>
  <si>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</si>
  <si>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</si>
  <si>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</si>
  <si>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</si>
  <si>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</si>
  <si>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</si>
  <si>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</si>
  <si>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</si>
  <si>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</si>
  <si>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</si>
  <si>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</si>
  <si>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</si>
  <si>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</si>
  <si>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</si>
  <si>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</si>
  <si>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</si>
  <si>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</si>
  <si>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</si>
  <si>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</si>
  <si>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</si>
  <si>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</si>
  <si>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</si>
  <si>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</si>
  <si>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</si>
  <si>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</si>
  <si>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</si>
  <si>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</si>
  <si>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</si>
  <si>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</si>
  <si>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Капітальний ремонт прибудинкової території в районі житлового будинку №30 по вул. Праці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</si>
  <si>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</si>
  <si>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2020-2022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</si>
  <si>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в м. Суми</t>
  </si>
  <si>
    <t>Нове будівництво напірного каналізаційного колектору від КНС-9 до пр. Михайла Лушпи в м. Суми з переврізкою в збудований напірний колектор</t>
  </si>
  <si>
    <t>2019-2021</t>
  </si>
  <si>
    <t>Нове будівництво підземних контейнерних майданчиків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</si>
  <si>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</si>
  <si>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</si>
  <si>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 xml:space="preserve">Нове будівництво дитячих та спортивних майданчиків  </t>
  </si>
  <si>
    <t xml:space="preserve">Реконструкція аварійного самотічного колектора           Д-400 по вул. Білопільський шлях від КНС-4 до району Тепличного </t>
  </si>
  <si>
    <t>Реконструкція каналізаційного самопливного колектору Д - 1000 мм по вул. 1-ша Набережна р. Стрілка м.Суми</t>
  </si>
  <si>
    <t>Влаштування пандусів до житлового будинку за адресою: вул. Ковпака, 17 м. Суми</t>
  </si>
  <si>
    <t>2017-2021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</si>
  <si>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</si>
  <si>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</si>
  <si>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до    рішення   виконавчого комітету</t>
  </si>
  <si>
    <t xml:space="preserve">від                      №       </t>
  </si>
  <si>
    <t xml:space="preserve">                      Додаток 6</t>
  </si>
  <si>
    <t>Директор департаменту фінансів, економіки та інвестицій</t>
  </si>
  <si>
    <t>С.А. Липова</t>
  </si>
  <si>
    <r>
      <t>О</t>
    </r>
    <r>
      <rPr>
        <b/>
        <sz val="7.5"/>
        <rFont val="Times New Roman"/>
        <family val="1"/>
        <charset val="204"/>
      </rPr>
      <t>бсяг видатків бюджету розвитку</t>
    </r>
    <r>
      <rPr>
        <sz val="7.5"/>
        <rFont val="Times New Roman"/>
        <family val="1"/>
        <charset val="204"/>
      </rPr>
      <t>, які спрямовуються на будівництво об'єкта у бюджетному періоді,             гривень</t>
    </r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</si>
  <si>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</si>
  <si>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</si>
  <si>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Розподіл коштів бюджету розвитку на здійснення заходів на будівництво, реконструкцію і реставрацію об'єктів                                                                      виробничої, комунікаційної  та соціальної інфраструктури за об'єктами у 2020 році</t>
  </si>
  <si>
    <t>(грн)</t>
  </si>
  <si>
    <t xml:space="preserve">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</si>
</sst>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center"/>
    </xf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180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4" fontId="1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11" fillId="2" borderId="0" xfId="0" applyFont="1" applyFill="1" applyAlignment="1">
      <alignment vertical="center" textRotation="180"/>
    </xf>
    <xf numFmtId="0" fontId="7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textRotation="180"/>
    </xf>
    <xf numFmtId="0" fontId="11" fillId="2" borderId="2" xfId="0" applyFont="1" applyFill="1" applyBorder="1" applyAlignment="1">
      <alignment horizontal="center" vertical="center" textRotation="180"/>
    </xf>
    <xf numFmtId="0" fontId="6" fillId="2" borderId="0" xfId="0" applyNumberFormat="1" applyFont="1" applyFill="1" applyAlignment="1" applyProtection="1">
      <alignment horizontal="left"/>
    </xf>
    <xf numFmtId="0" fontId="6" fillId="2" borderId="0" xfId="0" applyFont="1" applyFill="1" applyBorder="1" applyAlignment="1">
      <alignment horizontal="left" vertical="distributed" wrapText="1"/>
    </xf>
    <xf numFmtId="0" fontId="7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BreakPreview" zoomScale="60" zoomScaleNormal="100" workbookViewId="0">
      <selection activeCell="F11" sqref="F11"/>
    </sheetView>
  </sheetViews>
  <sheetFormatPr defaultColWidth="8.8984375" defaultRowHeight="13" x14ac:dyDescent="0.3"/>
  <cols>
    <col min="1" max="1" width="10.59765625" style="28" customWidth="1"/>
    <col min="2" max="2" width="10.69921875" style="28" customWidth="1"/>
    <col min="3" max="3" width="10.59765625" style="28" customWidth="1"/>
    <col min="4" max="4" width="31.296875" style="28" customWidth="1"/>
    <col min="5" max="5" width="44" style="28" customWidth="1"/>
    <col min="6" max="6" width="11.69921875" style="28" customWidth="1"/>
    <col min="7" max="8" width="12.59765625" style="28" customWidth="1"/>
    <col min="9" max="9" width="19.296875" style="28" customWidth="1"/>
    <col min="10" max="10" width="14.3984375" style="28" customWidth="1"/>
    <col min="11" max="11" width="7.3984375" style="51" customWidth="1"/>
    <col min="12" max="16384" width="8.8984375" style="28"/>
  </cols>
  <sheetData>
    <row r="1" spans="1:11" ht="18" x14ac:dyDescent="0.4">
      <c r="F1" s="55" t="s">
        <v>75</v>
      </c>
      <c r="G1" s="55"/>
      <c r="H1" s="55"/>
      <c r="I1" s="55"/>
      <c r="J1" s="55"/>
      <c r="K1" s="53">
        <v>30</v>
      </c>
    </row>
    <row r="2" spans="1:11" ht="18" x14ac:dyDescent="0.4">
      <c r="F2" s="55" t="s">
        <v>73</v>
      </c>
      <c r="G2" s="55"/>
      <c r="H2" s="55"/>
      <c r="I2" s="55"/>
      <c r="J2" s="55"/>
      <c r="K2" s="53"/>
    </row>
    <row r="3" spans="1:11" ht="18" x14ac:dyDescent="0.4">
      <c r="F3" s="55" t="s">
        <v>74</v>
      </c>
      <c r="G3" s="55"/>
      <c r="H3" s="55"/>
      <c r="I3" s="55"/>
      <c r="J3" s="55"/>
      <c r="K3" s="53"/>
    </row>
    <row r="4" spans="1:11" ht="18" x14ac:dyDescent="0.4">
      <c r="G4" s="15"/>
      <c r="H4" s="15"/>
      <c r="I4" s="15"/>
      <c r="J4" s="15"/>
      <c r="K4" s="53"/>
    </row>
    <row r="5" spans="1:11" ht="40.5" customHeight="1" x14ac:dyDescent="0.3">
      <c r="A5" s="57" t="s">
        <v>81</v>
      </c>
      <c r="B5" s="57"/>
      <c r="C5" s="57"/>
      <c r="D5" s="57"/>
      <c r="E5" s="57"/>
      <c r="F5" s="57"/>
      <c r="G5" s="57"/>
      <c r="H5" s="57"/>
      <c r="I5" s="57"/>
      <c r="J5" s="57"/>
      <c r="K5" s="53"/>
    </row>
    <row r="6" spans="1:11" ht="11.5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23" customHeight="1" x14ac:dyDescent="0.3">
      <c r="A7" s="59">
        <v>18531000000</v>
      </c>
      <c r="B7" s="59"/>
      <c r="C7" s="58"/>
      <c r="D7" s="52"/>
      <c r="E7" s="52"/>
      <c r="F7" s="52"/>
      <c r="G7" s="52"/>
      <c r="H7" s="52"/>
      <c r="I7" s="52"/>
      <c r="J7" s="52"/>
      <c r="K7" s="53"/>
    </row>
    <row r="8" spans="1:11" ht="11" customHeight="1" x14ac:dyDescent="0.35">
      <c r="A8" s="60" t="s">
        <v>83</v>
      </c>
      <c r="B8" s="60"/>
      <c r="C8" s="31"/>
      <c r="D8" s="31"/>
      <c r="E8" s="31"/>
      <c r="F8" s="31"/>
      <c r="G8" s="31"/>
      <c r="H8" s="31"/>
      <c r="I8" s="31"/>
      <c r="J8" s="32" t="s">
        <v>82</v>
      </c>
      <c r="K8" s="53"/>
    </row>
    <row r="9" spans="1:11" ht="92.5" customHeight="1" x14ac:dyDescent="0.3">
      <c r="A9" s="33" t="s">
        <v>17</v>
      </c>
      <c r="B9" s="33" t="s">
        <v>18</v>
      </c>
      <c r="C9" s="33" t="s">
        <v>0</v>
      </c>
      <c r="D9" s="33" t="s">
        <v>19</v>
      </c>
      <c r="E9" s="33" t="s">
        <v>20</v>
      </c>
      <c r="F9" s="33" t="s">
        <v>21</v>
      </c>
      <c r="G9" s="33" t="s">
        <v>22</v>
      </c>
      <c r="H9" s="33" t="s">
        <v>23</v>
      </c>
      <c r="I9" s="33" t="s">
        <v>78</v>
      </c>
      <c r="J9" s="33" t="s">
        <v>24</v>
      </c>
      <c r="K9" s="53"/>
    </row>
    <row r="10" spans="1:11" x14ac:dyDescent="0.3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53"/>
    </row>
    <row r="11" spans="1:11" ht="44.5" customHeight="1" x14ac:dyDescent="0.3">
      <c r="A11" s="9" t="s">
        <v>9</v>
      </c>
      <c r="B11" s="27"/>
      <c r="C11" s="27"/>
      <c r="D11" s="6" t="s">
        <v>10</v>
      </c>
      <c r="E11" s="27"/>
      <c r="F11" s="27"/>
      <c r="G11" s="27"/>
      <c r="H11" s="27"/>
      <c r="I11" s="29">
        <f>I12</f>
        <v>2159600</v>
      </c>
      <c r="J11" s="27"/>
      <c r="K11" s="53"/>
    </row>
    <row r="12" spans="1:11" ht="35" customHeight="1" x14ac:dyDescent="0.3">
      <c r="A12" s="2" t="s">
        <v>11</v>
      </c>
      <c r="B12" s="2"/>
      <c r="C12" s="2"/>
      <c r="D12" s="23" t="s">
        <v>10</v>
      </c>
      <c r="E12" s="27"/>
      <c r="F12" s="27"/>
      <c r="G12" s="27"/>
      <c r="H12" s="27"/>
      <c r="I12" s="34">
        <f>SUM(I13:I13)</f>
        <v>2159600</v>
      </c>
      <c r="J12" s="27"/>
      <c r="K12" s="53"/>
    </row>
    <row r="13" spans="1:11" ht="60.5" customHeight="1" x14ac:dyDescent="0.3">
      <c r="A13" s="26" t="s">
        <v>12</v>
      </c>
      <c r="B13" s="27" t="s">
        <v>13</v>
      </c>
      <c r="C13" s="25" t="s">
        <v>15</v>
      </c>
      <c r="D13" s="4" t="s">
        <v>14</v>
      </c>
      <c r="E13" s="4" t="s">
        <v>42</v>
      </c>
      <c r="F13" s="27" t="s">
        <v>43</v>
      </c>
      <c r="G13" s="5">
        <v>4174146.72</v>
      </c>
      <c r="H13" s="27"/>
      <c r="I13" s="5">
        <v>2159600</v>
      </c>
      <c r="J13" s="9"/>
      <c r="K13" s="53"/>
    </row>
    <row r="14" spans="1:11" ht="33" customHeight="1" x14ac:dyDescent="0.3">
      <c r="A14" s="9">
        <v>1200000</v>
      </c>
      <c r="B14" s="27"/>
      <c r="C14" s="27"/>
      <c r="D14" s="6" t="s">
        <v>16</v>
      </c>
      <c r="E14" s="27"/>
      <c r="F14" s="27"/>
      <c r="G14" s="27"/>
      <c r="H14" s="27"/>
      <c r="I14" s="29">
        <f>I15</f>
        <v>30370000</v>
      </c>
      <c r="J14" s="27"/>
      <c r="K14" s="53"/>
    </row>
    <row r="15" spans="1:11" s="36" customFormat="1" ht="32.5" customHeight="1" x14ac:dyDescent="0.3">
      <c r="A15" s="24">
        <v>1210000</v>
      </c>
      <c r="B15" s="35"/>
      <c r="C15" s="35"/>
      <c r="D15" s="3" t="s">
        <v>16</v>
      </c>
      <c r="E15" s="35"/>
      <c r="F15" s="35"/>
      <c r="G15" s="35"/>
      <c r="H15" s="35"/>
      <c r="I15" s="34">
        <f>I16+I32+I38</f>
        <v>30370000</v>
      </c>
      <c r="J15" s="35"/>
      <c r="K15" s="53"/>
    </row>
    <row r="16" spans="1:11" ht="34.5" customHeight="1" x14ac:dyDescent="0.3">
      <c r="A16" s="9">
        <v>1217310</v>
      </c>
      <c r="B16" s="9">
        <v>7310</v>
      </c>
      <c r="C16" s="7" t="s">
        <v>3</v>
      </c>
      <c r="D16" s="6" t="s">
        <v>2</v>
      </c>
      <c r="E16" s="27"/>
      <c r="F16" s="27"/>
      <c r="G16" s="27"/>
      <c r="H16" s="27"/>
      <c r="I16" s="29">
        <f>I17+I24+I27</f>
        <v>12540000</v>
      </c>
      <c r="J16" s="27"/>
      <c r="K16" s="53"/>
    </row>
    <row r="17" spans="1:11" s="36" customFormat="1" ht="35.5" customHeight="1" x14ac:dyDescent="0.3">
      <c r="A17" s="35"/>
      <c r="B17" s="35"/>
      <c r="C17" s="35"/>
      <c r="D17" s="35"/>
      <c r="E17" s="3" t="s">
        <v>29</v>
      </c>
      <c r="F17" s="35"/>
      <c r="G17" s="35"/>
      <c r="H17" s="35"/>
      <c r="I17" s="34">
        <f>SUM(I18:I23)</f>
        <v>5290000</v>
      </c>
      <c r="J17" s="35"/>
      <c r="K17" s="53"/>
    </row>
    <row r="18" spans="1:11" ht="36.5" customHeight="1" x14ac:dyDescent="0.3">
      <c r="A18" s="27"/>
      <c r="B18" s="27"/>
      <c r="C18" s="27"/>
      <c r="D18" s="27"/>
      <c r="E18" s="4" t="s">
        <v>63</v>
      </c>
      <c r="F18" s="27">
        <v>2020</v>
      </c>
      <c r="G18" s="37">
        <v>1200000</v>
      </c>
      <c r="H18" s="27"/>
      <c r="I18" s="5">
        <f>3000000-1800000</f>
        <v>1200000</v>
      </c>
      <c r="J18" s="27">
        <v>100</v>
      </c>
      <c r="K18" s="54">
        <v>31</v>
      </c>
    </row>
    <row r="19" spans="1:11" ht="50.5" customHeight="1" x14ac:dyDescent="0.3">
      <c r="A19" s="27"/>
      <c r="B19" s="27"/>
      <c r="C19" s="27"/>
      <c r="D19" s="27"/>
      <c r="E19" s="4" t="s">
        <v>79</v>
      </c>
      <c r="F19" s="27">
        <v>2020</v>
      </c>
      <c r="G19" s="37"/>
      <c r="H19" s="27"/>
      <c r="I19" s="5">
        <v>240000</v>
      </c>
      <c r="J19" s="27"/>
      <c r="K19" s="54"/>
    </row>
    <row r="20" spans="1:11" ht="68.5" customHeight="1" x14ac:dyDescent="0.3">
      <c r="A20" s="27"/>
      <c r="B20" s="27"/>
      <c r="C20" s="27"/>
      <c r="D20" s="27"/>
      <c r="E20" s="4" t="s">
        <v>58</v>
      </c>
      <c r="F20" s="27" t="s">
        <v>59</v>
      </c>
      <c r="G20" s="37"/>
      <c r="H20" s="27"/>
      <c r="I20" s="5">
        <v>1000000</v>
      </c>
      <c r="J20" s="27"/>
      <c r="K20" s="54"/>
    </row>
    <row r="21" spans="1:11" ht="88" customHeight="1" x14ac:dyDescent="0.3">
      <c r="A21" s="27"/>
      <c r="B21" s="27"/>
      <c r="C21" s="27"/>
      <c r="D21" s="27"/>
      <c r="E21" s="4" t="s">
        <v>60</v>
      </c>
      <c r="F21" s="27" t="s">
        <v>59</v>
      </c>
      <c r="G21" s="37"/>
      <c r="H21" s="27"/>
      <c r="I21" s="5">
        <v>1220000</v>
      </c>
      <c r="J21" s="27"/>
      <c r="K21" s="54"/>
    </row>
    <row r="22" spans="1:11" ht="60" customHeight="1" x14ac:dyDescent="0.3">
      <c r="A22" s="27"/>
      <c r="B22" s="27"/>
      <c r="C22" s="27"/>
      <c r="D22" s="27"/>
      <c r="E22" s="4" t="s">
        <v>64</v>
      </c>
      <c r="F22" s="27" t="s">
        <v>59</v>
      </c>
      <c r="G22" s="37"/>
      <c r="H22" s="27"/>
      <c r="I22" s="5">
        <v>250000</v>
      </c>
      <c r="J22" s="27"/>
      <c r="K22" s="54"/>
    </row>
    <row r="23" spans="1:11" ht="60" customHeight="1" x14ac:dyDescent="0.3">
      <c r="A23" s="27"/>
      <c r="B23" s="27"/>
      <c r="C23" s="27"/>
      <c r="D23" s="27"/>
      <c r="E23" s="4" t="s">
        <v>61</v>
      </c>
      <c r="F23" s="27" t="s">
        <v>62</v>
      </c>
      <c r="G23" s="37">
        <v>14087743</v>
      </c>
      <c r="H23" s="27"/>
      <c r="I23" s="5">
        <v>1380000</v>
      </c>
      <c r="J23" s="38">
        <v>10</v>
      </c>
      <c r="K23" s="54"/>
    </row>
    <row r="24" spans="1:11" s="36" customFormat="1" ht="28.5" customHeight="1" x14ac:dyDescent="0.3">
      <c r="A24" s="35"/>
      <c r="B24" s="35"/>
      <c r="C24" s="35"/>
      <c r="D24" s="35"/>
      <c r="E24" s="3" t="s">
        <v>31</v>
      </c>
      <c r="F24" s="35"/>
      <c r="G24" s="35"/>
      <c r="H24" s="35"/>
      <c r="I24" s="34">
        <f>I25+I26</f>
        <v>500000</v>
      </c>
      <c r="J24" s="39"/>
      <c r="K24" s="54"/>
    </row>
    <row r="25" spans="1:11" ht="50" customHeight="1" x14ac:dyDescent="0.3">
      <c r="A25" s="27"/>
      <c r="B25" s="27"/>
      <c r="C25" s="27"/>
      <c r="D25" s="27"/>
      <c r="E25" s="4" t="s">
        <v>27</v>
      </c>
      <c r="F25" s="27">
        <v>2020</v>
      </c>
      <c r="G25" s="37">
        <v>279601</v>
      </c>
      <c r="H25" s="27"/>
      <c r="I25" s="5">
        <v>279601</v>
      </c>
      <c r="J25" s="27">
        <v>100</v>
      </c>
      <c r="K25" s="54"/>
    </row>
    <row r="26" spans="1:11" ht="48.5" customHeight="1" x14ac:dyDescent="0.3">
      <c r="A26" s="27"/>
      <c r="B26" s="27"/>
      <c r="C26" s="27"/>
      <c r="D26" s="27"/>
      <c r="E26" s="4" t="s">
        <v>69</v>
      </c>
      <c r="F26" s="27">
        <v>2020</v>
      </c>
      <c r="G26" s="37">
        <v>220399</v>
      </c>
      <c r="H26" s="27"/>
      <c r="I26" s="5">
        <v>220399</v>
      </c>
      <c r="J26" s="27">
        <v>100</v>
      </c>
      <c r="K26" s="54"/>
    </row>
    <row r="27" spans="1:11" s="36" customFormat="1" ht="32.5" customHeight="1" x14ac:dyDescent="0.3">
      <c r="A27" s="35"/>
      <c r="B27" s="35"/>
      <c r="C27" s="35"/>
      <c r="D27" s="35"/>
      <c r="E27" s="3" t="s">
        <v>32</v>
      </c>
      <c r="F27" s="35"/>
      <c r="G27" s="35"/>
      <c r="H27" s="35"/>
      <c r="I27" s="34">
        <f>SUM(I28:I31)</f>
        <v>6750000</v>
      </c>
      <c r="J27" s="35"/>
      <c r="K27" s="54"/>
    </row>
    <row r="28" spans="1:11" ht="58.5" customHeight="1" x14ac:dyDescent="0.3">
      <c r="A28" s="27"/>
      <c r="B28" s="27"/>
      <c r="C28" s="27"/>
      <c r="D28" s="27"/>
      <c r="E28" s="4" t="s">
        <v>25</v>
      </c>
      <c r="F28" s="27" t="s">
        <v>55</v>
      </c>
      <c r="G28" s="37">
        <v>2116486</v>
      </c>
      <c r="H28" s="27"/>
      <c r="I28" s="5">
        <v>1800000</v>
      </c>
      <c r="J28" s="27">
        <v>100</v>
      </c>
      <c r="K28" s="54">
        <v>32</v>
      </c>
    </row>
    <row r="29" spans="1:11" ht="51.5" customHeight="1" x14ac:dyDescent="0.3">
      <c r="A29" s="27"/>
      <c r="B29" s="27"/>
      <c r="C29" s="27"/>
      <c r="D29" s="27"/>
      <c r="E29" s="4" t="s">
        <v>67</v>
      </c>
      <c r="F29" s="27" t="s">
        <v>51</v>
      </c>
      <c r="G29" s="37">
        <v>12333420</v>
      </c>
      <c r="H29" s="27"/>
      <c r="I29" s="5">
        <v>1200000</v>
      </c>
      <c r="J29" s="38">
        <v>10</v>
      </c>
      <c r="K29" s="54"/>
    </row>
    <row r="30" spans="1:11" ht="52" customHeight="1" x14ac:dyDescent="0.3">
      <c r="A30" s="27"/>
      <c r="B30" s="27"/>
      <c r="C30" s="27"/>
      <c r="D30" s="27"/>
      <c r="E30" s="4" t="s">
        <v>68</v>
      </c>
      <c r="F30" s="27" t="s">
        <v>43</v>
      </c>
      <c r="G30" s="37">
        <v>30015517</v>
      </c>
      <c r="H30" s="38">
        <v>90</v>
      </c>
      <c r="I30" s="5">
        <v>3000000</v>
      </c>
      <c r="J30" s="27">
        <v>100</v>
      </c>
      <c r="K30" s="54"/>
    </row>
    <row r="31" spans="1:11" ht="45.5" customHeight="1" x14ac:dyDescent="0.3">
      <c r="A31" s="27"/>
      <c r="B31" s="27"/>
      <c r="C31" s="27"/>
      <c r="D31" s="27"/>
      <c r="E31" s="4" t="s">
        <v>26</v>
      </c>
      <c r="F31" s="27">
        <v>2020</v>
      </c>
      <c r="G31" s="37"/>
      <c r="H31" s="27"/>
      <c r="I31" s="5">
        <v>750000</v>
      </c>
      <c r="J31" s="27">
        <v>100</v>
      </c>
      <c r="K31" s="54"/>
    </row>
    <row r="32" spans="1:11" ht="59.5" customHeight="1" x14ac:dyDescent="0.3">
      <c r="A32" s="9">
        <v>1217330</v>
      </c>
      <c r="B32" s="9">
        <v>7330</v>
      </c>
      <c r="C32" s="7" t="s">
        <v>3</v>
      </c>
      <c r="D32" s="8" t="s">
        <v>28</v>
      </c>
      <c r="E32" s="4"/>
      <c r="F32" s="27"/>
      <c r="G32" s="27"/>
      <c r="H32" s="27"/>
      <c r="I32" s="29">
        <f>I33+I35</f>
        <v>14830000</v>
      </c>
      <c r="J32" s="27"/>
      <c r="K32" s="54"/>
    </row>
    <row r="33" spans="1:11" s="36" customFormat="1" ht="31" customHeight="1" x14ac:dyDescent="0.3">
      <c r="A33" s="24"/>
      <c r="B33" s="24"/>
      <c r="C33" s="2"/>
      <c r="D33" s="23"/>
      <c r="E33" s="3" t="s">
        <v>29</v>
      </c>
      <c r="F33" s="35"/>
      <c r="G33" s="35"/>
      <c r="H33" s="35"/>
      <c r="I33" s="34">
        <f>SUM(I34:I34)</f>
        <v>1950000</v>
      </c>
      <c r="J33" s="35"/>
      <c r="K33" s="54"/>
    </row>
    <row r="34" spans="1:11" ht="40.5" customHeight="1" x14ac:dyDescent="0.3">
      <c r="A34" s="27"/>
      <c r="B34" s="27"/>
      <c r="C34" s="27"/>
      <c r="D34" s="27"/>
      <c r="E34" s="4" t="s">
        <v>66</v>
      </c>
      <c r="F34" s="27">
        <v>2020</v>
      </c>
      <c r="G34" s="27"/>
      <c r="H34" s="27"/>
      <c r="I34" s="5">
        <f>1050000+1050000-50000-100000</f>
        <v>1950000</v>
      </c>
      <c r="J34" s="27">
        <v>100</v>
      </c>
      <c r="K34" s="54"/>
    </row>
    <row r="35" spans="1:11" s="36" customFormat="1" ht="35" customHeight="1" x14ac:dyDescent="0.3">
      <c r="A35" s="35"/>
      <c r="B35" s="35"/>
      <c r="C35" s="35"/>
      <c r="D35" s="35"/>
      <c r="E35" s="3" t="s">
        <v>30</v>
      </c>
      <c r="F35" s="35"/>
      <c r="G35" s="35"/>
      <c r="H35" s="35"/>
      <c r="I35" s="34">
        <f>SUM(I36:I37)</f>
        <v>12880000</v>
      </c>
      <c r="J35" s="35"/>
      <c r="K35" s="54"/>
    </row>
    <row r="36" spans="1:11" ht="36.5" customHeight="1" x14ac:dyDescent="0.3">
      <c r="A36" s="27"/>
      <c r="B36" s="27"/>
      <c r="C36" s="27"/>
      <c r="D36" s="27"/>
      <c r="E36" s="4" t="s">
        <v>50</v>
      </c>
      <c r="F36" s="27">
        <v>2020</v>
      </c>
      <c r="G36" s="27"/>
      <c r="H36" s="27"/>
      <c r="I36" s="5">
        <f>3177000+3000</f>
        <v>3180000</v>
      </c>
      <c r="J36" s="27">
        <v>100</v>
      </c>
      <c r="K36" s="54"/>
    </row>
    <row r="37" spans="1:11" ht="31" customHeight="1" x14ac:dyDescent="0.3">
      <c r="A37" s="27"/>
      <c r="B37" s="27"/>
      <c r="C37" s="27"/>
      <c r="D37" s="27"/>
      <c r="E37" s="4" t="s">
        <v>49</v>
      </c>
      <c r="F37" s="27">
        <v>2020</v>
      </c>
      <c r="G37" s="27"/>
      <c r="H37" s="27"/>
      <c r="I37" s="5">
        <f>5000000+4000000+700000</f>
        <v>9700000</v>
      </c>
      <c r="J37" s="27">
        <v>100</v>
      </c>
      <c r="K37" s="54"/>
    </row>
    <row r="38" spans="1:11" ht="51.65" customHeight="1" x14ac:dyDescent="0.3">
      <c r="A38" s="9">
        <v>1217340</v>
      </c>
      <c r="B38" s="9">
        <v>7340</v>
      </c>
      <c r="C38" s="7" t="s">
        <v>3</v>
      </c>
      <c r="D38" s="6" t="s">
        <v>6</v>
      </c>
      <c r="E38" s="4"/>
      <c r="F38" s="27"/>
      <c r="G38" s="27"/>
      <c r="H38" s="27"/>
      <c r="I38" s="29">
        <f>SUM(I39:I39)</f>
        <v>3000000</v>
      </c>
      <c r="J38" s="27"/>
      <c r="K38" s="54"/>
    </row>
    <row r="39" spans="1:11" ht="40.5" customHeight="1" x14ac:dyDescent="0.3">
      <c r="A39" s="27"/>
      <c r="B39" s="27"/>
      <c r="C39" s="27"/>
      <c r="D39" s="27"/>
      <c r="E39" s="4" t="s">
        <v>33</v>
      </c>
      <c r="F39" s="27" t="s">
        <v>51</v>
      </c>
      <c r="G39" s="30">
        <v>13234370</v>
      </c>
      <c r="H39" s="38">
        <v>3</v>
      </c>
      <c r="I39" s="5">
        <v>3000000</v>
      </c>
      <c r="J39" s="38">
        <v>26</v>
      </c>
      <c r="K39" s="54"/>
    </row>
    <row r="40" spans="1:11" s="41" customFormat="1" ht="72" customHeight="1" x14ac:dyDescent="0.3">
      <c r="A40" s="9">
        <v>1500000</v>
      </c>
      <c r="B40" s="27"/>
      <c r="C40" s="27"/>
      <c r="D40" s="6" t="s">
        <v>1</v>
      </c>
      <c r="E40" s="27"/>
      <c r="F40" s="5"/>
      <c r="G40" s="5"/>
      <c r="H40" s="5"/>
      <c r="I40" s="29">
        <f>I41</f>
        <v>141652548</v>
      </c>
      <c r="J40" s="27"/>
      <c r="K40" s="54">
        <v>33</v>
      </c>
    </row>
    <row r="41" spans="1:11" s="40" customFormat="1" ht="65.5" customHeight="1" x14ac:dyDescent="0.3">
      <c r="A41" s="24">
        <v>1510000</v>
      </c>
      <c r="B41" s="35"/>
      <c r="C41" s="35"/>
      <c r="D41" s="3" t="s">
        <v>1</v>
      </c>
      <c r="E41" s="35"/>
      <c r="F41" s="39"/>
      <c r="G41" s="39"/>
      <c r="H41" s="39"/>
      <c r="I41" s="34">
        <f>I43+I46+I51+I57+I67+I54</f>
        <v>141652548</v>
      </c>
      <c r="J41" s="34"/>
      <c r="K41" s="54"/>
    </row>
    <row r="42" spans="1:11" ht="0.5" customHeight="1" x14ac:dyDescent="0.3">
      <c r="A42" s="27"/>
      <c r="B42" s="27"/>
      <c r="C42" s="27"/>
      <c r="D42" s="27"/>
      <c r="E42" s="4" t="s">
        <v>57</v>
      </c>
      <c r="F42" s="27">
        <v>2020</v>
      </c>
      <c r="G42" s="37"/>
      <c r="H42" s="27"/>
      <c r="I42" s="5">
        <v>1000000</v>
      </c>
      <c r="J42" s="27"/>
      <c r="K42" s="54"/>
    </row>
    <row r="43" spans="1:11" s="41" customFormat="1" ht="57" customHeight="1" x14ac:dyDescent="0.3">
      <c r="A43" s="9">
        <v>1517310</v>
      </c>
      <c r="B43" s="9">
        <v>7310</v>
      </c>
      <c r="C43" s="7" t="s">
        <v>3</v>
      </c>
      <c r="D43" s="6" t="s">
        <v>2</v>
      </c>
      <c r="E43" s="27"/>
      <c r="F43" s="5"/>
      <c r="G43" s="5"/>
      <c r="H43" s="5"/>
      <c r="I43" s="29">
        <f>I44</f>
        <v>3000000</v>
      </c>
      <c r="J43" s="29"/>
      <c r="K43" s="54"/>
    </row>
    <row r="44" spans="1:11" s="40" customFormat="1" ht="36" customHeight="1" x14ac:dyDescent="0.3">
      <c r="A44" s="35"/>
      <c r="B44" s="35"/>
      <c r="C44" s="35"/>
      <c r="D44" s="24"/>
      <c r="E44" s="3" t="s">
        <v>29</v>
      </c>
      <c r="F44" s="39"/>
      <c r="G44" s="39"/>
      <c r="H44" s="39"/>
      <c r="I44" s="34">
        <f>SUM(I45:I45)</f>
        <v>3000000</v>
      </c>
      <c r="J44" s="39"/>
      <c r="K44" s="54"/>
    </row>
    <row r="45" spans="1:11" ht="49" customHeight="1" x14ac:dyDescent="0.3">
      <c r="A45" s="27"/>
      <c r="B45" s="27"/>
      <c r="C45" s="27"/>
      <c r="D45" s="27"/>
      <c r="E45" s="4" t="s">
        <v>34</v>
      </c>
      <c r="F45" s="27" t="s">
        <v>51</v>
      </c>
      <c r="G45" s="37">
        <v>15922519</v>
      </c>
      <c r="H45" s="27">
        <v>53</v>
      </c>
      <c r="I45" s="5">
        <v>3000000</v>
      </c>
      <c r="J45" s="27">
        <v>70.3</v>
      </c>
      <c r="K45" s="54"/>
    </row>
    <row r="46" spans="1:11" s="41" customFormat="1" ht="38.5" customHeight="1" x14ac:dyDescent="0.3">
      <c r="A46" s="9">
        <v>1517321</v>
      </c>
      <c r="B46" s="9">
        <v>7321</v>
      </c>
      <c r="C46" s="7" t="s">
        <v>3</v>
      </c>
      <c r="D46" s="8" t="s">
        <v>4</v>
      </c>
      <c r="E46" s="10"/>
      <c r="F46" s="5"/>
      <c r="G46" s="5"/>
      <c r="H46" s="5"/>
      <c r="I46" s="29">
        <f>I47+I49</f>
        <v>9000000</v>
      </c>
      <c r="J46" s="27"/>
      <c r="K46" s="54"/>
    </row>
    <row r="47" spans="1:11" s="40" customFormat="1" ht="37" customHeight="1" x14ac:dyDescent="0.3">
      <c r="A47" s="35"/>
      <c r="B47" s="35"/>
      <c r="C47" s="35"/>
      <c r="D47" s="24"/>
      <c r="E47" s="3" t="s">
        <v>29</v>
      </c>
      <c r="F47" s="39"/>
      <c r="G47" s="39"/>
      <c r="H47" s="39"/>
      <c r="I47" s="34">
        <f>SUM(I48:I48)</f>
        <v>5000000</v>
      </c>
      <c r="J47" s="35"/>
      <c r="K47" s="54"/>
    </row>
    <row r="48" spans="1:11" ht="53.5" customHeight="1" x14ac:dyDescent="0.3">
      <c r="A48" s="27"/>
      <c r="B48" s="27"/>
      <c r="C48" s="27"/>
      <c r="D48" s="27"/>
      <c r="E48" s="4" t="s">
        <v>35</v>
      </c>
      <c r="F48" s="27" t="s">
        <v>52</v>
      </c>
      <c r="G48" s="37">
        <v>77987328</v>
      </c>
      <c r="H48" s="27">
        <v>0.9</v>
      </c>
      <c r="I48" s="5">
        <v>5000000</v>
      </c>
      <c r="J48" s="27">
        <v>7.3</v>
      </c>
      <c r="K48" s="54"/>
    </row>
    <row r="49" spans="1:11" s="40" customFormat="1" ht="33.5" customHeight="1" x14ac:dyDescent="0.3">
      <c r="A49" s="35"/>
      <c r="B49" s="35"/>
      <c r="C49" s="35"/>
      <c r="D49" s="24"/>
      <c r="E49" s="3" t="s">
        <v>30</v>
      </c>
      <c r="F49" s="39"/>
      <c r="G49" s="39"/>
      <c r="H49" s="39"/>
      <c r="I49" s="34">
        <f>SUM(I50:I50)</f>
        <v>4000000</v>
      </c>
      <c r="J49" s="35"/>
      <c r="K49" s="54"/>
    </row>
    <row r="50" spans="1:11" ht="45" customHeight="1" x14ac:dyDescent="0.3">
      <c r="A50" s="27"/>
      <c r="B50" s="27"/>
      <c r="C50" s="27"/>
      <c r="D50" s="27"/>
      <c r="E50" s="4" t="s">
        <v>36</v>
      </c>
      <c r="F50" s="27" t="s">
        <v>51</v>
      </c>
      <c r="G50" s="37">
        <v>7491775</v>
      </c>
      <c r="H50" s="27">
        <v>32</v>
      </c>
      <c r="I50" s="5">
        <v>4000000</v>
      </c>
      <c r="J50" s="27">
        <v>81.2</v>
      </c>
      <c r="K50" s="54"/>
    </row>
    <row r="51" spans="1:11" s="41" customFormat="1" ht="26" x14ac:dyDescent="0.3">
      <c r="A51" s="9">
        <v>1517322</v>
      </c>
      <c r="B51" s="9">
        <v>7322</v>
      </c>
      <c r="C51" s="7" t="s">
        <v>3</v>
      </c>
      <c r="D51" s="8" t="s">
        <v>5</v>
      </c>
      <c r="E51" s="10"/>
      <c r="F51" s="5"/>
      <c r="G51" s="5"/>
      <c r="H51" s="5"/>
      <c r="I51" s="29">
        <f>I52</f>
        <v>7000000</v>
      </c>
      <c r="J51" s="27"/>
      <c r="K51" s="54"/>
    </row>
    <row r="52" spans="1:11" s="40" customFormat="1" ht="35" customHeight="1" x14ac:dyDescent="0.3">
      <c r="A52" s="35"/>
      <c r="B52" s="35"/>
      <c r="C52" s="35"/>
      <c r="D52" s="24"/>
      <c r="E52" s="3" t="s">
        <v>30</v>
      </c>
      <c r="F52" s="39"/>
      <c r="G52" s="39"/>
      <c r="H52" s="39"/>
      <c r="I52" s="34">
        <f>I53</f>
        <v>7000000</v>
      </c>
      <c r="J52" s="35"/>
      <c r="K52" s="54">
        <v>34</v>
      </c>
    </row>
    <row r="53" spans="1:11" ht="45" customHeight="1" x14ac:dyDescent="0.3">
      <c r="A53" s="27"/>
      <c r="B53" s="27"/>
      <c r="C53" s="27"/>
      <c r="D53" s="27"/>
      <c r="E53" s="4" t="s">
        <v>37</v>
      </c>
      <c r="F53" s="27" t="s">
        <v>53</v>
      </c>
      <c r="G53" s="37">
        <v>32104361</v>
      </c>
      <c r="H53" s="27">
        <v>7.8</v>
      </c>
      <c r="I53" s="5">
        <v>7000000</v>
      </c>
      <c r="J53" s="27">
        <v>23.7</v>
      </c>
      <c r="K53" s="54"/>
    </row>
    <row r="54" spans="1:11" ht="45" customHeight="1" x14ac:dyDescent="0.3">
      <c r="A54" s="9">
        <v>1517325</v>
      </c>
      <c r="B54" s="9">
        <v>7325</v>
      </c>
      <c r="C54" s="7" t="s">
        <v>3</v>
      </c>
      <c r="D54" s="8" t="s">
        <v>71</v>
      </c>
      <c r="E54" s="4"/>
      <c r="F54" s="27"/>
      <c r="G54" s="37"/>
      <c r="H54" s="27"/>
      <c r="I54" s="29">
        <f>I55</f>
        <v>7000000</v>
      </c>
      <c r="J54" s="27"/>
      <c r="K54" s="54"/>
    </row>
    <row r="55" spans="1:11" ht="45" customHeight="1" x14ac:dyDescent="0.3">
      <c r="A55" s="9"/>
      <c r="B55" s="9"/>
      <c r="C55" s="7"/>
      <c r="D55" s="8"/>
      <c r="E55" s="3" t="s">
        <v>30</v>
      </c>
      <c r="F55" s="27"/>
      <c r="G55" s="37"/>
      <c r="H55" s="27"/>
      <c r="I55" s="34">
        <f>I56</f>
        <v>7000000</v>
      </c>
      <c r="J55" s="27"/>
      <c r="K55" s="54"/>
    </row>
    <row r="56" spans="1:11" ht="55.5" customHeight="1" x14ac:dyDescent="0.3">
      <c r="A56" s="27"/>
      <c r="B56" s="27"/>
      <c r="C56" s="27"/>
      <c r="D56" s="27"/>
      <c r="E56" s="4" t="s">
        <v>72</v>
      </c>
      <c r="F56" s="27" t="s">
        <v>51</v>
      </c>
      <c r="G56" s="37">
        <v>12431937</v>
      </c>
      <c r="H56" s="38">
        <v>0.17</v>
      </c>
      <c r="I56" s="5">
        <v>7000000</v>
      </c>
      <c r="J56" s="27">
        <v>56.5</v>
      </c>
      <c r="K56" s="54"/>
    </row>
    <row r="57" spans="1:11" s="42" customFormat="1" ht="68" customHeight="1" x14ac:dyDescent="0.3">
      <c r="A57" s="9">
        <v>1517330</v>
      </c>
      <c r="B57" s="9">
        <v>7330</v>
      </c>
      <c r="C57" s="7" t="s">
        <v>3</v>
      </c>
      <c r="D57" s="8" t="s">
        <v>28</v>
      </c>
      <c r="E57" s="8"/>
      <c r="F57" s="5"/>
      <c r="G57" s="5"/>
      <c r="H57" s="5"/>
      <c r="I57" s="29">
        <f>I58+I64</f>
        <v>41300000</v>
      </c>
      <c r="J57" s="27"/>
      <c r="K57" s="54"/>
    </row>
    <row r="58" spans="1:11" s="40" customFormat="1" ht="34.5" customHeight="1" x14ac:dyDescent="0.3">
      <c r="A58" s="43"/>
      <c r="B58" s="43"/>
      <c r="C58" s="43"/>
      <c r="D58" s="24"/>
      <c r="E58" s="3" t="s">
        <v>29</v>
      </c>
      <c r="F58" s="44"/>
      <c r="G58" s="44"/>
      <c r="H58" s="44"/>
      <c r="I58" s="34">
        <f>SUM(I59:I63)</f>
        <v>27000000</v>
      </c>
      <c r="J58" s="43"/>
      <c r="K58" s="54"/>
    </row>
    <row r="59" spans="1:11" s="41" customFormat="1" ht="41.5" customHeight="1" x14ac:dyDescent="0.3">
      <c r="A59" s="45"/>
      <c r="B59" s="45"/>
      <c r="C59" s="45"/>
      <c r="D59" s="9"/>
      <c r="E59" s="4" t="s">
        <v>38</v>
      </c>
      <c r="F59" s="27" t="s">
        <v>70</v>
      </c>
      <c r="G59" s="37">
        <v>28556946</v>
      </c>
      <c r="H59" s="27">
        <v>58</v>
      </c>
      <c r="I59" s="5">
        <v>5000000</v>
      </c>
      <c r="J59" s="27">
        <v>71.400000000000006</v>
      </c>
      <c r="K59" s="54"/>
    </row>
    <row r="60" spans="1:11" ht="68.5" customHeight="1" x14ac:dyDescent="0.3">
      <c r="A60" s="27"/>
      <c r="B60" s="27"/>
      <c r="C60" s="27"/>
      <c r="D60" s="27"/>
      <c r="E60" s="4" t="s">
        <v>39</v>
      </c>
      <c r="F60" s="27" t="s">
        <v>54</v>
      </c>
      <c r="G60" s="37"/>
      <c r="H60" s="27"/>
      <c r="I60" s="5">
        <f>20200000-500000</f>
        <v>19700000</v>
      </c>
      <c r="J60" s="27"/>
      <c r="K60" s="54"/>
    </row>
    <row r="61" spans="1:11" s="41" customFormat="1" ht="41.5" customHeight="1" x14ac:dyDescent="0.3">
      <c r="A61" s="45"/>
      <c r="B61" s="45"/>
      <c r="C61" s="45"/>
      <c r="D61" s="9"/>
      <c r="E61" s="4" t="s">
        <v>65</v>
      </c>
      <c r="F61" s="27">
        <v>2020</v>
      </c>
      <c r="G61" s="37"/>
      <c r="H61" s="27"/>
      <c r="I61" s="5">
        <f>1450000+200000</f>
        <v>1650000</v>
      </c>
      <c r="J61" s="27"/>
      <c r="K61" s="54"/>
    </row>
    <row r="62" spans="1:11" s="41" customFormat="1" ht="41.5" customHeight="1" x14ac:dyDescent="0.3">
      <c r="A62" s="45"/>
      <c r="B62" s="45"/>
      <c r="C62" s="45"/>
      <c r="D62" s="9"/>
      <c r="E62" s="4" t="s">
        <v>80</v>
      </c>
      <c r="F62" s="27" t="s">
        <v>43</v>
      </c>
      <c r="G62" s="37">
        <v>1609069</v>
      </c>
      <c r="H62" s="27">
        <v>2.8</v>
      </c>
      <c r="I62" s="5">
        <v>500000</v>
      </c>
      <c r="J62" s="27">
        <v>33.799999999999997</v>
      </c>
      <c r="K62" s="54"/>
    </row>
    <row r="63" spans="1:11" s="41" customFormat="1" ht="41.5" customHeight="1" x14ac:dyDescent="0.3">
      <c r="A63" s="45"/>
      <c r="B63" s="45"/>
      <c r="C63" s="45"/>
      <c r="D63" s="9"/>
      <c r="E63" s="4" t="s">
        <v>66</v>
      </c>
      <c r="F63" s="27">
        <v>2020</v>
      </c>
      <c r="G63" s="37"/>
      <c r="H63" s="27"/>
      <c r="I63" s="5">
        <f>50000+100000</f>
        <v>150000</v>
      </c>
      <c r="J63" s="27"/>
      <c r="K63" s="53">
        <v>35</v>
      </c>
    </row>
    <row r="64" spans="1:11" s="40" customFormat="1" ht="27.5" customHeight="1" x14ac:dyDescent="0.3">
      <c r="A64" s="43"/>
      <c r="B64" s="43"/>
      <c r="C64" s="43"/>
      <c r="D64" s="24"/>
      <c r="E64" s="3" t="s">
        <v>30</v>
      </c>
      <c r="F64" s="39"/>
      <c r="G64" s="46"/>
      <c r="H64" s="46"/>
      <c r="I64" s="34">
        <f>SUM(I65:I66)</f>
        <v>14300000</v>
      </c>
      <c r="J64" s="47"/>
      <c r="K64" s="53"/>
    </row>
    <row r="65" spans="1:11" s="41" customFormat="1" ht="35" customHeight="1" x14ac:dyDescent="0.3">
      <c r="A65" s="45"/>
      <c r="B65" s="45"/>
      <c r="C65" s="45"/>
      <c r="D65" s="9"/>
      <c r="E65" s="4" t="s">
        <v>40</v>
      </c>
      <c r="F65" s="5" t="s">
        <v>55</v>
      </c>
      <c r="G65" s="37">
        <v>1478560</v>
      </c>
      <c r="H65" s="48">
        <v>46.8</v>
      </c>
      <c r="I65" s="5">
        <v>800000</v>
      </c>
      <c r="J65" s="37">
        <v>100.1</v>
      </c>
      <c r="K65" s="53"/>
    </row>
    <row r="66" spans="1:11" s="41" customFormat="1" ht="19.5" customHeight="1" x14ac:dyDescent="0.3">
      <c r="A66" s="45"/>
      <c r="B66" s="45"/>
      <c r="C66" s="45"/>
      <c r="D66" s="9"/>
      <c r="E66" s="4" t="s">
        <v>41</v>
      </c>
      <c r="F66" s="5" t="s">
        <v>56</v>
      </c>
      <c r="G66" s="37"/>
      <c r="H66" s="37"/>
      <c r="I66" s="5">
        <v>13500000</v>
      </c>
      <c r="J66" s="48"/>
      <c r="K66" s="53"/>
    </row>
    <row r="67" spans="1:11" s="41" customFormat="1" ht="41" customHeight="1" x14ac:dyDescent="0.3">
      <c r="A67" s="9">
        <v>1517640</v>
      </c>
      <c r="B67" s="9">
        <v>7640</v>
      </c>
      <c r="C67" s="45"/>
      <c r="D67" s="8" t="s">
        <v>7</v>
      </c>
      <c r="E67" s="45"/>
      <c r="F67" s="5"/>
      <c r="G67" s="37"/>
      <c r="H67" s="37"/>
      <c r="I67" s="29">
        <f>SUM(I68:I72)</f>
        <v>74352548</v>
      </c>
      <c r="J67" s="48"/>
      <c r="K67" s="53"/>
    </row>
    <row r="68" spans="1:11" s="41" customFormat="1" ht="41" customHeight="1" x14ac:dyDescent="0.3">
      <c r="A68" s="9"/>
      <c r="B68" s="9"/>
      <c r="C68" s="45"/>
      <c r="D68" s="8"/>
      <c r="E68" s="1" t="s">
        <v>45</v>
      </c>
      <c r="F68" s="5" t="s">
        <v>70</v>
      </c>
      <c r="G68" s="37">
        <v>25179181</v>
      </c>
      <c r="H68" s="48">
        <v>73.8</v>
      </c>
      <c r="I68" s="5">
        <v>2000000</v>
      </c>
      <c r="J68" s="48">
        <v>81.7</v>
      </c>
      <c r="K68" s="53"/>
    </row>
    <row r="69" spans="1:11" s="41" customFormat="1" ht="72" customHeight="1" x14ac:dyDescent="0.3">
      <c r="A69" s="9"/>
      <c r="B69" s="9"/>
      <c r="C69" s="7"/>
      <c r="D69" s="8"/>
      <c r="E69" s="1" t="s">
        <v>44</v>
      </c>
      <c r="F69" s="37" t="s">
        <v>55</v>
      </c>
      <c r="G69" s="37"/>
      <c r="H69" s="37"/>
      <c r="I69" s="5">
        <f>8812441+44062207</f>
        <v>52874648</v>
      </c>
      <c r="J69" s="48"/>
      <c r="K69" s="53"/>
    </row>
    <row r="70" spans="1:11" s="41" customFormat="1" ht="48.5" customHeight="1" x14ac:dyDescent="0.3">
      <c r="A70" s="9"/>
      <c r="B70" s="9"/>
      <c r="C70" s="7"/>
      <c r="D70" s="8"/>
      <c r="E70" s="1" t="s">
        <v>46</v>
      </c>
      <c r="F70" s="37" t="s">
        <v>43</v>
      </c>
      <c r="G70" s="37"/>
      <c r="H70" s="37"/>
      <c r="I70" s="5">
        <v>6232928</v>
      </c>
      <c r="J70" s="48"/>
      <c r="K70" s="53"/>
    </row>
    <row r="71" spans="1:11" s="41" customFormat="1" ht="50" customHeight="1" x14ac:dyDescent="0.3">
      <c r="A71" s="9"/>
      <c r="B71" s="9"/>
      <c r="C71" s="7"/>
      <c r="D71" s="8"/>
      <c r="E71" s="1" t="s">
        <v>47</v>
      </c>
      <c r="F71" s="37" t="s">
        <v>43</v>
      </c>
      <c r="G71" s="37"/>
      <c r="H71" s="37"/>
      <c r="I71" s="5">
        <v>12855414</v>
      </c>
      <c r="J71" s="48"/>
      <c r="K71" s="53"/>
    </row>
    <row r="72" spans="1:11" s="41" customFormat="1" ht="53" customHeight="1" x14ac:dyDescent="0.3">
      <c r="A72" s="9"/>
      <c r="B72" s="9"/>
      <c r="C72" s="7"/>
      <c r="D72" s="8"/>
      <c r="E72" s="1" t="s">
        <v>48</v>
      </c>
      <c r="F72" s="37" t="s">
        <v>43</v>
      </c>
      <c r="G72" s="37"/>
      <c r="H72" s="37"/>
      <c r="I72" s="5">
        <v>389558</v>
      </c>
      <c r="J72" s="48"/>
      <c r="K72" s="53"/>
    </row>
    <row r="73" spans="1:11" ht="26" customHeight="1" x14ac:dyDescent="0.3">
      <c r="A73" s="49"/>
      <c r="B73" s="49"/>
      <c r="C73" s="49"/>
      <c r="D73" s="12" t="s">
        <v>8</v>
      </c>
      <c r="E73" s="49"/>
      <c r="F73" s="49"/>
      <c r="G73" s="49"/>
      <c r="H73" s="49"/>
      <c r="I73" s="13">
        <f>I11+I14+I40</f>
        <v>174182148</v>
      </c>
      <c r="J73" s="49"/>
      <c r="K73" s="53"/>
    </row>
    <row r="74" spans="1:11" s="50" customFormat="1" x14ac:dyDescent="0.3">
      <c r="K74" s="53"/>
    </row>
    <row r="75" spans="1:11" x14ac:dyDescent="0.3">
      <c r="K75" s="53"/>
    </row>
    <row r="76" spans="1:11" x14ac:dyDescent="0.3">
      <c r="K76" s="53"/>
    </row>
    <row r="77" spans="1:11" s="11" customFormat="1" ht="18" x14ac:dyDescent="0.4">
      <c r="A77" s="55" t="s">
        <v>76</v>
      </c>
      <c r="B77" s="55"/>
      <c r="C77" s="55"/>
      <c r="D77" s="55"/>
      <c r="E77" s="55"/>
      <c r="I77" s="56" t="s">
        <v>77</v>
      </c>
      <c r="J77" s="56"/>
      <c r="K77" s="53"/>
    </row>
    <row r="78" spans="1:11" s="11" customFormat="1" ht="18" x14ac:dyDescent="0.4">
      <c r="A78" s="14"/>
      <c r="B78" s="14"/>
      <c r="C78" s="14"/>
      <c r="D78" s="15"/>
      <c r="E78" s="15"/>
      <c r="F78" s="15"/>
      <c r="G78" s="15"/>
      <c r="H78" s="15"/>
      <c r="I78" s="15"/>
      <c r="J78" s="16"/>
      <c r="K78" s="53"/>
    </row>
    <row r="79" spans="1:11" s="11" customFormat="1" ht="18" x14ac:dyDescent="0.4">
      <c r="A79" s="17"/>
      <c r="B79" s="18"/>
      <c r="C79" s="19"/>
      <c r="D79" s="20"/>
      <c r="I79" s="21"/>
      <c r="J79" s="22"/>
      <c r="K79" s="51"/>
    </row>
  </sheetData>
  <mergeCells count="14">
    <mergeCell ref="K28:K39"/>
    <mergeCell ref="K40:K51"/>
    <mergeCell ref="K52:K62"/>
    <mergeCell ref="K63:K78"/>
    <mergeCell ref="A77:E77"/>
    <mergeCell ref="I77:J77"/>
    <mergeCell ref="F1:J1"/>
    <mergeCell ref="F2:J2"/>
    <mergeCell ref="F3:J3"/>
    <mergeCell ref="A5:J5"/>
    <mergeCell ref="A7:B7"/>
    <mergeCell ref="A8:B8"/>
    <mergeCell ref="K18:K27"/>
    <mergeCell ref="K1:K1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6" fitToHeight="32" orientation="landscape" verticalDpi="0" r:id="rId1"/>
  <headerFooter differentFirst="1">
    <oddHeader>&amp;R&amp;"Times New Roman,обычный"&amp;14Продовження додатку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(в)</vt:lpstr>
      <vt:lpstr>'дод 6 (в)'!Заголовки_для_печати</vt:lpstr>
      <vt:lpstr>'дод 6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2019-11-25T15:38:05Z</cp:lastPrinted>
  <dcterms:created xsi:type="dcterms:W3CDTF">2018-10-18T06:20:50Z</dcterms:created>
  <dcterms:modified xsi:type="dcterms:W3CDTF">2019-11-25T15:40:21Z</dcterms:modified>
</cp:coreProperties>
</file>