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540" tabRatio="598" activeTab="0"/>
  </bookViews>
  <sheets>
    <sheet name="дод 1 (в)" sheetId="1" r:id="rId1"/>
  </sheets>
  <definedNames>
    <definedName name="OLE_LINK2" localSheetId="0">'дод 1 (в)'!#REF!</definedName>
    <definedName name="_xlnm.Print_Titles" localSheetId="0">'дод 1 (в)'!$7:$9</definedName>
    <definedName name="_xlnm.Print_Area" localSheetId="0">'дод 1 (в)'!$A$1:$H$81</definedName>
  </definedNames>
  <calcPr fullCalcOnLoad="1"/>
</workbook>
</file>

<file path=xl/sharedStrings.xml><?xml version="1.0" encoding="utf-8"?>
<sst xmlns="http://schemas.openxmlformats.org/spreadsheetml/2006/main" count="91" uniqueCount="85">
  <si>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</si>
  <si>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</si>
  <si>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</si>
  <si>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</si>
  <si>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</si>
  <si>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</si>
  <si>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</si>
  <si>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</si>
  <si>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</si>
  <si>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</si>
  <si>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</si>
  <si>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</si>
  <si>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</si>
  <si>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</si>
  <si>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</si>
  <si>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</si>
  <si>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</si>
  <si>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</si>
  <si>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</si>
  <si>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</si>
  <si>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</si>
  <si>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</si>
  <si>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</si>
  <si>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</si>
  <si>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</si>
  <si>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</si>
  <si>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</si>
  <si>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</si>
  <si>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</si>
  <si>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</si>
  <si>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</si>
  <si>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</si>
  <si>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</si>
  <si>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</si>
  <si>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</si>
  <si>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</si>
  <si>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</si>
  <si>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</si>
  <si>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</si>
  <si>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</si>
  <si>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</si>
  <si>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</si>
  <si>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</si>
  <si>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</si>
  <si>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</si>
  <si>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</si>
  <si>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</si>
  <si>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</si>
  <si>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</si>
  <si>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</si>
  <si>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</si>
  <si>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</si>
  <si>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</si>
  <si>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</si>
  <si>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</si>
  <si>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</si>
  <si>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</si>
  <si>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</si>
  <si>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</si>
  <si>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</si>
  <si>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</si>
  <si>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</si>
  <si>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</si>
  <si>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</si>
  <si>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</si>
  <si>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</si>
  <si>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</si>
  <si>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</si>
  <si>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С.А. Липова</t>
  </si>
  <si>
    <t xml:space="preserve">              Додаток  1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</si>
  <si>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</si>
  <si>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</si>
  <si>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Директор департаменту фінансів, економіки та інвестицій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</si>
  <si>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</si>
  <si>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</si>
  <si>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</si>
  <si>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</si>
  <si>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</si>
  <si>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</si>
  <si>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Надходження коштів від відшкодування втрат сільськогосподарського і лісогосподарського виробництва</t>
  </si>
  <si>
    <t>(тис.гривень)</t>
  </si>
  <si>
    <t>зведеного бюджету м. Суми за 2019 рік</t>
  </si>
  <si>
    <t>Фактичні надходження станом на 01.12.2019</t>
  </si>
  <si>
    <t xml:space="preserve">Оперативна інформація про виконання дохідної частини </t>
  </si>
  <si>
    <t>Всього загальний фонд (без трансфертів)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</si>
</sst>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</numFmts>
  <fonts count="47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0" fontId="26" fillId="24" borderId="0" xfId="0" applyFont="1" applyFill="1" applyAlignment="1">
      <alignment/>
    </xf>
    <xf numFmtId="2" fontId="31" fillId="24" borderId="0" xfId="0" applyNumberFormat="1" applyFont="1" applyFill="1" applyBorder="1" applyAlignment="1">
      <alignment horizontal="center" vertical="center"/>
    </xf>
    <xf numFmtId="193" fontId="27" fillId="24" borderId="0" xfId="53" applyNumberFormat="1" applyFont="1" applyFill="1" applyAlignment="1" applyProtection="1">
      <alignment horizontal="center"/>
      <protection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horizontal="right" vertical="center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horizontal="left" vertical="top"/>
    </xf>
    <xf numFmtId="0" fontId="26" fillId="24" borderId="0" xfId="0" applyFont="1" applyFill="1" applyAlignment="1">
      <alignment horizontal="justify"/>
    </xf>
    <xf numFmtId="0" fontId="26" fillId="24" borderId="0" xfId="0" applyFont="1" applyFill="1" applyAlignment="1">
      <alignment vertical="top"/>
    </xf>
    <xf numFmtId="0" fontId="26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3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4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6" fillId="24" borderId="0" xfId="53" applyNumberFormat="1" applyFont="1" applyFill="1" applyAlignment="1" applyProtection="1">
      <alignment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0" fontId="33" fillId="24" borderId="0" xfId="53" applyFont="1" applyFill="1" applyBorder="1">
      <alignment/>
      <protection/>
    </xf>
    <xf numFmtId="192" fontId="33" fillId="24" borderId="0" xfId="53" applyNumberFormat="1" applyFont="1" applyFill="1">
      <alignment/>
      <protection/>
    </xf>
    <xf numFmtId="192" fontId="36" fillId="24" borderId="0" xfId="53" applyNumberFormat="1" applyFont="1" applyFill="1" applyAlignment="1" applyProtection="1">
      <alignment vertical="center" wrapText="1"/>
      <protection/>
    </xf>
    <xf numFmtId="192" fontId="38" fillId="24" borderId="0" xfId="53" applyNumberFormat="1" applyFont="1" applyFill="1" applyAlignment="1">
      <alignment vertical="center"/>
      <protection/>
    </xf>
    <xf numFmtId="192" fontId="40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1" fontId="41" fillId="24" borderId="10" xfId="53" applyNumberFormat="1" applyFont="1" applyFill="1" applyBorder="1" applyAlignment="1">
      <alignment horizontal="center" vertical="top" wrapText="1"/>
      <protection/>
    </xf>
    <xf numFmtId="1" fontId="41" fillId="24" borderId="10" xfId="53" applyNumberFormat="1" applyFont="1" applyFill="1" applyBorder="1" applyAlignment="1">
      <alignment horizontal="center" vertical="center" wrapText="1"/>
      <protection/>
    </xf>
    <xf numFmtId="1" fontId="41" fillId="24" borderId="12" xfId="53" applyNumberFormat="1" applyFont="1" applyFill="1" applyBorder="1" applyAlignment="1">
      <alignment horizontal="center" vertical="center" wrapText="1"/>
      <protection/>
    </xf>
    <xf numFmtId="0" fontId="41" fillId="24" borderId="12" xfId="53" applyFont="1" applyFill="1" applyBorder="1" applyAlignment="1">
      <alignment horizontal="center" vertical="center" wrapText="1"/>
      <protection/>
    </xf>
    <xf numFmtId="0" fontId="35" fillId="24" borderId="10" xfId="54" applyFont="1" applyFill="1" applyBorder="1" applyAlignment="1" applyProtection="1">
      <alignment horizontal="justify" vertical="top" wrapText="1"/>
      <protection/>
    </xf>
    <xf numFmtId="1" fontId="35" fillId="24" borderId="10" xfId="53" applyNumberFormat="1" applyFont="1" applyFill="1" applyBorder="1" applyAlignment="1">
      <alignment horizontal="center" vertical="center" wrapText="1"/>
      <protection/>
    </xf>
    <xf numFmtId="0" fontId="36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5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5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41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41" fillId="24" borderId="10" xfId="53" applyNumberFormat="1" applyFont="1" applyFill="1" applyBorder="1" applyAlignment="1">
      <alignment horizontal="center" vertical="center" wrapText="1"/>
      <protection/>
    </xf>
    <xf numFmtId="0" fontId="43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/>
    </xf>
    <xf numFmtId="1" fontId="35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5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5" fillId="24" borderId="10" xfId="54" applyNumberFormat="1" applyFont="1" applyFill="1" applyBorder="1" applyAlignment="1" applyProtection="1">
      <alignment horizontal="center" vertical="top" wrapText="1"/>
      <protection locked="0"/>
    </xf>
    <xf numFmtId="1" fontId="35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41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41" fillId="24" borderId="10" xfId="0" applyNumberFormat="1" applyFont="1" applyFill="1" applyBorder="1" applyAlignment="1" applyProtection="1">
      <alignment horizontal="justify" vertical="top" wrapText="1"/>
      <protection/>
    </xf>
    <xf numFmtId="1" fontId="41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5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5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5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2" fontId="26" fillId="24" borderId="0" xfId="0" applyNumberFormat="1" applyFont="1" applyFill="1" applyBorder="1" applyAlignment="1">
      <alignment horizontal="center" vertical="center"/>
    </xf>
    <xf numFmtId="1" fontId="36" fillId="24" borderId="0" xfId="53" applyNumberFormat="1" applyFont="1" applyFill="1" applyBorder="1" applyAlignment="1" applyProtection="1">
      <alignment vertical="center" wrapText="1"/>
      <protection/>
    </xf>
    <xf numFmtId="193" fontId="33" fillId="24" borderId="0" xfId="53" applyNumberFormat="1" applyFont="1" applyFill="1" applyBorder="1">
      <alignment/>
      <protection/>
    </xf>
    <xf numFmtId="193" fontId="46" fillId="24" borderId="0" xfId="53" applyNumberFormat="1" applyFont="1" applyFill="1">
      <alignment/>
      <protection/>
    </xf>
    <xf numFmtId="192" fontId="46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94" fontId="34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3" fillId="24" borderId="13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39" fillId="24" borderId="0" xfId="53" applyNumberFormat="1" applyFont="1" applyFill="1" applyAlignment="1">
      <alignment horizontal="center" vertical="center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3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0" fontId="32" fillId="24" borderId="0" xfId="53" applyFont="1" applyFill="1">
      <alignment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22" fillId="24" borderId="0" xfId="53" applyFont="1" applyFill="1" applyAlignment="1">
      <alignment vertical="center" textRotation="180"/>
      <protection/>
    </xf>
    <xf numFmtId="0" fontId="22" fillId="24" borderId="0" xfId="0" applyFont="1" applyFill="1" applyAlignment="1">
      <alignment vertical="center" textRotation="180" wrapText="1"/>
    </xf>
    <xf numFmtId="194" fontId="22" fillId="24" borderId="0" xfId="64" applyNumberFormat="1" applyFont="1" applyFill="1" applyAlignment="1">
      <alignment/>
    </xf>
    <xf numFmtId="2" fontId="26" fillId="24" borderId="0" xfId="0" applyNumberFormat="1" applyFont="1" applyFill="1" applyBorder="1" applyAlignment="1">
      <alignment horizontal="center" vertical="center" wrapText="1"/>
    </xf>
    <xf numFmtId="1" fontId="35" fillId="24" borderId="10" xfId="53" applyNumberFormat="1" applyFont="1" applyFill="1" applyBorder="1" applyAlignment="1" applyProtection="1">
      <alignment horizontal="center" vertical="top" wrapText="1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2" fillId="24" borderId="15" xfId="53" applyFont="1" applyFill="1" applyBorder="1" applyAlignment="1">
      <alignment horizontal="center" vertical="center" textRotation="180"/>
      <protection/>
    </xf>
    <xf numFmtId="0" fontId="22" fillId="24" borderId="15" xfId="0" applyFont="1" applyFill="1" applyBorder="1" applyAlignment="1">
      <alignment horizontal="center" vertical="center" textRotation="180"/>
    </xf>
    <xf numFmtId="0" fontId="27" fillId="24" borderId="16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1" fontId="35" fillId="24" borderId="14" xfId="53" applyNumberFormat="1" applyFont="1" applyFill="1" applyBorder="1" applyAlignment="1">
      <alignment horizontal="center" vertical="center" wrapText="1"/>
      <protection/>
    </xf>
    <xf numFmtId="0" fontId="27" fillId="24" borderId="17" xfId="0" applyFont="1" applyFill="1" applyBorder="1" applyAlignment="1">
      <alignment horizontal="center" vertical="center" wrapText="1"/>
    </xf>
    <xf numFmtId="1" fontId="27" fillId="24" borderId="16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6" xfId="53" applyFont="1" applyFill="1" applyBorder="1" applyAlignment="1">
      <alignment horizontal="center" vertical="center" wrapText="1"/>
      <protection/>
    </xf>
    <xf numFmtId="14" fontId="45" fillId="24" borderId="0" xfId="0" applyNumberFormat="1" applyFont="1" applyFill="1" applyBorder="1" applyAlignment="1">
      <alignment horizontal="left"/>
    </xf>
    <xf numFmtId="1" fontId="35" fillId="24" borderId="17" xfId="53" applyNumberFormat="1" applyFont="1" applyFill="1" applyBorder="1" applyAlignment="1">
      <alignment horizontal="center" vertical="center" wrapText="1"/>
      <protection/>
    </xf>
    <xf numFmtId="1" fontId="35" fillId="24" borderId="18" xfId="53" applyNumberFormat="1" applyFont="1" applyFill="1" applyBorder="1" applyAlignment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35" fillId="24" borderId="14" xfId="53" applyFont="1" applyFill="1" applyBorder="1" applyAlignment="1" applyProtection="1">
      <alignment horizontal="center" vertical="center" wrapText="1"/>
      <protection/>
    </xf>
    <xf numFmtId="0" fontId="35" fillId="24" borderId="17" xfId="53" applyFont="1" applyFill="1" applyBorder="1" applyAlignment="1" applyProtection="1">
      <alignment horizontal="center" vertical="center" wrapText="1"/>
      <protection/>
    </xf>
    <xf numFmtId="0" fontId="35" fillId="24" borderId="18" xfId="53" applyFont="1" applyFill="1" applyBorder="1" applyAlignment="1" applyProtection="1">
      <alignment horizontal="center" vertical="center" wrapText="1"/>
      <protection/>
    </xf>
    <xf numFmtId="0" fontId="22" fillId="24" borderId="15" xfId="53" applyFont="1" applyFill="1" applyBorder="1" applyAlignment="1">
      <alignment horizontal="center" vertical="center" textRotation="180" wrapText="1"/>
      <protection/>
    </xf>
    <xf numFmtId="0" fontId="22" fillId="24" borderId="0" xfId="53" applyFont="1" applyFill="1" applyBorder="1" applyAlignment="1">
      <alignment horizontal="center" vertical="center" textRotation="180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8"/>
  <sheetViews>
    <sheetView showZeros="0" tabSelected="1" view="pageBreakPreview" zoomScale="70" zoomScaleNormal="70" zoomScaleSheetLayoutView="70" zoomScalePageLayoutView="0" workbookViewId="0" topLeftCell="A1">
      <pane xSplit="2" ySplit="10" topLeftCell="C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3" sqref="H83"/>
    </sheetView>
  </sheetViews>
  <sheetFormatPr defaultColWidth="12.796875" defaultRowHeight="15"/>
  <cols>
    <col min="1" max="1" width="53" style="16" customWidth="1"/>
    <col min="2" max="2" width="13.09765625" style="36" customWidth="1"/>
    <col min="3" max="3" width="17.796875" style="37" customWidth="1"/>
    <col min="4" max="4" width="15.5" style="31" customWidth="1"/>
    <col min="5" max="5" width="13.19921875" style="31" customWidth="1"/>
    <col min="6" max="6" width="14.5" style="31" customWidth="1"/>
    <col min="7" max="7" width="15.296875" style="101" customWidth="1"/>
    <col min="8" max="8" width="6.09765625" style="34" customWidth="1"/>
    <col min="9" max="16384" width="12.796875" style="31" customWidth="1"/>
  </cols>
  <sheetData>
    <row r="1" spans="5:8" ht="22.5">
      <c r="E1" s="109" t="s">
        <v>69</v>
      </c>
      <c r="G1" s="38"/>
      <c r="H1" s="111"/>
    </row>
    <row r="2" spans="5:8" ht="22.5">
      <c r="E2" s="109" t="s">
        <v>64</v>
      </c>
      <c r="G2" s="38"/>
      <c r="H2" s="111"/>
    </row>
    <row r="3" spans="7:8" ht="17.25">
      <c r="G3" s="38"/>
      <c r="H3" s="111"/>
    </row>
    <row r="4" spans="1:8" ht="22.5">
      <c r="A4" s="116" t="s">
        <v>83</v>
      </c>
      <c r="B4" s="116"/>
      <c r="C4" s="116"/>
      <c r="D4" s="116"/>
      <c r="E4" s="116"/>
      <c r="F4" s="116"/>
      <c r="G4" s="116"/>
      <c r="H4" s="111"/>
    </row>
    <row r="5" spans="1:8" s="39" customFormat="1" ht="37.5" customHeight="1">
      <c r="A5" s="116" t="s">
        <v>81</v>
      </c>
      <c r="B5" s="116"/>
      <c r="C5" s="116"/>
      <c r="D5" s="116"/>
      <c r="E5" s="116"/>
      <c r="F5" s="116"/>
      <c r="G5" s="116"/>
      <c r="H5" s="111"/>
    </row>
    <row r="6" spans="1:8" s="39" customFormat="1" ht="19.5">
      <c r="A6" s="17"/>
      <c r="B6" s="40"/>
      <c r="C6" s="41"/>
      <c r="D6" s="103"/>
      <c r="E6" s="42"/>
      <c r="F6" s="42"/>
      <c r="G6" s="43" t="s">
        <v>80</v>
      </c>
      <c r="H6" s="111"/>
    </row>
    <row r="7" spans="1:8" s="34" customFormat="1" ht="18.75" customHeight="1">
      <c r="A7" s="119" t="s">
        <v>0</v>
      </c>
      <c r="B7" s="123" t="s">
        <v>44</v>
      </c>
      <c r="C7" s="121">
        <v>2019</v>
      </c>
      <c r="D7" s="122"/>
      <c r="E7" s="122"/>
      <c r="F7" s="125" t="s">
        <v>67</v>
      </c>
      <c r="G7" s="125" t="s">
        <v>63</v>
      </c>
      <c r="H7" s="117">
        <v>232</v>
      </c>
    </row>
    <row r="8" spans="1:9" s="35" customFormat="1" ht="81" customHeight="1">
      <c r="A8" s="120"/>
      <c r="B8" s="124"/>
      <c r="C8" s="44" t="s">
        <v>59</v>
      </c>
      <c r="D8" s="104" t="s">
        <v>82</v>
      </c>
      <c r="E8" s="110" t="s">
        <v>60</v>
      </c>
      <c r="F8" s="124"/>
      <c r="G8" s="124"/>
      <c r="H8" s="117"/>
      <c r="I8" s="45"/>
    </row>
    <row r="9" spans="1:8" s="35" customFormat="1" ht="15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9">
        <v>6</v>
      </c>
      <c r="G9" s="47">
        <v>7</v>
      </c>
      <c r="H9" s="117"/>
    </row>
    <row r="10" spans="1:8" ht="15">
      <c r="A10" s="130" t="s">
        <v>1</v>
      </c>
      <c r="B10" s="131"/>
      <c r="C10" s="131"/>
      <c r="D10" s="131"/>
      <c r="E10" s="131"/>
      <c r="F10" s="131"/>
      <c r="G10" s="132"/>
      <c r="H10" s="117"/>
    </row>
    <row r="11" spans="1:8" s="52" customFormat="1" ht="17.25">
      <c r="A11" s="50" t="s">
        <v>2</v>
      </c>
      <c r="B11" s="51">
        <v>10000000</v>
      </c>
      <c r="C11" s="4">
        <f>C12+C15+C18+C22</f>
        <v>1809295</v>
      </c>
      <c r="D11" s="4">
        <f>D12+D15+D22+D18</f>
        <v>1565258.7999999998</v>
      </c>
      <c r="E11" s="4">
        <f>E12+E15+E18+E22</f>
        <v>1716631.7000000002</v>
      </c>
      <c r="F11" s="4">
        <f>E11/C11*100</f>
        <v>94.87848581906213</v>
      </c>
      <c r="G11" s="4">
        <f>E11-C11</f>
        <v>-92663.29999999981</v>
      </c>
      <c r="H11" s="117"/>
    </row>
    <row r="12" spans="1:8" s="52" customFormat="1" ht="36" customHeight="1">
      <c r="A12" s="50" t="s">
        <v>3</v>
      </c>
      <c r="B12" s="51">
        <v>11000000</v>
      </c>
      <c r="C12" s="4">
        <f>C13+C14</f>
        <v>1249907.7</v>
      </c>
      <c r="D12" s="4">
        <f>D13+D14</f>
        <v>1036841</v>
      </c>
      <c r="E12" s="4">
        <f>E13+E14</f>
        <v>1150940.1</v>
      </c>
      <c r="F12" s="4">
        <f aca="true" t="shared" si="0" ref="F12:F64">E12/C12*100</f>
        <v>92.08200733542165</v>
      </c>
      <c r="G12" s="4">
        <f aca="true" t="shared" si="1" ref="G12:G49">E12-C12</f>
        <v>-98967.59999999986</v>
      </c>
      <c r="H12" s="117"/>
    </row>
    <row r="13" spans="1:8" s="29" customFormat="1" ht="18">
      <c r="A13" s="53" t="s">
        <v>57</v>
      </c>
      <c r="B13" s="54">
        <v>11010000</v>
      </c>
      <c r="C13" s="5">
        <v>1249466</v>
      </c>
      <c r="D13" s="5">
        <v>1036553.5</v>
      </c>
      <c r="E13" s="3">
        <v>1150645.8</v>
      </c>
      <c r="F13" s="3">
        <f t="shared" si="0"/>
        <v>92.09100527745453</v>
      </c>
      <c r="G13" s="3">
        <f t="shared" si="1"/>
        <v>-98820.19999999995</v>
      </c>
      <c r="H13" s="117"/>
    </row>
    <row r="14" spans="1:8" s="29" customFormat="1" ht="18">
      <c r="A14" s="53" t="s">
        <v>76</v>
      </c>
      <c r="B14" s="54">
        <v>11020000</v>
      </c>
      <c r="C14" s="5">
        <v>441.7</v>
      </c>
      <c r="D14" s="5">
        <v>287.5</v>
      </c>
      <c r="E14" s="3">
        <v>294.3</v>
      </c>
      <c r="F14" s="5">
        <f t="shared" si="0"/>
        <v>66.62893366538376</v>
      </c>
      <c r="G14" s="3">
        <f t="shared" si="1"/>
        <v>-147.39999999999998</v>
      </c>
      <c r="H14" s="117"/>
    </row>
    <row r="15" spans="1:8" s="57" customFormat="1" ht="30">
      <c r="A15" s="55" t="s">
        <v>45</v>
      </c>
      <c r="B15" s="56">
        <v>13000000</v>
      </c>
      <c r="C15" s="6">
        <f>C16+C17</f>
        <v>374.8</v>
      </c>
      <c r="D15" s="6">
        <f>D16+D17</f>
        <v>312.2</v>
      </c>
      <c r="E15" s="6">
        <f>E16+E17</f>
        <v>339.8</v>
      </c>
      <c r="F15" s="6">
        <f t="shared" si="0"/>
        <v>90.66168623265742</v>
      </c>
      <c r="G15" s="4">
        <f t="shared" si="1"/>
        <v>-35</v>
      </c>
      <c r="H15" s="117"/>
    </row>
    <row r="16" spans="1:8" s="29" customFormat="1" ht="18" customHeight="1">
      <c r="A16" s="53" t="s">
        <v>61</v>
      </c>
      <c r="B16" s="54">
        <v>13010000</v>
      </c>
      <c r="C16" s="5">
        <v>94.8</v>
      </c>
      <c r="D16" s="5">
        <v>89.6</v>
      </c>
      <c r="E16" s="3">
        <v>94.8</v>
      </c>
      <c r="F16" s="5">
        <f t="shared" si="0"/>
        <v>100</v>
      </c>
      <c r="G16" s="3">
        <f t="shared" si="1"/>
        <v>0</v>
      </c>
      <c r="H16" s="117"/>
    </row>
    <row r="17" spans="1:8" s="29" customFormat="1" ht="18">
      <c r="A17" s="59" t="s">
        <v>46</v>
      </c>
      <c r="B17" s="54">
        <v>13030000</v>
      </c>
      <c r="C17" s="5">
        <v>280</v>
      </c>
      <c r="D17" s="5">
        <v>222.6</v>
      </c>
      <c r="E17" s="3">
        <v>245</v>
      </c>
      <c r="F17" s="3">
        <f t="shared" si="0"/>
        <v>87.5</v>
      </c>
      <c r="G17" s="3">
        <f t="shared" si="1"/>
        <v>-35</v>
      </c>
      <c r="H17" s="117"/>
    </row>
    <row r="18" spans="1:8" s="57" customFormat="1" ht="17.25">
      <c r="A18" s="60" t="s">
        <v>49</v>
      </c>
      <c r="B18" s="56">
        <v>14000000</v>
      </c>
      <c r="C18" s="6">
        <f>C19+C20+C21</f>
        <v>135899</v>
      </c>
      <c r="D18" s="6">
        <f>D19+D20+D21</f>
        <v>124715.4</v>
      </c>
      <c r="E18" s="6">
        <f>E19+E20+E21</f>
        <v>135899</v>
      </c>
      <c r="F18" s="4">
        <f t="shared" si="0"/>
        <v>100</v>
      </c>
      <c r="G18" s="4">
        <f t="shared" si="1"/>
        <v>0</v>
      </c>
      <c r="H18" s="117"/>
    </row>
    <row r="19" spans="1:8" s="29" customFormat="1" ht="18">
      <c r="A19" s="53" t="s">
        <v>70</v>
      </c>
      <c r="B19" s="54">
        <v>14021900</v>
      </c>
      <c r="C19" s="5">
        <v>12096.5</v>
      </c>
      <c r="D19" s="5">
        <v>10986.9</v>
      </c>
      <c r="E19" s="5">
        <f>C19</f>
        <v>12096.5</v>
      </c>
      <c r="F19" s="3">
        <f t="shared" si="0"/>
        <v>100</v>
      </c>
      <c r="G19" s="3">
        <f t="shared" si="1"/>
        <v>0</v>
      </c>
      <c r="H19" s="117"/>
    </row>
    <row r="20" spans="1:8" s="29" customFormat="1" ht="30.75">
      <c r="A20" s="53" t="s">
        <v>71</v>
      </c>
      <c r="B20" s="54">
        <v>14031900</v>
      </c>
      <c r="C20" s="5">
        <v>49794</v>
      </c>
      <c r="D20" s="5">
        <v>45786.1</v>
      </c>
      <c r="E20" s="5">
        <f>C20</f>
        <v>49794</v>
      </c>
      <c r="F20" s="3">
        <f t="shared" si="0"/>
        <v>100</v>
      </c>
      <c r="G20" s="3">
        <f t="shared" si="1"/>
        <v>0</v>
      </c>
      <c r="H20" s="117"/>
    </row>
    <row r="21" spans="1:8" s="29" customFormat="1" ht="30.75">
      <c r="A21" s="59" t="s">
        <v>50</v>
      </c>
      <c r="B21" s="54">
        <v>14040000</v>
      </c>
      <c r="C21" s="5">
        <v>74008.5</v>
      </c>
      <c r="D21" s="5">
        <v>67942.4</v>
      </c>
      <c r="E21" s="3">
        <f>C21</f>
        <v>74008.5</v>
      </c>
      <c r="F21" s="3">
        <f t="shared" si="0"/>
        <v>100</v>
      </c>
      <c r="G21" s="3">
        <f t="shared" si="1"/>
        <v>0</v>
      </c>
      <c r="H21" s="117"/>
    </row>
    <row r="22" spans="1:8" s="57" customFormat="1" ht="17.25">
      <c r="A22" s="61" t="s">
        <v>47</v>
      </c>
      <c r="B22" s="56">
        <v>18000000</v>
      </c>
      <c r="C22" s="6">
        <f>SUM(C23:C29)-C23</f>
        <v>423113.5</v>
      </c>
      <c r="D22" s="6">
        <f>SUM(D23:D29)-D23</f>
        <v>403390.2</v>
      </c>
      <c r="E22" s="6">
        <f>SUM(E23:E29)-E23</f>
        <v>429452.80000000005</v>
      </c>
      <c r="F22" s="4">
        <f t="shared" si="0"/>
        <v>101.4982504694367</v>
      </c>
      <c r="G22" s="4">
        <f t="shared" si="1"/>
        <v>6339.300000000047</v>
      </c>
      <c r="H22" s="117"/>
    </row>
    <row r="23" spans="1:8" s="29" customFormat="1" ht="18">
      <c r="A23" s="59" t="s">
        <v>51</v>
      </c>
      <c r="B23" s="54">
        <v>18010000</v>
      </c>
      <c r="C23" s="5">
        <f>C24+C25+C26</f>
        <v>196184.49999999997</v>
      </c>
      <c r="D23" s="5">
        <f>D24+D25+D26</f>
        <v>186594.3</v>
      </c>
      <c r="E23" s="5">
        <f>E24+E25+E26</f>
        <v>202448.5</v>
      </c>
      <c r="F23" s="3">
        <f t="shared" si="0"/>
        <v>103.19291279382419</v>
      </c>
      <c r="G23" s="3">
        <f t="shared" si="1"/>
        <v>6264.000000000029</v>
      </c>
      <c r="H23" s="117"/>
    </row>
    <row r="24" spans="1:8" s="29" customFormat="1" ht="61.5">
      <c r="A24" s="59" t="s">
        <v>52</v>
      </c>
      <c r="B24" s="62" t="s">
        <v>58</v>
      </c>
      <c r="C24" s="5">
        <v>15197.8</v>
      </c>
      <c r="D24" s="5">
        <v>15027</v>
      </c>
      <c r="E24" s="3">
        <v>15437.9</v>
      </c>
      <c r="F24" s="3">
        <f t="shared" si="0"/>
        <v>101.57983392333101</v>
      </c>
      <c r="G24" s="3">
        <f t="shared" si="1"/>
        <v>240.10000000000036</v>
      </c>
      <c r="H24" s="117"/>
    </row>
    <row r="25" spans="1:8" s="29" customFormat="1" ht="61.5">
      <c r="A25" s="59" t="s">
        <v>53</v>
      </c>
      <c r="B25" s="54" t="s">
        <v>54</v>
      </c>
      <c r="C25" s="5">
        <v>179995.8</v>
      </c>
      <c r="D25" s="5">
        <v>170639.5</v>
      </c>
      <c r="E25" s="5">
        <v>186019.7</v>
      </c>
      <c r="F25" s="3">
        <f t="shared" si="0"/>
        <v>103.34668920052582</v>
      </c>
      <c r="G25" s="3">
        <f t="shared" si="1"/>
        <v>6023.900000000023</v>
      </c>
      <c r="H25" s="118">
        <v>233</v>
      </c>
    </row>
    <row r="26" spans="1:8" s="29" customFormat="1" ht="30.75">
      <c r="A26" s="59" t="s">
        <v>73</v>
      </c>
      <c r="B26" s="54" t="s">
        <v>74</v>
      </c>
      <c r="C26" s="5">
        <v>990.9</v>
      </c>
      <c r="D26" s="5">
        <v>927.8</v>
      </c>
      <c r="E26" s="5">
        <f>C26</f>
        <v>990.9</v>
      </c>
      <c r="F26" s="3">
        <f t="shared" si="0"/>
        <v>100</v>
      </c>
      <c r="G26" s="3">
        <f t="shared" si="1"/>
        <v>0</v>
      </c>
      <c r="H26" s="118"/>
    </row>
    <row r="27" spans="1:8" s="29" customFormat="1" ht="18">
      <c r="A27" s="59" t="s">
        <v>4</v>
      </c>
      <c r="B27" s="54">
        <v>18030000</v>
      </c>
      <c r="C27" s="5">
        <v>768</v>
      </c>
      <c r="D27" s="5">
        <v>703.8</v>
      </c>
      <c r="E27" s="3">
        <f>C27</f>
        <v>768</v>
      </c>
      <c r="F27" s="3">
        <f t="shared" si="0"/>
        <v>100</v>
      </c>
      <c r="G27" s="3">
        <f t="shared" si="1"/>
        <v>0</v>
      </c>
      <c r="H27" s="118"/>
    </row>
    <row r="28" spans="1:8" s="29" customFormat="1" ht="30.75">
      <c r="A28" s="59" t="s">
        <v>48</v>
      </c>
      <c r="B28" s="54" t="s">
        <v>5</v>
      </c>
      <c r="C28" s="5">
        <v>0</v>
      </c>
      <c r="D28" s="5">
        <v>-0.7</v>
      </c>
      <c r="E28" s="3">
        <v>-0.7</v>
      </c>
      <c r="F28" s="18" t="e">
        <f t="shared" si="0"/>
        <v>#DIV/0!</v>
      </c>
      <c r="G28" s="3">
        <f t="shared" si="1"/>
        <v>-0.7</v>
      </c>
      <c r="H28" s="118"/>
    </row>
    <row r="29" spans="1:8" s="29" customFormat="1" ht="18">
      <c r="A29" s="59" t="s">
        <v>55</v>
      </c>
      <c r="B29" s="54">
        <v>18050000</v>
      </c>
      <c r="C29" s="5">
        <v>226161</v>
      </c>
      <c r="D29" s="5">
        <v>216092.8</v>
      </c>
      <c r="E29" s="3">
        <v>226237</v>
      </c>
      <c r="F29" s="3">
        <f>E29/C29*100</f>
        <v>100.03360437918121</v>
      </c>
      <c r="G29" s="3">
        <f t="shared" si="1"/>
        <v>76</v>
      </c>
      <c r="H29" s="118"/>
    </row>
    <row r="30" spans="1:8" s="57" customFormat="1" ht="18" customHeight="1">
      <c r="A30" s="60" t="s">
        <v>7</v>
      </c>
      <c r="B30" s="56">
        <v>20000000</v>
      </c>
      <c r="C30" s="6">
        <f>C31+C38+C42</f>
        <v>56120.8</v>
      </c>
      <c r="D30" s="6">
        <f>D31+D38+D42</f>
        <v>50044.2</v>
      </c>
      <c r="E30" s="6">
        <f>E31+E38+E42</f>
        <v>54011.5</v>
      </c>
      <c r="F30" s="6">
        <f t="shared" si="0"/>
        <v>96.2415004775413</v>
      </c>
      <c r="G30" s="4">
        <f t="shared" si="1"/>
        <v>-2109.300000000003</v>
      </c>
      <c r="H30" s="118"/>
    </row>
    <row r="31" spans="1:8" s="57" customFormat="1" ht="18" customHeight="1">
      <c r="A31" s="60" t="s">
        <v>8</v>
      </c>
      <c r="B31" s="56">
        <v>21000000</v>
      </c>
      <c r="C31" s="6">
        <f>C32+C34+C33</f>
        <v>8106.6</v>
      </c>
      <c r="D31" s="6">
        <f>D32+D34+D33</f>
        <v>5650.4</v>
      </c>
      <c r="E31" s="6">
        <f>E32+E34+E33</f>
        <v>5908.299999999999</v>
      </c>
      <c r="F31" s="6">
        <f t="shared" si="0"/>
        <v>72.88258949497938</v>
      </c>
      <c r="G31" s="4">
        <f t="shared" si="1"/>
        <v>-2198.300000000001</v>
      </c>
      <c r="H31" s="118"/>
    </row>
    <row r="32" spans="1:8" s="29" customFormat="1" ht="80.25" customHeight="1">
      <c r="A32" s="53" t="s">
        <v>43</v>
      </c>
      <c r="B32" s="54">
        <v>21010000</v>
      </c>
      <c r="C32" s="5">
        <v>65.4</v>
      </c>
      <c r="D32" s="5">
        <v>344.2</v>
      </c>
      <c r="E32" s="3">
        <f>D32</f>
        <v>344.2</v>
      </c>
      <c r="F32" s="5">
        <f t="shared" si="0"/>
        <v>526.2996941896024</v>
      </c>
      <c r="G32" s="3">
        <f t="shared" si="1"/>
        <v>278.79999999999995</v>
      </c>
      <c r="H32" s="118"/>
    </row>
    <row r="33" spans="1:8" s="29" customFormat="1" ht="18.75" customHeight="1">
      <c r="A33" s="53" t="s">
        <v>65</v>
      </c>
      <c r="B33" s="54">
        <v>21050000</v>
      </c>
      <c r="C33" s="5">
        <v>6000</v>
      </c>
      <c r="D33" s="5">
        <v>3383.6</v>
      </c>
      <c r="E33" s="3">
        <v>3522.9</v>
      </c>
      <c r="F33" s="5">
        <f>E33/C33*100</f>
        <v>58.715</v>
      </c>
      <c r="G33" s="3">
        <f>E33-C33</f>
        <v>-2477.1</v>
      </c>
      <c r="H33" s="118"/>
    </row>
    <row r="34" spans="1:8" s="29" customFormat="1" ht="18">
      <c r="A34" s="53" t="s">
        <v>9</v>
      </c>
      <c r="B34" s="54">
        <v>21080000</v>
      </c>
      <c r="C34" s="5">
        <f>SUM(C35:C37)</f>
        <v>2041.1999999999998</v>
      </c>
      <c r="D34" s="5">
        <f>SUM(D35:D37)</f>
        <v>1922.6</v>
      </c>
      <c r="E34" s="5">
        <f>SUM(E35:E37)</f>
        <v>2041.1999999999998</v>
      </c>
      <c r="F34" s="5">
        <f t="shared" si="0"/>
        <v>100</v>
      </c>
      <c r="G34" s="3">
        <f t="shared" si="1"/>
        <v>0</v>
      </c>
      <c r="H34" s="118"/>
    </row>
    <row r="35" spans="1:8" s="65" customFormat="1" ht="18">
      <c r="A35" s="63" t="s">
        <v>10</v>
      </c>
      <c r="B35" s="64">
        <v>21081100</v>
      </c>
      <c r="C35" s="1">
        <v>1652.1</v>
      </c>
      <c r="D35" s="1">
        <v>1562.1</v>
      </c>
      <c r="E35" s="2">
        <f>C35</f>
        <v>1652.1</v>
      </c>
      <c r="F35" s="2">
        <f t="shared" si="0"/>
        <v>100</v>
      </c>
      <c r="G35" s="3">
        <f t="shared" si="1"/>
        <v>0</v>
      </c>
      <c r="H35" s="118"/>
    </row>
    <row r="36" spans="1:8" s="65" customFormat="1" ht="46.5">
      <c r="A36" s="63" t="s">
        <v>56</v>
      </c>
      <c r="B36" s="64">
        <v>21081500</v>
      </c>
      <c r="C36" s="1">
        <v>380</v>
      </c>
      <c r="D36" s="1">
        <v>351.7</v>
      </c>
      <c r="E36" s="2">
        <v>380</v>
      </c>
      <c r="F36" s="2">
        <f t="shared" si="0"/>
        <v>100</v>
      </c>
      <c r="G36" s="3">
        <f t="shared" si="1"/>
        <v>0</v>
      </c>
      <c r="H36" s="118"/>
    </row>
    <row r="37" spans="1:8" s="65" customFormat="1" ht="18">
      <c r="A37" s="63" t="s">
        <v>75</v>
      </c>
      <c r="B37" s="64">
        <v>21081700</v>
      </c>
      <c r="C37" s="1">
        <v>9.1</v>
      </c>
      <c r="D37" s="1">
        <v>8.8</v>
      </c>
      <c r="E37" s="2">
        <v>9.1</v>
      </c>
      <c r="F37" s="2">
        <f t="shared" si="0"/>
        <v>100</v>
      </c>
      <c r="G37" s="3">
        <f t="shared" si="1"/>
        <v>0</v>
      </c>
      <c r="H37" s="118"/>
    </row>
    <row r="38" spans="1:8" s="57" customFormat="1" ht="35.25" customHeight="1">
      <c r="A38" s="60" t="s">
        <v>11</v>
      </c>
      <c r="B38" s="56">
        <v>22000000</v>
      </c>
      <c r="C38" s="6">
        <f>C40+C41+C39</f>
        <v>45073.8</v>
      </c>
      <c r="D38" s="6">
        <f>D40+D41+D39</f>
        <v>41770.1</v>
      </c>
      <c r="E38" s="4">
        <f>E40+E41+E39</f>
        <v>45191.5</v>
      </c>
      <c r="F38" s="6">
        <f t="shared" si="0"/>
        <v>100.26112730677244</v>
      </c>
      <c r="G38" s="4">
        <f t="shared" si="1"/>
        <v>117.69999999999709</v>
      </c>
      <c r="H38" s="118"/>
    </row>
    <row r="39" spans="1:8" s="29" customFormat="1" ht="18">
      <c r="A39" s="53" t="s">
        <v>12</v>
      </c>
      <c r="B39" s="54" t="s">
        <v>13</v>
      </c>
      <c r="C39" s="5">
        <v>20754.6</v>
      </c>
      <c r="D39" s="5">
        <v>19382.6</v>
      </c>
      <c r="E39" s="3">
        <v>20872.3</v>
      </c>
      <c r="F39" s="5">
        <f t="shared" si="0"/>
        <v>100.56710319639983</v>
      </c>
      <c r="G39" s="3">
        <f t="shared" si="1"/>
        <v>117.70000000000073</v>
      </c>
      <c r="H39" s="118"/>
    </row>
    <row r="40" spans="1:8" s="29" customFormat="1" ht="39.75" customHeight="1">
      <c r="A40" s="53" t="s">
        <v>14</v>
      </c>
      <c r="B40" s="54">
        <v>22080000</v>
      </c>
      <c r="C40" s="5">
        <v>23629</v>
      </c>
      <c r="D40" s="5">
        <v>21761</v>
      </c>
      <c r="E40" s="3">
        <f>C40</f>
        <v>23629</v>
      </c>
      <c r="F40" s="5">
        <f t="shared" si="0"/>
        <v>100</v>
      </c>
      <c r="G40" s="3">
        <f t="shared" si="1"/>
        <v>0</v>
      </c>
      <c r="H40" s="118"/>
    </row>
    <row r="41" spans="1:8" s="29" customFormat="1" ht="18">
      <c r="A41" s="59" t="s">
        <v>15</v>
      </c>
      <c r="B41" s="54">
        <v>22090000</v>
      </c>
      <c r="C41" s="5">
        <v>690.2</v>
      </c>
      <c r="D41" s="5">
        <v>626.5</v>
      </c>
      <c r="E41" s="3">
        <f>C41</f>
        <v>690.2</v>
      </c>
      <c r="F41" s="3">
        <f t="shared" si="0"/>
        <v>100</v>
      </c>
      <c r="G41" s="3">
        <f t="shared" si="1"/>
        <v>0</v>
      </c>
      <c r="H41" s="118"/>
    </row>
    <row r="42" spans="1:8" s="57" customFormat="1" ht="17.25">
      <c r="A42" s="60" t="s">
        <v>16</v>
      </c>
      <c r="B42" s="56">
        <v>24000000</v>
      </c>
      <c r="C42" s="6">
        <f>C43</f>
        <v>2940.4</v>
      </c>
      <c r="D42" s="6">
        <f>D43</f>
        <v>2623.7</v>
      </c>
      <c r="E42" s="6">
        <f>E43</f>
        <v>2911.7</v>
      </c>
      <c r="F42" s="6">
        <f t="shared" si="0"/>
        <v>99.02394232077268</v>
      </c>
      <c r="G42" s="4">
        <f t="shared" si="1"/>
        <v>-28.700000000000273</v>
      </c>
      <c r="H42" s="133">
        <v>234</v>
      </c>
    </row>
    <row r="43" spans="1:8" s="66" customFormat="1" ht="18">
      <c r="A43" s="58" t="s">
        <v>9</v>
      </c>
      <c r="B43" s="54">
        <v>24060000</v>
      </c>
      <c r="C43" s="5">
        <v>2940.4</v>
      </c>
      <c r="D43" s="5">
        <v>2623.7</v>
      </c>
      <c r="E43" s="3">
        <v>2911.7</v>
      </c>
      <c r="F43" s="3">
        <f t="shared" si="0"/>
        <v>99.02394232077268</v>
      </c>
      <c r="G43" s="3">
        <f t="shared" si="1"/>
        <v>-28.700000000000273</v>
      </c>
      <c r="H43" s="133"/>
    </row>
    <row r="44" spans="1:8" s="69" customFormat="1" ht="17.25">
      <c r="A44" s="67" t="s">
        <v>17</v>
      </c>
      <c r="B44" s="68">
        <v>30000000</v>
      </c>
      <c r="C44" s="6">
        <f aca="true" t="shared" si="2" ref="C44:E45">C45</f>
        <v>5</v>
      </c>
      <c r="D44" s="6">
        <f t="shared" si="2"/>
        <v>4.8</v>
      </c>
      <c r="E44" s="4">
        <f t="shared" si="2"/>
        <v>5</v>
      </c>
      <c r="F44" s="4">
        <f t="shared" si="0"/>
        <v>100</v>
      </c>
      <c r="G44" s="4">
        <f t="shared" si="1"/>
        <v>0</v>
      </c>
      <c r="H44" s="133"/>
    </row>
    <row r="45" spans="1:8" s="69" customFormat="1" ht="18" customHeight="1">
      <c r="A45" s="70" t="s">
        <v>18</v>
      </c>
      <c r="B45" s="71">
        <v>31000000</v>
      </c>
      <c r="C45" s="6">
        <f t="shared" si="2"/>
        <v>5</v>
      </c>
      <c r="D45" s="6">
        <f t="shared" si="2"/>
        <v>4.8</v>
      </c>
      <c r="E45" s="4">
        <f t="shared" si="2"/>
        <v>5</v>
      </c>
      <c r="F45" s="4">
        <f t="shared" si="0"/>
        <v>100</v>
      </c>
      <c r="G45" s="4">
        <f t="shared" si="1"/>
        <v>0</v>
      </c>
      <c r="H45" s="133"/>
    </row>
    <row r="46" spans="1:8" s="66" customFormat="1" ht="30.75">
      <c r="A46" s="72" t="s">
        <v>19</v>
      </c>
      <c r="B46" s="73">
        <v>31020000</v>
      </c>
      <c r="C46" s="5">
        <v>5</v>
      </c>
      <c r="D46" s="5">
        <v>4.8</v>
      </c>
      <c r="E46" s="3">
        <v>5</v>
      </c>
      <c r="F46" s="3">
        <f t="shared" si="0"/>
        <v>100</v>
      </c>
      <c r="G46" s="3">
        <f t="shared" si="1"/>
        <v>0</v>
      </c>
      <c r="H46" s="133"/>
    </row>
    <row r="47" spans="1:8" s="57" customFormat="1" ht="18" customHeight="1">
      <c r="A47" s="115" t="s">
        <v>84</v>
      </c>
      <c r="B47" s="56"/>
      <c r="C47" s="6">
        <f>C11+C30+C44</f>
        <v>1865420.8</v>
      </c>
      <c r="D47" s="6">
        <f>D11+D30+D44</f>
        <v>1615307.7999999998</v>
      </c>
      <c r="E47" s="6">
        <f>E11+E30+E44</f>
        <v>1770648.2000000002</v>
      </c>
      <c r="F47" s="6">
        <f t="shared" si="0"/>
        <v>94.91950556142615</v>
      </c>
      <c r="G47" s="4">
        <f t="shared" si="1"/>
        <v>-94772.59999999986</v>
      </c>
      <c r="H47" s="133"/>
    </row>
    <row r="48" spans="1:8" s="57" customFormat="1" ht="18" customHeight="1">
      <c r="A48" s="74" t="s">
        <v>20</v>
      </c>
      <c r="B48" s="56">
        <v>40000000</v>
      </c>
      <c r="C48" s="6">
        <v>1101786.4</v>
      </c>
      <c r="D48" s="6">
        <v>981109.8</v>
      </c>
      <c r="E48" s="6">
        <f>C48</f>
        <v>1101786.4</v>
      </c>
      <c r="F48" s="6">
        <f t="shared" si="0"/>
        <v>100</v>
      </c>
      <c r="G48" s="4">
        <f t="shared" si="1"/>
        <v>0</v>
      </c>
      <c r="H48" s="133"/>
    </row>
    <row r="49" spans="1:8" s="57" customFormat="1" ht="18" customHeight="1">
      <c r="A49" s="75" t="s">
        <v>21</v>
      </c>
      <c r="B49" s="56"/>
      <c r="C49" s="6">
        <f>C47+C48</f>
        <v>2967207.2</v>
      </c>
      <c r="D49" s="6">
        <f>D47+D48</f>
        <v>2596417.5999999996</v>
      </c>
      <c r="E49" s="6">
        <f>E47+E48</f>
        <v>2872434.6</v>
      </c>
      <c r="F49" s="6">
        <f t="shared" si="0"/>
        <v>96.80599993151809</v>
      </c>
      <c r="G49" s="6">
        <f t="shared" si="1"/>
        <v>-94772.6000000001</v>
      </c>
      <c r="H49" s="133"/>
    </row>
    <row r="50" spans="1:8" s="29" customFormat="1" ht="27.75" customHeight="1">
      <c r="A50" s="121" t="s">
        <v>22</v>
      </c>
      <c r="B50" s="127"/>
      <c r="C50" s="127"/>
      <c r="D50" s="127"/>
      <c r="E50" s="127"/>
      <c r="F50" s="127"/>
      <c r="G50" s="128"/>
      <c r="H50" s="133"/>
    </row>
    <row r="51" spans="1:8" s="57" customFormat="1" ht="18" customHeight="1">
      <c r="A51" s="50" t="s">
        <v>2</v>
      </c>
      <c r="B51" s="51">
        <v>10000000</v>
      </c>
      <c r="C51" s="7">
        <f>C53</f>
        <v>4381.1</v>
      </c>
      <c r="D51" s="7">
        <f>D53</f>
        <v>4121.4</v>
      </c>
      <c r="E51" s="7">
        <f>E53</f>
        <v>4137.5</v>
      </c>
      <c r="F51" s="7">
        <f t="shared" si="0"/>
        <v>94.43975257355459</v>
      </c>
      <c r="G51" s="7">
        <f aca="true" t="shared" si="3" ref="G51:G77">E51-C51</f>
        <v>-243.60000000000036</v>
      </c>
      <c r="H51" s="133"/>
    </row>
    <row r="52" spans="1:13" s="77" customFormat="1" ht="42.75" customHeight="1" hidden="1">
      <c r="A52" s="53" t="s">
        <v>23</v>
      </c>
      <c r="B52" s="54" t="s">
        <v>24</v>
      </c>
      <c r="C52" s="8"/>
      <c r="D52" s="8"/>
      <c r="E52" s="8" t="e">
        <v>#REF!</v>
      </c>
      <c r="F52" s="19" t="e">
        <f t="shared" si="0"/>
        <v>#REF!</v>
      </c>
      <c r="G52" s="8" t="e">
        <f t="shared" si="3"/>
        <v>#REF!</v>
      </c>
      <c r="H52" s="133"/>
      <c r="I52" s="76" t="e">
        <f>#REF!+#REF!++#REF!+#REF!+#REF!+#REF!</f>
        <v>#REF!</v>
      </c>
      <c r="J52" s="76" t="e">
        <f>#REF!+#REF!++#REF!+#REF!+#REF!+#REF!</f>
        <v>#REF!</v>
      </c>
      <c r="K52" s="76" t="e">
        <f>D52+D63+D65+D69+D71+#REF!</f>
        <v>#REF!</v>
      </c>
      <c r="L52" s="76" t="e">
        <f>E52+E63++E65+E69+E71+#REF!</f>
        <v>#REF!</v>
      </c>
      <c r="M52" s="76" t="e">
        <f>C52+C63+C65+C69+C71+#REF!</f>
        <v>#REF!</v>
      </c>
    </row>
    <row r="53" spans="1:8" s="57" customFormat="1" ht="18" customHeight="1">
      <c r="A53" s="61" t="s">
        <v>6</v>
      </c>
      <c r="B53" s="56">
        <v>19000000</v>
      </c>
      <c r="C53" s="6">
        <f>C54</f>
        <v>4381.1</v>
      </c>
      <c r="D53" s="6">
        <f>D54</f>
        <v>4121.4</v>
      </c>
      <c r="E53" s="4">
        <f>E54</f>
        <v>4137.5</v>
      </c>
      <c r="F53" s="4">
        <f>E53/C53*100</f>
        <v>94.43975257355459</v>
      </c>
      <c r="G53" s="4">
        <f>E53-C53</f>
        <v>-243.60000000000036</v>
      </c>
      <c r="H53" s="133"/>
    </row>
    <row r="54" spans="1:8" s="29" customFormat="1" ht="18">
      <c r="A54" s="78" t="s">
        <v>66</v>
      </c>
      <c r="B54" s="54">
        <v>19010000</v>
      </c>
      <c r="C54" s="5">
        <v>4381.1</v>
      </c>
      <c r="D54" s="5">
        <v>4121.4</v>
      </c>
      <c r="E54" s="3">
        <v>4137.5</v>
      </c>
      <c r="F54" s="3">
        <f>E54/C54*100</f>
        <v>94.43975257355459</v>
      </c>
      <c r="G54" s="3">
        <f>E54-C54</f>
        <v>-243.60000000000036</v>
      </c>
      <c r="H54" s="133"/>
    </row>
    <row r="55" spans="1:8" s="57" customFormat="1" ht="18" customHeight="1">
      <c r="A55" s="60" t="s">
        <v>7</v>
      </c>
      <c r="B55" s="56">
        <v>20000000</v>
      </c>
      <c r="C55" s="7">
        <f>C58+C66+C56</f>
        <v>107465.9</v>
      </c>
      <c r="D55" s="7">
        <f>D58+D66+D56</f>
        <v>81763.09999999999</v>
      </c>
      <c r="E55" s="7">
        <f>E58+E66+E56</f>
        <v>92249.894</v>
      </c>
      <c r="F55" s="7">
        <f t="shared" si="0"/>
        <v>85.84108447423789</v>
      </c>
      <c r="G55" s="7">
        <f t="shared" si="3"/>
        <v>-15216.005999999994</v>
      </c>
      <c r="H55" s="133"/>
    </row>
    <row r="56" spans="1:8" s="57" customFormat="1" ht="18" customHeight="1">
      <c r="A56" s="60" t="s">
        <v>8</v>
      </c>
      <c r="B56" s="56">
        <v>21000000</v>
      </c>
      <c r="C56" s="7">
        <f>C57</f>
        <v>36.4</v>
      </c>
      <c r="D56" s="7">
        <f>D57</f>
        <v>36.4</v>
      </c>
      <c r="E56" s="7">
        <f>E57</f>
        <v>36.4</v>
      </c>
      <c r="F56" s="7">
        <f>E56/C56*100</f>
        <v>100</v>
      </c>
      <c r="G56" s="7">
        <f>E56-C56</f>
        <v>0</v>
      </c>
      <c r="H56" s="133"/>
    </row>
    <row r="57" spans="1:8" s="57" customFormat="1" ht="30" customHeight="1">
      <c r="A57" s="59" t="s">
        <v>79</v>
      </c>
      <c r="B57" s="54">
        <v>21110000</v>
      </c>
      <c r="C57" s="8">
        <v>36.4</v>
      </c>
      <c r="D57" s="8">
        <v>36.4</v>
      </c>
      <c r="E57" s="8">
        <v>36.4</v>
      </c>
      <c r="F57" s="21">
        <f>E57/C57*100</f>
        <v>100</v>
      </c>
      <c r="G57" s="8">
        <f>E57-C57</f>
        <v>0</v>
      </c>
      <c r="H57" s="133"/>
    </row>
    <row r="58" spans="1:8" s="57" customFormat="1" ht="18" customHeight="1">
      <c r="A58" s="60" t="s">
        <v>16</v>
      </c>
      <c r="B58" s="56">
        <v>24000000</v>
      </c>
      <c r="C58" s="7">
        <f>C59+C62+C65</f>
        <v>6731.7</v>
      </c>
      <c r="D58" s="7">
        <f>D59+D62+D65</f>
        <v>6655.9</v>
      </c>
      <c r="E58" s="7">
        <f>E59+E62+E65</f>
        <v>8742.894</v>
      </c>
      <c r="F58" s="20">
        <f t="shared" si="0"/>
        <v>129.87646508311423</v>
      </c>
      <c r="G58" s="7">
        <f t="shared" si="3"/>
        <v>2011.1940000000004</v>
      </c>
      <c r="H58" s="133"/>
    </row>
    <row r="59" spans="1:8" s="29" customFormat="1" ht="18">
      <c r="A59" s="59" t="s">
        <v>77</v>
      </c>
      <c r="B59" s="54">
        <v>24060000</v>
      </c>
      <c r="C59" s="8">
        <f>C61+C60</f>
        <v>300</v>
      </c>
      <c r="D59" s="8">
        <f>D61+D60</f>
        <v>238</v>
      </c>
      <c r="E59" s="8">
        <f>E61+E60</f>
        <v>300</v>
      </c>
      <c r="F59" s="21">
        <f t="shared" si="0"/>
        <v>100</v>
      </c>
      <c r="G59" s="8">
        <f t="shared" si="3"/>
        <v>0</v>
      </c>
      <c r="H59" s="133"/>
    </row>
    <row r="60" spans="1:8" s="77" customFormat="1" ht="30.75">
      <c r="A60" s="79" t="s">
        <v>25</v>
      </c>
      <c r="B60" s="64">
        <v>24061600</v>
      </c>
      <c r="C60" s="9">
        <v>250</v>
      </c>
      <c r="D60" s="9">
        <v>210</v>
      </c>
      <c r="E60" s="8">
        <v>250</v>
      </c>
      <c r="F60" s="22">
        <f t="shared" si="0"/>
        <v>100</v>
      </c>
      <c r="G60" s="9">
        <f t="shared" si="3"/>
        <v>0</v>
      </c>
      <c r="H60" s="133"/>
    </row>
    <row r="61" spans="1:8" s="77" customFormat="1" ht="53.25" customHeight="1">
      <c r="A61" s="63" t="s">
        <v>26</v>
      </c>
      <c r="B61" s="64">
        <v>24062100</v>
      </c>
      <c r="C61" s="9">
        <v>50</v>
      </c>
      <c r="D61" s="9">
        <v>28</v>
      </c>
      <c r="E61" s="8">
        <v>50</v>
      </c>
      <c r="F61" s="22">
        <f t="shared" si="0"/>
        <v>100</v>
      </c>
      <c r="G61" s="8">
        <f t="shared" si="3"/>
        <v>0</v>
      </c>
      <c r="H61" s="133"/>
    </row>
    <row r="62" spans="1:8" s="57" customFormat="1" ht="17.25">
      <c r="A62" s="67" t="s">
        <v>27</v>
      </c>
      <c r="B62" s="68">
        <v>24110000</v>
      </c>
      <c r="C62" s="7">
        <f>C64+C63</f>
        <v>46.4</v>
      </c>
      <c r="D62" s="7">
        <f>D64+D63</f>
        <v>32.5</v>
      </c>
      <c r="E62" s="7">
        <f>E64+E63</f>
        <v>42.894</v>
      </c>
      <c r="F62" s="20">
        <f t="shared" si="0"/>
        <v>92.44396551724138</v>
      </c>
      <c r="G62" s="7">
        <f t="shared" si="3"/>
        <v>-3.5060000000000002</v>
      </c>
      <c r="H62" s="134">
        <v>235</v>
      </c>
    </row>
    <row r="63" spans="1:8" s="29" customFormat="1" ht="30.75">
      <c r="A63" s="80" t="s">
        <v>28</v>
      </c>
      <c r="B63" s="44">
        <v>24110600</v>
      </c>
      <c r="C63" s="8">
        <v>22.2</v>
      </c>
      <c r="D63" s="8">
        <v>22.2</v>
      </c>
      <c r="E63" s="8">
        <v>22.2</v>
      </c>
      <c r="F63" s="21">
        <f t="shared" si="0"/>
        <v>100</v>
      </c>
      <c r="G63" s="8">
        <f t="shared" si="3"/>
        <v>0</v>
      </c>
      <c r="H63" s="134"/>
    </row>
    <row r="64" spans="1:8" s="77" customFormat="1" ht="61.5">
      <c r="A64" s="81" t="s">
        <v>29</v>
      </c>
      <c r="B64" s="82">
        <v>24110900</v>
      </c>
      <c r="C64" s="9">
        <v>24.2</v>
      </c>
      <c r="D64" s="9">
        <v>10.3</v>
      </c>
      <c r="E64" s="9">
        <v>20.694</v>
      </c>
      <c r="F64" s="22">
        <f t="shared" si="0"/>
        <v>85.51239669421487</v>
      </c>
      <c r="G64" s="8">
        <f t="shared" si="3"/>
        <v>-3.5060000000000002</v>
      </c>
      <c r="H64" s="134"/>
    </row>
    <row r="65" spans="1:11" s="29" customFormat="1" ht="30.75">
      <c r="A65" s="80" t="s">
        <v>30</v>
      </c>
      <c r="B65" s="44">
        <v>24170000</v>
      </c>
      <c r="C65" s="8">
        <v>6385.3</v>
      </c>
      <c r="D65" s="8">
        <v>6385.4</v>
      </c>
      <c r="E65" s="8">
        <v>8400</v>
      </c>
      <c r="F65" s="21">
        <f aca="true" t="shared" si="4" ref="F65:F77">E65/C65*100</f>
        <v>131.5521588648928</v>
      </c>
      <c r="G65" s="8">
        <f t="shared" si="3"/>
        <v>2014.6999999999998</v>
      </c>
      <c r="H65" s="134"/>
      <c r="I65" s="83"/>
      <c r="J65" s="83"/>
      <c r="K65" s="83"/>
    </row>
    <row r="66" spans="1:8" s="57" customFormat="1" ht="17.25">
      <c r="A66" s="84" t="s">
        <v>31</v>
      </c>
      <c r="B66" s="56">
        <v>25000000</v>
      </c>
      <c r="C66" s="7">
        <v>100697.8</v>
      </c>
      <c r="D66" s="7">
        <v>75070.8</v>
      </c>
      <c r="E66" s="7">
        <v>83470.6</v>
      </c>
      <c r="F66" s="20">
        <f t="shared" si="4"/>
        <v>82.89217837926947</v>
      </c>
      <c r="G66" s="7">
        <f t="shared" si="3"/>
        <v>-17227.199999999997</v>
      </c>
      <c r="H66" s="134"/>
    </row>
    <row r="67" spans="1:8" s="57" customFormat="1" ht="17.25">
      <c r="A67" s="84" t="s">
        <v>32</v>
      </c>
      <c r="B67" s="56">
        <v>30000000</v>
      </c>
      <c r="C67" s="7">
        <f>C68+C70</f>
        <v>5039</v>
      </c>
      <c r="D67" s="7">
        <f>D68+D70</f>
        <v>5039</v>
      </c>
      <c r="E67" s="7">
        <f>E68+E70</f>
        <v>5213.400000000001</v>
      </c>
      <c r="F67" s="7">
        <f t="shared" si="4"/>
        <v>103.46100416749356</v>
      </c>
      <c r="G67" s="7">
        <f t="shared" si="3"/>
        <v>174.40000000000055</v>
      </c>
      <c r="H67" s="134"/>
    </row>
    <row r="68" spans="1:8" s="57" customFormat="1" ht="17.25">
      <c r="A68" s="55" t="s">
        <v>78</v>
      </c>
      <c r="B68" s="56">
        <v>31000000</v>
      </c>
      <c r="C68" s="7">
        <f>C69</f>
        <v>3766</v>
      </c>
      <c r="D68" s="7">
        <f>D69</f>
        <v>4122.4</v>
      </c>
      <c r="E68" s="7">
        <f>E69</f>
        <v>4296.8</v>
      </c>
      <c r="F68" s="20">
        <f t="shared" si="4"/>
        <v>114.09453000531069</v>
      </c>
      <c r="G68" s="7">
        <f t="shared" si="3"/>
        <v>530.8000000000002</v>
      </c>
      <c r="H68" s="134"/>
    </row>
    <row r="69" spans="1:8" s="29" customFormat="1" ht="34.5" customHeight="1">
      <c r="A69" s="85" t="s">
        <v>33</v>
      </c>
      <c r="B69" s="54">
        <v>31030000</v>
      </c>
      <c r="C69" s="8">
        <v>3766</v>
      </c>
      <c r="D69" s="8">
        <v>4122.4</v>
      </c>
      <c r="E69" s="8">
        <v>4296.8</v>
      </c>
      <c r="F69" s="21">
        <f t="shared" si="4"/>
        <v>114.09453000531069</v>
      </c>
      <c r="G69" s="8">
        <f t="shared" si="3"/>
        <v>530.8000000000002</v>
      </c>
      <c r="H69" s="134"/>
    </row>
    <row r="70" spans="1:8" s="57" customFormat="1" ht="17.25">
      <c r="A70" s="55" t="s">
        <v>34</v>
      </c>
      <c r="B70" s="56">
        <v>33000000</v>
      </c>
      <c r="C70" s="7">
        <f>C71</f>
        <v>1273</v>
      </c>
      <c r="D70" s="7">
        <f>D71</f>
        <v>916.6</v>
      </c>
      <c r="E70" s="7">
        <f>E71</f>
        <v>916.6000000000001</v>
      </c>
      <c r="F70" s="20">
        <f t="shared" si="4"/>
        <v>72.00314218381776</v>
      </c>
      <c r="G70" s="7">
        <f t="shared" si="3"/>
        <v>-356.39999999999986</v>
      </c>
      <c r="H70" s="134"/>
    </row>
    <row r="71" spans="1:8" s="29" customFormat="1" ht="18">
      <c r="A71" s="53" t="s">
        <v>35</v>
      </c>
      <c r="B71" s="54">
        <v>33010000</v>
      </c>
      <c r="C71" s="8">
        <v>1273</v>
      </c>
      <c r="D71" s="8">
        <v>916.6</v>
      </c>
      <c r="E71" s="8">
        <v>916.6000000000001</v>
      </c>
      <c r="F71" s="21">
        <f t="shared" si="4"/>
        <v>72.00314218381776</v>
      </c>
      <c r="G71" s="8">
        <f t="shared" si="3"/>
        <v>-356.39999999999986</v>
      </c>
      <c r="H71" s="134"/>
    </row>
    <row r="72" spans="1:8" s="57" customFormat="1" ht="17.25">
      <c r="A72" s="60" t="s">
        <v>20</v>
      </c>
      <c r="B72" s="56">
        <v>40000000</v>
      </c>
      <c r="C72" s="7">
        <f>68893+60</f>
        <v>68953</v>
      </c>
      <c r="D72" s="7">
        <v>62649.2</v>
      </c>
      <c r="E72" s="7">
        <f>C72</f>
        <v>68953</v>
      </c>
      <c r="F72" s="20">
        <f t="shared" si="4"/>
        <v>100</v>
      </c>
      <c r="G72" s="7">
        <f t="shared" si="3"/>
        <v>0</v>
      </c>
      <c r="H72" s="134"/>
    </row>
    <row r="73" spans="1:8" s="57" customFormat="1" ht="17.25">
      <c r="A73" s="60" t="s">
        <v>36</v>
      </c>
      <c r="B73" s="56">
        <v>50000000</v>
      </c>
      <c r="C73" s="7">
        <f>SUM(C74:C74)</f>
        <v>1588.6</v>
      </c>
      <c r="D73" s="7">
        <f>SUM(D74:D74)</f>
        <v>1541.5</v>
      </c>
      <c r="E73" s="7">
        <f>SUM(E74:E74)</f>
        <v>1653.5</v>
      </c>
      <c r="F73" s="7">
        <f t="shared" si="4"/>
        <v>104.08535817701122</v>
      </c>
      <c r="G73" s="7">
        <f t="shared" si="3"/>
        <v>64.90000000000009</v>
      </c>
      <c r="H73" s="134"/>
    </row>
    <row r="74" spans="1:8" s="29" customFormat="1" ht="46.5">
      <c r="A74" s="53" t="s">
        <v>37</v>
      </c>
      <c r="B74" s="54">
        <v>50110000</v>
      </c>
      <c r="C74" s="8">
        <v>1588.6</v>
      </c>
      <c r="D74" s="8">
        <v>1541.5</v>
      </c>
      <c r="E74" s="8">
        <v>1653.5</v>
      </c>
      <c r="F74" s="21">
        <f t="shared" si="4"/>
        <v>104.08535817701122</v>
      </c>
      <c r="G74" s="8">
        <f t="shared" si="3"/>
        <v>64.90000000000009</v>
      </c>
      <c r="H74" s="134"/>
    </row>
    <row r="75" spans="1:9" s="57" customFormat="1" ht="17.25">
      <c r="A75" s="86" t="s">
        <v>38</v>
      </c>
      <c r="B75" s="56"/>
      <c r="C75" s="7">
        <f>C51+C55+C67+C73</f>
        <v>118474.6</v>
      </c>
      <c r="D75" s="7">
        <f>D51+D55+D67+D73</f>
        <v>92464.99999999999</v>
      </c>
      <c r="E75" s="7">
        <f>E51+E55+E67+E73</f>
        <v>103254.294</v>
      </c>
      <c r="F75" s="20">
        <f t="shared" si="4"/>
        <v>87.15310623542936</v>
      </c>
      <c r="G75" s="7">
        <f t="shared" si="3"/>
        <v>-15220.306000000011</v>
      </c>
      <c r="H75" s="134"/>
      <c r="I75" s="102"/>
    </row>
    <row r="76" spans="1:8" s="57" customFormat="1" ht="17.25">
      <c r="A76" s="60" t="s">
        <v>39</v>
      </c>
      <c r="B76" s="87"/>
      <c r="C76" s="7">
        <f>C72+C75</f>
        <v>187427.6</v>
      </c>
      <c r="D76" s="7">
        <f>D72+D75</f>
        <v>155114.19999999998</v>
      </c>
      <c r="E76" s="7">
        <f>E72+E75</f>
        <v>172207.294</v>
      </c>
      <c r="F76" s="7">
        <f t="shared" si="4"/>
        <v>91.87936781989418</v>
      </c>
      <c r="G76" s="7">
        <f t="shared" si="3"/>
        <v>-15220.306000000011</v>
      </c>
      <c r="H76" s="134"/>
    </row>
    <row r="77" spans="1:8" s="57" customFormat="1" ht="17.25">
      <c r="A77" s="86" t="s">
        <v>40</v>
      </c>
      <c r="B77" s="87"/>
      <c r="C77" s="7">
        <f>C49+C76</f>
        <v>3154634.8000000003</v>
      </c>
      <c r="D77" s="7">
        <f>D49+D76</f>
        <v>2751531.8</v>
      </c>
      <c r="E77" s="7">
        <f>E49+E76</f>
        <v>3044641.8940000003</v>
      </c>
      <c r="F77" s="7">
        <f t="shared" si="4"/>
        <v>96.51329193477483</v>
      </c>
      <c r="G77" s="7">
        <f t="shared" si="3"/>
        <v>-109992.90599999996</v>
      </c>
      <c r="H77" s="134"/>
    </row>
    <row r="78" spans="1:8" s="57" customFormat="1" ht="19.5" customHeight="1">
      <c r="A78" s="88"/>
      <c r="B78" s="89"/>
      <c r="C78" s="10"/>
      <c r="D78" s="10"/>
      <c r="E78" s="10"/>
      <c r="F78" s="10">
        <f>E79-E78</f>
        <v>0</v>
      </c>
      <c r="G78" s="10"/>
      <c r="H78" s="134"/>
    </row>
    <row r="79" spans="1:8" s="57" customFormat="1" ht="19.5" customHeight="1">
      <c r="A79" s="88"/>
      <c r="B79" s="89"/>
      <c r="C79" s="10"/>
      <c r="D79" s="10"/>
      <c r="E79" s="10"/>
      <c r="F79" s="10"/>
      <c r="G79" s="10"/>
      <c r="H79" s="134"/>
    </row>
    <row r="80" spans="1:8" s="11" customFormat="1" ht="26.25" customHeight="1">
      <c r="A80" s="24" t="s">
        <v>72</v>
      </c>
      <c r="B80" s="23"/>
      <c r="D80" s="129"/>
      <c r="E80" s="129"/>
      <c r="F80" s="129" t="s">
        <v>68</v>
      </c>
      <c r="G80" s="129"/>
      <c r="H80" s="134"/>
    </row>
    <row r="81" spans="1:8" s="11" customFormat="1" ht="31.5" customHeight="1">
      <c r="A81" s="24"/>
      <c r="B81" s="23"/>
      <c r="C81" s="114"/>
      <c r="D81" s="114"/>
      <c r="E81" s="114"/>
      <c r="F81" s="114"/>
      <c r="G81" s="90"/>
      <c r="H81" s="134"/>
    </row>
    <row r="82" spans="1:8" s="11" customFormat="1" ht="26.25" customHeight="1" hidden="1">
      <c r="A82" s="24" t="s">
        <v>62</v>
      </c>
      <c r="B82" s="25"/>
      <c r="C82" s="91"/>
      <c r="D82" s="91"/>
      <c r="E82" s="91"/>
      <c r="F82" s="91"/>
      <c r="G82" s="90"/>
      <c r="H82" s="112"/>
    </row>
    <row r="83" spans="1:8" s="28" customFormat="1" ht="25.5">
      <c r="A83" s="26"/>
      <c r="B83" s="27"/>
      <c r="C83" s="12"/>
      <c r="D83" s="12"/>
      <c r="E83" s="12"/>
      <c r="F83" s="12"/>
      <c r="G83" s="90"/>
      <c r="H83" s="112"/>
    </row>
    <row r="84" spans="1:7" s="29" customFormat="1" ht="24.75">
      <c r="A84" s="126"/>
      <c r="B84" s="126"/>
      <c r="C84" s="13"/>
      <c r="D84" s="14"/>
      <c r="E84" s="14"/>
      <c r="G84" s="15"/>
    </row>
    <row r="85" spans="2:7" s="29" customFormat="1" ht="24.75">
      <c r="B85" s="15"/>
      <c r="C85" s="37"/>
      <c r="D85" s="105"/>
      <c r="E85" s="14"/>
      <c r="G85" s="15"/>
    </row>
    <row r="86" spans="1:7" s="29" customFormat="1" ht="24.75">
      <c r="A86" s="30"/>
      <c r="B86" s="15"/>
      <c r="C86" s="37"/>
      <c r="D86" s="106"/>
      <c r="E86" s="15"/>
      <c r="F86" s="66"/>
      <c r="G86" s="15"/>
    </row>
    <row r="87" spans="2:7" ht="18">
      <c r="B87" s="92"/>
      <c r="E87" s="38"/>
      <c r="F87" s="38"/>
      <c r="G87" s="38"/>
    </row>
    <row r="88" spans="2:7" ht="18">
      <c r="B88" s="92"/>
      <c r="E88" s="38"/>
      <c r="F88" s="38"/>
      <c r="G88" s="93"/>
    </row>
    <row r="89" spans="1:7" ht="42.75" customHeight="1" hidden="1">
      <c r="A89" s="16" t="s">
        <v>41</v>
      </c>
      <c r="B89" s="92"/>
      <c r="C89" s="13"/>
      <c r="D89" s="94"/>
      <c r="E89" s="94"/>
      <c r="F89" s="95"/>
      <c r="G89" s="94"/>
    </row>
    <row r="90" spans="1:7" ht="42.75" customHeight="1" hidden="1">
      <c r="A90" s="16" t="s">
        <v>42</v>
      </c>
      <c r="B90" s="92"/>
      <c r="C90" s="13"/>
      <c r="D90" s="94"/>
      <c r="E90" s="94"/>
      <c r="F90" s="95"/>
      <c r="G90" s="94"/>
    </row>
    <row r="91" spans="1:8" s="33" customFormat="1" ht="42.75" customHeight="1" hidden="1">
      <c r="A91" s="32"/>
      <c r="B91" s="96"/>
      <c r="C91" s="97"/>
      <c r="D91" s="94"/>
      <c r="E91" s="94"/>
      <c r="F91" s="95"/>
      <c r="G91" s="94"/>
      <c r="H91" s="113"/>
    </row>
    <row r="92" spans="2:7" ht="42.75" customHeight="1" hidden="1">
      <c r="B92" s="92"/>
      <c r="D92" s="107"/>
      <c r="E92" s="38"/>
      <c r="F92" s="38"/>
      <c r="G92" s="38"/>
    </row>
    <row r="93" spans="2:7" ht="42.75" customHeight="1" hidden="1">
      <c r="B93" s="92"/>
      <c r="E93" s="38"/>
      <c r="F93" s="38"/>
      <c r="G93" s="38"/>
    </row>
    <row r="94" spans="2:7" ht="42.75" customHeight="1" hidden="1">
      <c r="B94" s="92"/>
      <c r="D94" s="107"/>
      <c r="E94" s="38"/>
      <c r="F94" s="38"/>
      <c r="G94" s="38"/>
    </row>
    <row r="95" spans="2:7" ht="18">
      <c r="B95" s="92"/>
      <c r="E95" s="38"/>
      <c r="F95" s="38"/>
      <c r="G95" s="38"/>
    </row>
    <row r="96" spans="2:7" ht="18">
      <c r="B96" s="92"/>
      <c r="E96" s="38"/>
      <c r="F96" s="38"/>
      <c r="G96" s="38"/>
    </row>
    <row r="97" spans="5:7" ht="18">
      <c r="E97" s="38"/>
      <c r="F97" s="38"/>
      <c r="G97" s="38"/>
    </row>
    <row r="98" spans="1:7" s="34" customFormat="1" ht="18">
      <c r="A98" s="16"/>
      <c r="B98" s="98"/>
      <c r="C98" s="99"/>
      <c r="D98" s="108"/>
      <c r="E98" s="100"/>
      <c r="F98" s="100"/>
      <c r="G98" s="100"/>
    </row>
    <row r="99" spans="5:7" ht="18">
      <c r="E99" s="38"/>
      <c r="F99" s="38"/>
      <c r="G99" s="38"/>
    </row>
    <row r="100" spans="5:7" ht="18">
      <c r="E100" s="38"/>
      <c r="F100" s="38"/>
      <c r="G100" s="38"/>
    </row>
    <row r="101" spans="5:7" ht="18">
      <c r="E101" s="38"/>
      <c r="F101" s="38"/>
      <c r="G101" s="38"/>
    </row>
    <row r="102" spans="5:7" ht="18">
      <c r="E102" s="38"/>
      <c r="F102" s="38"/>
      <c r="G102" s="38"/>
    </row>
    <row r="103" spans="5:7" ht="18">
      <c r="E103" s="38"/>
      <c r="F103" s="38"/>
      <c r="G103" s="38"/>
    </row>
    <row r="104" spans="5:7" ht="18">
      <c r="E104" s="38"/>
      <c r="F104" s="38"/>
      <c r="G104" s="38"/>
    </row>
    <row r="105" spans="5:7" ht="18">
      <c r="E105" s="38"/>
      <c r="F105" s="38"/>
      <c r="G105" s="38"/>
    </row>
    <row r="106" spans="5:7" ht="18">
      <c r="E106" s="38"/>
      <c r="F106" s="38"/>
      <c r="G106" s="38"/>
    </row>
    <row r="107" spans="5:7" ht="18">
      <c r="E107" s="38"/>
      <c r="F107" s="38"/>
      <c r="G107" s="38"/>
    </row>
    <row r="108" spans="5:7" ht="18">
      <c r="E108" s="38"/>
      <c r="F108" s="38"/>
      <c r="G108" s="38"/>
    </row>
    <row r="109" spans="5:7" ht="18">
      <c r="E109" s="38"/>
      <c r="F109" s="38"/>
      <c r="G109" s="38"/>
    </row>
    <row r="110" spans="5:7" ht="18">
      <c r="E110" s="38"/>
      <c r="F110" s="38"/>
      <c r="G110" s="38"/>
    </row>
    <row r="111" spans="5:7" ht="18">
      <c r="E111" s="38"/>
      <c r="F111" s="38"/>
      <c r="G111" s="38"/>
    </row>
    <row r="112" spans="5:7" ht="18">
      <c r="E112" s="38"/>
      <c r="F112" s="38"/>
      <c r="G112" s="38"/>
    </row>
    <row r="113" spans="5:7" ht="18">
      <c r="E113" s="38"/>
      <c r="F113" s="38"/>
      <c r="G113" s="38"/>
    </row>
    <row r="114" spans="5:7" ht="18">
      <c r="E114" s="38"/>
      <c r="F114" s="38"/>
      <c r="G114" s="38"/>
    </row>
    <row r="115" spans="5:7" ht="18">
      <c r="E115" s="38"/>
      <c r="F115" s="38"/>
      <c r="G115" s="38"/>
    </row>
    <row r="116" spans="5:7" ht="18">
      <c r="E116" s="38"/>
      <c r="F116" s="38"/>
      <c r="G116" s="38"/>
    </row>
    <row r="117" spans="5:7" ht="18">
      <c r="E117" s="38"/>
      <c r="F117" s="38"/>
      <c r="G117" s="38"/>
    </row>
    <row r="118" spans="5:7" ht="18">
      <c r="E118" s="38"/>
      <c r="F118" s="38"/>
      <c r="G118" s="38"/>
    </row>
    <row r="119" spans="5:7" ht="18">
      <c r="E119" s="38"/>
      <c r="F119" s="38"/>
      <c r="G119" s="38"/>
    </row>
    <row r="120" spans="5:7" ht="18">
      <c r="E120" s="38"/>
      <c r="F120" s="38"/>
      <c r="G120" s="38"/>
    </row>
    <row r="121" spans="5:7" ht="18">
      <c r="E121" s="38"/>
      <c r="F121" s="38"/>
      <c r="G121" s="38"/>
    </row>
    <row r="122" spans="5:7" ht="18">
      <c r="E122" s="38"/>
      <c r="F122" s="38"/>
      <c r="G122" s="38"/>
    </row>
    <row r="123" spans="5:7" ht="18">
      <c r="E123" s="38"/>
      <c r="F123" s="38"/>
      <c r="G123" s="38"/>
    </row>
    <row r="124" spans="5:7" ht="18">
      <c r="E124" s="38"/>
      <c r="F124" s="38"/>
      <c r="G124" s="38"/>
    </row>
    <row r="125" spans="5:7" ht="18">
      <c r="E125" s="38"/>
      <c r="F125" s="38"/>
      <c r="G125" s="38"/>
    </row>
    <row r="126" spans="5:7" ht="18">
      <c r="E126" s="38"/>
      <c r="F126" s="38"/>
      <c r="G126" s="38"/>
    </row>
    <row r="127" spans="5:7" ht="18">
      <c r="E127" s="38"/>
      <c r="F127" s="38"/>
      <c r="G127" s="38"/>
    </row>
    <row r="128" spans="5:7" ht="18">
      <c r="E128" s="38"/>
      <c r="F128" s="38"/>
      <c r="G128" s="38"/>
    </row>
    <row r="129" spans="5:7" ht="18">
      <c r="E129" s="38"/>
      <c r="F129" s="38"/>
      <c r="G129" s="38"/>
    </row>
    <row r="130" spans="5:7" ht="18">
      <c r="E130" s="38"/>
      <c r="F130" s="38"/>
      <c r="G130" s="38"/>
    </row>
    <row r="131" spans="5:7" ht="18">
      <c r="E131" s="38"/>
      <c r="F131" s="38"/>
      <c r="G131" s="38"/>
    </row>
    <row r="132" spans="5:7" ht="18">
      <c r="E132" s="38"/>
      <c r="F132" s="38"/>
      <c r="G132" s="38"/>
    </row>
    <row r="133" spans="5:7" ht="18">
      <c r="E133" s="38"/>
      <c r="F133" s="38"/>
      <c r="G133" s="38"/>
    </row>
    <row r="134" spans="5:7" ht="18">
      <c r="E134" s="38"/>
      <c r="F134" s="38"/>
      <c r="G134" s="38"/>
    </row>
    <row r="135" spans="5:7" ht="18">
      <c r="E135" s="38"/>
      <c r="F135" s="38"/>
      <c r="G135" s="38"/>
    </row>
    <row r="136" spans="5:7" ht="18">
      <c r="E136" s="38"/>
      <c r="F136" s="38"/>
      <c r="G136" s="38"/>
    </row>
    <row r="137" spans="5:7" ht="18">
      <c r="E137" s="38"/>
      <c r="F137" s="38"/>
      <c r="G137" s="38"/>
    </row>
    <row r="138" spans="5:7" ht="18">
      <c r="E138" s="38"/>
      <c r="F138" s="38"/>
      <c r="G138" s="38"/>
    </row>
    <row r="139" spans="5:7" ht="18">
      <c r="E139" s="38"/>
      <c r="F139" s="38"/>
      <c r="G139" s="38"/>
    </row>
    <row r="140" spans="5:7" ht="18">
      <c r="E140" s="38"/>
      <c r="F140" s="38"/>
      <c r="G140" s="38"/>
    </row>
    <row r="141" spans="5:7" ht="18">
      <c r="E141" s="38"/>
      <c r="F141" s="38"/>
      <c r="G141" s="38"/>
    </row>
    <row r="142" spans="5:7" ht="18">
      <c r="E142" s="38"/>
      <c r="F142" s="38"/>
      <c r="G142" s="38"/>
    </row>
    <row r="143" spans="5:7" ht="18">
      <c r="E143" s="38"/>
      <c r="F143" s="38"/>
      <c r="G143" s="38"/>
    </row>
    <row r="144" spans="5:7" ht="18">
      <c r="E144" s="38"/>
      <c r="F144" s="38"/>
      <c r="G144" s="38"/>
    </row>
    <row r="145" spans="5:7" ht="18">
      <c r="E145" s="38"/>
      <c r="F145" s="38"/>
      <c r="G145" s="38"/>
    </row>
    <row r="146" spans="5:7" ht="18">
      <c r="E146" s="38"/>
      <c r="F146" s="38"/>
      <c r="G146" s="38"/>
    </row>
    <row r="147" spans="5:7" ht="18">
      <c r="E147" s="38"/>
      <c r="F147" s="38"/>
      <c r="G147" s="38"/>
    </row>
    <row r="148" spans="5:7" ht="18">
      <c r="E148" s="38"/>
      <c r="F148" s="38"/>
      <c r="G148" s="38"/>
    </row>
    <row r="149" spans="5:7" ht="18">
      <c r="E149" s="38"/>
      <c r="F149" s="38"/>
      <c r="G149" s="38"/>
    </row>
    <row r="150" spans="5:7" ht="18">
      <c r="E150" s="38"/>
      <c r="F150" s="38"/>
      <c r="G150" s="38"/>
    </row>
    <row r="151" spans="5:7" ht="18">
      <c r="E151" s="38"/>
      <c r="F151" s="38"/>
      <c r="G151" s="38"/>
    </row>
    <row r="152" spans="5:7" ht="18">
      <c r="E152" s="38"/>
      <c r="F152" s="38"/>
      <c r="G152" s="38"/>
    </row>
    <row r="153" spans="5:7" ht="18">
      <c r="E153" s="38"/>
      <c r="F153" s="38"/>
      <c r="G153" s="38"/>
    </row>
    <row r="154" spans="5:7" ht="18">
      <c r="E154" s="38"/>
      <c r="F154" s="38"/>
      <c r="G154" s="38"/>
    </row>
    <row r="155" spans="5:7" ht="18">
      <c r="E155" s="38"/>
      <c r="F155" s="38"/>
      <c r="G155" s="38"/>
    </row>
    <row r="156" spans="5:7" ht="18">
      <c r="E156" s="38"/>
      <c r="F156" s="38"/>
      <c r="G156" s="38"/>
    </row>
    <row r="157" spans="5:7" ht="18">
      <c r="E157" s="38"/>
      <c r="F157" s="38"/>
      <c r="G157" s="38"/>
    </row>
    <row r="158" spans="5:7" ht="18">
      <c r="E158" s="38"/>
      <c r="F158" s="38"/>
      <c r="G158" s="38"/>
    </row>
    <row r="159" spans="5:7" ht="18">
      <c r="E159" s="38"/>
      <c r="F159" s="38"/>
      <c r="G159" s="38"/>
    </row>
    <row r="160" spans="5:7" ht="18">
      <c r="E160" s="38"/>
      <c r="F160" s="38"/>
      <c r="G160" s="38"/>
    </row>
    <row r="161" spans="5:7" ht="18">
      <c r="E161" s="38"/>
      <c r="F161" s="38"/>
      <c r="G161" s="38"/>
    </row>
    <row r="162" spans="5:7" ht="18">
      <c r="E162" s="38"/>
      <c r="F162" s="38"/>
      <c r="G162" s="38"/>
    </row>
    <row r="163" spans="5:7" ht="18">
      <c r="E163" s="38"/>
      <c r="F163" s="38"/>
      <c r="G163" s="38"/>
    </row>
    <row r="164" spans="5:7" ht="18">
      <c r="E164" s="38"/>
      <c r="F164" s="38"/>
      <c r="G164" s="38"/>
    </row>
    <row r="165" spans="5:7" ht="18">
      <c r="E165" s="38"/>
      <c r="F165" s="38"/>
      <c r="G165" s="38"/>
    </row>
    <row r="166" spans="5:7" ht="18">
      <c r="E166" s="38"/>
      <c r="F166" s="38"/>
      <c r="G166" s="38"/>
    </row>
    <row r="167" spans="5:7" ht="18">
      <c r="E167" s="38"/>
      <c r="F167" s="38"/>
      <c r="G167" s="38"/>
    </row>
    <row r="168" spans="5:7" ht="18">
      <c r="E168" s="38"/>
      <c r="F168" s="38"/>
      <c r="G168" s="38"/>
    </row>
    <row r="169" spans="5:7" ht="18">
      <c r="E169" s="38"/>
      <c r="F169" s="38"/>
      <c r="G169" s="38"/>
    </row>
    <row r="170" spans="5:7" ht="18">
      <c r="E170" s="38"/>
      <c r="F170" s="38"/>
      <c r="G170" s="38"/>
    </row>
    <row r="171" spans="5:7" ht="18">
      <c r="E171" s="38"/>
      <c r="F171" s="38"/>
      <c r="G171" s="38"/>
    </row>
    <row r="172" spans="5:7" ht="18">
      <c r="E172" s="38"/>
      <c r="F172" s="38"/>
      <c r="G172" s="38"/>
    </row>
    <row r="173" spans="5:7" ht="18">
      <c r="E173" s="38"/>
      <c r="F173" s="38"/>
      <c r="G173" s="38"/>
    </row>
    <row r="174" spans="5:7" ht="18">
      <c r="E174" s="38"/>
      <c r="F174" s="38"/>
      <c r="G174" s="38"/>
    </row>
    <row r="175" spans="5:7" ht="18">
      <c r="E175" s="38"/>
      <c r="F175" s="38"/>
      <c r="G175" s="38"/>
    </row>
    <row r="176" spans="5:7" ht="18">
      <c r="E176" s="38"/>
      <c r="F176" s="38"/>
      <c r="G176" s="38"/>
    </row>
    <row r="177" spans="5:7" ht="18">
      <c r="E177" s="38"/>
      <c r="F177" s="38"/>
      <c r="G177" s="38"/>
    </row>
    <row r="178" spans="5:7" ht="18">
      <c r="E178" s="38"/>
      <c r="F178" s="38"/>
      <c r="G178" s="38"/>
    </row>
    <row r="179" spans="5:7" ht="18">
      <c r="E179" s="38"/>
      <c r="F179" s="38"/>
      <c r="G179" s="38"/>
    </row>
    <row r="180" spans="5:7" ht="18">
      <c r="E180" s="38"/>
      <c r="F180" s="38"/>
      <c r="G180" s="38"/>
    </row>
    <row r="181" spans="5:7" ht="18">
      <c r="E181" s="38"/>
      <c r="F181" s="38"/>
      <c r="G181" s="38"/>
    </row>
    <row r="182" spans="5:7" ht="18">
      <c r="E182" s="38"/>
      <c r="F182" s="38"/>
      <c r="G182" s="38"/>
    </row>
    <row r="183" spans="5:7" ht="18">
      <c r="E183" s="38"/>
      <c r="F183" s="38"/>
      <c r="G183" s="38"/>
    </row>
    <row r="184" spans="5:7" ht="18">
      <c r="E184" s="38"/>
      <c r="F184" s="38"/>
      <c r="G184" s="38"/>
    </row>
    <row r="185" spans="5:7" ht="18">
      <c r="E185" s="38"/>
      <c r="F185" s="38"/>
      <c r="G185" s="38"/>
    </row>
    <row r="186" spans="5:7" ht="18">
      <c r="E186" s="38"/>
      <c r="F186" s="38"/>
      <c r="G186" s="38"/>
    </row>
    <row r="187" spans="5:7" ht="18">
      <c r="E187" s="38"/>
      <c r="F187" s="38"/>
      <c r="G187" s="38"/>
    </row>
    <row r="188" spans="5:7" ht="18">
      <c r="E188" s="38"/>
      <c r="F188" s="38"/>
      <c r="G188" s="38"/>
    </row>
    <row r="189" spans="5:7" ht="18">
      <c r="E189" s="38"/>
      <c r="F189" s="38"/>
      <c r="G189" s="38"/>
    </row>
    <row r="190" spans="5:7" ht="18">
      <c r="E190" s="38"/>
      <c r="F190" s="38"/>
      <c r="G190" s="38"/>
    </row>
    <row r="191" spans="5:7" ht="18">
      <c r="E191" s="38"/>
      <c r="F191" s="38"/>
      <c r="G191" s="38"/>
    </row>
    <row r="192" spans="5:7" ht="18">
      <c r="E192" s="38"/>
      <c r="F192" s="38"/>
      <c r="G192" s="38"/>
    </row>
    <row r="193" spans="5:7" ht="18">
      <c r="E193" s="38"/>
      <c r="F193" s="38"/>
      <c r="G193" s="38"/>
    </row>
    <row r="194" spans="5:7" ht="18">
      <c r="E194" s="38"/>
      <c r="F194" s="38"/>
      <c r="G194" s="38"/>
    </row>
    <row r="195" spans="5:7" ht="18">
      <c r="E195" s="38"/>
      <c r="F195" s="38"/>
      <c r="G195" s="38"/>
    </row>
    <row r="196" spans="5:7" ht="18">
      <c r="E196" s="38"/>
      <c r="F196" s="38"/>
      <c r="G196" s="38"/>
    </row>
    <row r="197" spans="5:7" ht="18">
      <c r="E197" s="38"/>
      <c r="F197" s="38"/>
      <c r="G197" s="38"/>
    </row>
    <row r="198" spans="5:7" ht="18">
      <c r="E198" s="38"/>
      <c r="F198" s="38"/>
      <c r="G198" s="38"/>
    </row>
    <row r="199" spans="5:7" ht="18">
      <c r="E199" s="38"/>
      <c r="F199" s="38"/>
      <c r="G199" s="38"/>
    </row>
    <row r="200" spans="5:7" ht="18">
      <c r="E200" s="38"/>
      <c r="F200" s="38"/>
      <c r="G200" s="38"/>
    </row>
    <row r="201" spans="5:7" ht="18">
      <c r="E201" s="38"/>
      <c r="F201" s="38"/>
      <c r="G201" s="38"/>
    </row>
    <row r="202" spans="5:7" ht="18">
      <c r="E202" s="38"/>
      <c r="F202" s="38"/>
      <c r="G202" s="38"/>
    </row>
    <row r="203" spans="5:7" ht="18">
      <c r="E203" s="38"/>
      <c r="F203" s="38"/>
      <c r="G203" s="38"/>
    </row>
    <row r="204" spans="5:7" ht="18">
      <c r="E204" s="38"/>
      <c r="F204" s="38"/>
      <c r="G204" s="38"/>
    </row>
    <row r="205" spans="5:7" ht="18">
      <c r="E205" s="38"/>
      <c r="F205" s="38"/>
      <c r="G205" s="38"/>
    </row>
    <row r="206" spans="5:7" ht="18">
      <c r="E206" s="38"/>
      <c r="F206" s="38"/>
      <c r="G206" s="38"/>
    </row>
    <row r="207" spans="5:7" ht="18">
      <c r="E207" s="38"/>
      <c r="F207" s="38"/>
      <c r="G207" s="38"/>
    </row>
    <row r="208" spans="5:7" ht="18">
      <c r="E208" s="38"/>
      <c r="F208" s="38"/>
      <c r="G208" s="38"/>
    </row>
    <row r="209" spans="5:7" ht="18">
      <c r="E209" s="38"/>
      <c r="F209" s="38"/>
      <c r="G209" s="38"/>
    </row>
    <row r="210" spans="5:7" ht="18">
      <c r="E210" s="38"/>
      <c r="F210" s="38"/>
      <c r="G210" s="38"/>
    </row>
    <row r="211" spans="5:7" ht="18">
      <c r="E211" s="38"/>
      <c r="F211" s="38"/>
      <c r="G211" s="38"/>
    </row>
    <row r="212" spans="5:7" ht="18">
      <c r="E212" s="38"/>
      <c r="F212" s="38"/>
      <c r="G212" s="38"/>
    </row>
    <row r="213" spans="5:7" ht="18">
      <c r="E213" s="38"/>
      <c r="F213" s="38"/>
      <c r="G213" s="38"/>
    </row>
    <row r="214" spans="5:7" ht="18">
      <c r="E214" s="38"/>
      <c r="F214" s="38"/>
      <c r="G214" s="38"/>
    </row>
    <row r="215" spans="5:7" ht="18">
      <c r="E215" s="38"/>
      <c r="F215" s="38"/>
      <c r="G215" s="38"/>
    </row>
    <row r="216" spans="5:7" ht="18">
      <c r="E216" s="38"/>
      <c r="F216" s="38"/>
      <c r="G216" s="38"/>
    </row>
    <row r="217" spans="5:7" ht="18">
      <c r="E217" s="38"/>
      <c r="F217" s="38"/>
      <c r="G217" s="38"/>
    </row>
    <row r="218" spans="5:7" ht="18">
      <c r="E218" s="38"/>
      <c r="F218" s="38"/>
      <c r="G218" s="38"/>
    </row>
    <row r="219" spans="5:7" ht="18">
      <c r="E219" s="38"/>
      <c r="F219" s="38"/>
      <c r="G219" s="38"/>
    </row>
    <row r="220" spans="5:7" ht="18">
      <c r="E220" s="38"/>
      <c r="F220" s="38"/>
      <c r="G220" s="38"/>
    </row>
    <row r="221" spans="5:7" ht="18">
      <c r="E221" s="38"/>
      <c r="F221" s="38"/>
      <c r="G221" s="38"/>
    </row>
    <row r="222" spans="5:7" ht="18">
      <c r="E222" s="38"/>
      <c r="F222" s="38"/>
      <c r="G222" s="38"/>
    </row>
    <row r="223" spans="5:7" ht="18">
      <c r="E223" s="38"/>
      <c r="F223" s="38"/>
      <c r="G223" s="38"/>
    </row>
    <row r="224" spans="5:7" ht="18">
      <c r="E224" s="38"/>
      <c r="F224" s="38"/>
      <c r="G224" s="38"/>
    </row>
    <row r="225" spans="5:7" ht="18">
      <c r="E225" s="38"/>
      <c r="F225" s="38"/>
      <c r="G225" s="38"/>
    </row>
    <row r="226" spans="5:7" ht="18">
      <c r="E226" s="38"/>
      <c r="F226" s="38"/>
      <c r="G226" s="38"/>
    </row>
    <row r="227" spans="5:7" ht="18">
      <c r="E227" s="38"/>
      <c r="F227" s="38"/>
      <c r="G227" s="38"/>
    </row>
    <row r="228" spans="5:7" ht="18">
      <c r="E228" s="38"/>
      <c r="F228" s="38"/>
      <c r="G228" s="38"/>
    </row>
    <row r="229" spans="5:7" ht="18">
      <c r="E229" s="38"/>
      <c r="F229" s="38"/>
      <c r="G229" s="38"/>
    </row>
    <row r="230" spans="5:7" ht="18">
      <c r="E230" s="38"/>
      <c r="F230" s="38"/>
      <c r="G230" s="38"/>
    </row>
    <row r="231" spans="5:7" ht="18">
      <c r="E231" s="38"/>
      <c r="F231" s="38"/>
      <c r="G231" s="38"/>
    </row>
    <row r="232" spans="5:7" ht="18">
      <c r="E232" s="38"/>
      <c r="F232" s="38"/>
      <c r="G232" s="38"/>
    </row>
    <row r="233" spans="5:7" ht="18">
      <c r="E233" s="38"/>
      <c r="F233" s="38"/>
      <c r="G233" s="38"/>
    </row>
    <row r="234" spans="5:7" ht="18">
      <c r="E234" s="38"/>
      <c r="F234" s="38"/>
      <c r="G234" s="38"/>
    </row>
    <row r="235" spans="5:7" ht="18">
      <c r="E235" s="38"/>
      <c r="F235" s="38"/>
      <c r="G235" s="38"/>
    </row>
    <row r="236" spans="5:7" ht="18">
      <c r="E236" s="38"/>
      <c r="F236" s="38"/>
      <c r="G236" s="38"/>
    </row>
    <row r="237" spans="5:7" ht="18">
      <c r="E237" s="38"/>
      <c r="F237" s="38"/>
      <c r="G237" s="38"/>
    </row>
    <row r="238" spans="5:7" ht="18">
      <c r="E238" s="38"/>
      <c r="F238" s="38"/>
      <c r="G238" s="38"/>
    </row>
  </sheetData>
  <sheetProtection/>
  <mergeCells count="16">
    <mergeCell ref="A84:B84"/>
    <mergeCell ref="A50:G50"/>
    <mergeCell ref="D80:E80"/>
    <mergeCell ref="A10:G10"/>
    <mergeCell ref="F80:G80"/>
    <mergeCell ref="H42:H61"/>
    <mergeCell ref="H62:H81"/>
    <mergeCell ref="A4:G4"/>
    <mergeCell ref="H7:H24"/>
    <mergeCell ref="H25:H41"/>
    <mergeCell ref="A5:G5"/>
    <mergeCell ref="A7:A8"/>
    <mergeCell ref="C7:E7"/>
    <mergeCell ref="B7:B8"/>
    <mergeCell ref="F7:F8"/>
    <mergeCell ref="G7:G8"/>
  </mergeCells>
  <printOptions/>
  <pageMargins left="0.7480314960629921" right="0.5905511811023623" top="0.9448818897637796" bottom="0.4330708661417323" header="0.15748031496062992" footer="0.4330708661417323"/>
  <pageSetup fitToHeight="5" horizontalDpi="600" verticalDpi="600" orientation="landscape" paperSize="9" scale="74" r:id="rId1"/>
  <headerFooter differentFirst="1" alignWithMargins="0">
    <oddHeader>&amp;R
&amp;"Times New Roman,обычный"Продовження додатку 1</oddHeader>
  </headerFooter>
  <rowBreaks count="3" manualBreakCount="3">
    <brk id="24" max="7" man="1"/>
    <brk id="41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Куцомеля Наталія Олексіївна</cp:lastModifiedBy>
  <cp:lastPrinted>2019-12-27T14:10:31Z</cp:lastPrinted>
  <dcterms:created xsi:type="dcterms:W3CDTF">2013-01-15T08:32:22Z</dcterms:created>
  <dcterms:modified xsi:type="dcterms:W3CDTF">2019-12-27T14:10:38Z</dcterms:modified>
  <cp:category/>
  <cp:version/>
  <cp:contentType/>
  <cp:contentStatus/>
</cp:coreProperties>
</file>