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30" activeTab="3"/>
  </bookViews>
  <sheets>
    <sheet name="додаток 1" sheetId="1" r:id="rId1"/>
    <sheet name="додаток 2" sheetId="2" r:id="rId2"/>
    <sheet name="додаток 3" sheetId="3" r:id="rId3"/>
    <sheet name="додаток 4." sheetId="4" r:id="rId4"/>
    <sheet name="додаток 4" sheetId="5" state="hidden" r:id="rId5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1'!$A$1:$P$84</definedName>
    <definedName name="_xlnm.Print_Area" localSheetId="1">'додаток 2'!$A$1:$Q$118</definedName>
    <definedName name="_xlnm.Print_Area" localSheetId="2">'додаток 3'!$A$1:$P$50</definedName>
    <definedName name="_xlnm.Print_Area" localSheetId="4">'додаток 4'!$A$1:$O$49</definedName>
    <definedName name="_xlnm.Print_Area" localSheetId="3">'додаток 4.'!$A$1:$O$17</definedName>
  </definedNames>
  <calcPr fullCalcOnLoad="1"/>
</workbook>
</file>

<file path=xl/sharedStrings.xml><?xml version="1.0" encoding="utf-8"?>
<sst xmlns="http://schemas.openxmlformats.org/spreadsheetml/2006/main" count="421" uniqueCount="97">
  <si>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</si>
  <si>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</si>
  <si>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</si>
  <si>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</si>
  <si>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</si>
  <si>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</si>
  <si>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</si>
  <si>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</si>
  <si>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</si>
  <si>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</si>
  <si>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</si>
  <si>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</si>
  <si>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</si>
  <si>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</si>
  <si>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</si>
  <si>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</si>
  <si>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</si>
  <si>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</si>
  <si>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</si>
  <si>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</si>
  <si>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</si>
  <si>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</si>
  <si>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</si>
  <si>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</si>
  <si>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</si>
  <si>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</si>
  <si>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</si>
  <si>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 xml:space="preserve"> споживання гарячої води 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</si>
  <si>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</si>
  <si>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</si>
  <si>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</si>
  <si>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</si>
  <si>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</si>
  <si>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</si>
  <si>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</si>
  <si>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</si>
  <si>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</si>
  <si>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</si>
  <si>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</si>
  <si>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</si>
  <si>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</si>
  <si>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</si>
  <si>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</si>
  <si>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</si>
  <si>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</si>
  <si>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</si>
  <si>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</si>
  <si>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</si>
  <si>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>Разом, з них:</t>
  </si>
  <si>
    <t xml:space="preserve"> без орендарів,   у т.ч.:</t>
  </si>
  <si>
    <t>Спецільний фонд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</si>
  <si>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</si>
  <si>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</si>
  <si>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</si>
  <si>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</si>
  <si>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</si>
  <si>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</si>
  <si>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</si>
  <si>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</si>
  <si>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</si>
  <si>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</si>
  <si>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</si>
  <si>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</si>
  <si>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</si>
  <si>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>Спеціальнй фонд</t>
  </si>
  <si>
    <t xml:space="preserve">Органи місцевого самоврядування </t>
  </si>
  <si>
    <t xml:space="preserve">Разом   (водовідведення)     </t>
  </si>
  <si>
    <t xml:space="preserve"> споживання гарячої води води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</si>
  <si>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</si>
  <si>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</si>
  <si>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</si>
  <si>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</si>
  <si>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</si>
  <si>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</si>
  <si>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</si>
  <si>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</si>
  <si>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</si>
  <si>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</si>
  <si>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</si>
  <si>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</si>
  <si>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</si>
  <si>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</si>
  <si>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</si>
  <si>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</si>
  <si>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</si>
  <si>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</si>
  <si>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</si>
  <si>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</si>
  <si>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>споживання природного газу по установах та закладах відділу охорони здоров'я Сумської міської ради на 2019 рік</t>
  </si>
  <si>
    <t>2019 рік</t>
  </si>
  <si>
    <t>Назва ЛПЗ</t>
  </si>
  <si>
    <t>Разом по лікарням:</t>
  </si>
  <si>
    <t>Разом</t>
  </si>
  <si>
    <t>споживання теплової енергії по установах та закладах відділу охорони здоров'я Сумської міської ради на 2019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</si>
  <si>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2019 рік</t>
  </si>
  <si>
    <t xml:space="preserve">       споживання електричної енергії по установах та закладах відділу охорони здоров'я Сумської міської ради на 2019 рік</t>
  </si>
  <si>
    <t>від 10.12.2019 №711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</si>
</sst>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68" fillId="0" borderId="10" xfId="53" applyNumberFormat="1" applyFont="1" applyFill="1" applyBorder="1" applyAlignment="1">
      <alignment horizontal="center" vertical="center" wrapText="1"/>
      <protection/>
    </xf>
    <xf numFmtId="2" fontId="69" fillId="0" borderId="22" xfId="53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66" fillId="36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32" borderId="24" xfId="0" applyFont="1" applyFill="1" applyBorder="1" applyAlignment="1">
      <alignment wrapText="1"/>
    </xf>
    <xf numFmtId="4" fontId="17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4" fontId="17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7" fillId="33" borderId="10" xfId="53" applyNumberFormat="1" applyFont="1" applyFill="1" applyBorder="1" applyAlignment="1">
      <alignment horizontal="center" vertical="center" wrapText="1"/>
      <protection/>
    </xf>
    <xf numFmtId="4" fontId="11" fillId="33" borderId="10" xfId="53" applyNumberFormat="1" applyFont="1" applyFill="1" applyBorder="1" applyAlignment="1">
      <alignment horizontal="center" vertical="center" wrapText="1"/>
      <protection/>
    </xf>
    <xf numFmtId="4" fontId="70" fillId="0" borderId="10" xfId="53" applyNumberFormat="1" applyFont="1" applyFill="1" applyBorder="1" applyAlignment="1">
      <alignment horizontal="center" vertical="center" wrapText="1"/>
      <protection/>
    </xf>
    <xf numFmtId="4" fontId="71" fillId="0" borderId="10" xfId="53" applyNumberFormat="1" applyFont="1" applyFill="1" applyBorder="1" applyAlignment="1">
      <alignment horizontal="center" vertical="center" wrapText="1"/>
      <protection/>
    </xf>
    <xf numFmtId="4" fontId="17" fillId="33" borderId="10" xfId="53" applyNumberFormat="1" applyFont="1" applyFill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4" fontId="11" fillId="32" borderId="21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17" fillId="32" borderId="21" xfId="53" applyNumberFormat="1" applyFont="1" applyFill="1" applyBorder="1" applyAlignment="1">
      <alignment horizontal="center" vertical="center"/>
      <protection/>
    </xf>
    <xf numFmtId="4" fontId="17" fillId="0" borderId="10" xfId="53" applyNumberFormat="1" applyFont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17" fillId="33" borderId="21" xfId="53" applyNumberFormat="1" applyFont="1" applyFill="1" applyBorder="1" applyAlignment="1">
      <alignment horizontal="center" vertical="center"/>
      <protection/>
    </xf>
    <xf numFmtId="4" fontId="17" fillId="33" borderId="15" xfId="53" applyNumberFormat="1" applyFont="1" applyFill="1" applyBorder="1" applyAlignment="1">
      <alignment horizontal="center" vertical="center" wrapText="1"/>
      <protection/>
    </xf>
    <xf numFmtId="4" fontId="11" fillId="33" borderId="15" xfId="0" applyNumberFormat="1" applyFont="1" applyFill="1" applyBorder="1" applyAlignment="1">
      <alignment horizontal="center" vertical="center"/>
    </xf>
    <xf numFmtId="4" fontId="17" fillId="33" borderId="17" xfId="53" applyNumberFormat="1" applyFont="1" applyFill="1" applyBorder="1" applyAlignment="1">
      <alignment horizontal="center" vertical="center" wrapText="1"/>
      <protection/>
    </xf>
    <xf numFmtId="4" fontId="11" fillId="33" borderId="17" xfId="0" applyNumberFormat="1" applyFont="1" applyFill="1" applyBorder="1" applyAlignment="1">
      <alignment horizontal="center" vertical="center"/>
    </xf>
    <xf numFmtId="0" fontId="17" fillId="32" borderId="25" xfId="0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25" fillId="0" borderId="10" xfId="53" applyNumberFormat="1" applyFont="1" applyBorder="1" applyAlignment="1">
      <alignment horizontal="center" vertical="center" wrapText="1"/>
      <protection/>
    </xf>
    <xf numFmtId="4" fontId="71" fillId="33" borderId="10" xfId="0" applyNumberFormat="1" applyFont="1" applyFill="1" applyBorder="1" applyAlignment="1">
      <alignment horizontal="center" vertical="center"/>
    </xf>
    <xf numFmtId="210" fontId="11" fillId="33" borderId="0" xfId="0" applyNumberFormat="1" applyFont="1" applyFill="1" applyBorder="1" applyAlignment="1">
      <alignment horizontal="center" vertical="center"/>
    </xf>
    <xf numFmtId="210" fontId="11" fillId="33" borderId="0" xfId="53" applyNumberFormat="1" applyFont="1" applyFill="1" applyBorder="1" applyAlignment="1">
      <alignment horizontal="center" vertical="center" wrapText="1"/>
      <protection/>
    </xf>
    <xf numFmtId="4" fontId="70" fillId="32" borderId="10" xfId="0" applyNumberFormat="1" applyFont="1" applyFill="1" applyBorder="1" applyAlignment="1">
      <alignment horizontal="center" vertical="center"/>
    </xf>
    <xf numFmtId="4" fontId="70" fillId="33" borderId="10" xfId="53" applyNumberFormat="1" applyFont="1" applyFill="1" applyBorder="1" applyAlignment="1">
      <alignment horizontal="center" vertical="center" wrapText="1"/>
      <protection/>
    </xf>
    <xf numFmtId="4" fontId="70" fillId="33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" fontId="71" fillId="33" borderId="10" xfId="53" applyNumberFormat="1" applyFont="1" applyFill="1" applyBorder="1" applyAlignment="1">
      <alignment horizontal="center" vertical="center" wrapText="1"/>
      <protection/>
    </xf>
    <xf numFmtId="4" fontId="66" fillId="36" borderId="10" xfId="0" applyNumberFormat="1" applyFont="1" applyFill="1" applyBorder="1" applyAlignment="1">
      <alignment horizontal="center" vertical="center" wrapText="1"/>
    </xf>
    <xf numFmtId="4" fontId="67" fillId="36" borderId="10" xfId="0" applyNumberFormat="1" applyFont="1" applyFill="1" applyBorder="1" applyAlignment="1">
      <alignment horizontal="center" vertical="center"/>
    </xf>
    <xf numFmtId="4" fontId="17" fillId="33" borderId="17" xfId="0" applyNumberFormat="1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" fontId="11" fillId="32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66" fillId="0" borderId="10" xfId="0" applyNumberFormat="1" applyFont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/>
    </xf>
    <xf numFmtId="0" fontId="17" fillId="32" borderId="26" xfId="0" applyFont="1" applyFill="1" applyBorder="1" applyAlignment="1">
      <alignment horizontal="center" vertical="top" wrapText="1"/>
    </xf>
    <xf numFmtId="4" fontId="70" fillId="32" borderId="17" xfId="0" applyNumberFormat="1" applyFont="1" applyFill="1" applyBorder="1" applyAlignment="1">
      <alignment horizontal="center" vertical="center"/>
    </xf>
    <xf numFmtId="4" fontId="71" fillId="33" borderId="17" xfId="0" applyNumberFormat="1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/>
    </xf>
    <xf numFmtId="4" fontId="17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32" borderId="17" xfId="0" applyFont="1" applyFill="1" applyBorder="1" applyAlignment="1">
      <alignment horizontal="center" vertical="center"/>
    </xf>
    <xf numFmtId="4" fontId="10" fillId="32" borderId="17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17" fillId="32" borderId="0" xfId="0" applyNumberFormat="1" applyFont="1" applyFill="1" applyBorder="1" applyAlignment="1">
      <alignment horizontal="center" wrapText="1"/>
    </xf>
    <xf numFmtId="4" fontId="17" fillId="32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25" xfId="0" applyFont="1" applyFill="1" applyBorder="1" applyAlignment="1">
      <alignment horizontal="center" vertical="top" wrapText="1"/>
    </xf>
    <xf numFmtId="0" fontId="17" fillId="32" borderId="15" xfId="0" applyFont="1" applyFill="1" applyBorder="1" applyAlignment="1">
      <alignment horizontal="center" vertical="top" wrapText="1"/>
    </xf>
    <xf numFmtId="0" fontId="17" fillId="32" borderId="20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66" fillId="36" borderId="17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" sqref="K3"/>
    </sheetView>
  </sheetViews>
  <sheetFormatPr defaultColWidth="9.140625" defaultRowHeight="12.75"/>
  <cols>
    <col min="1" max="1" width="6.7109375" style="0" customWidth="1"/>
    <col min="2" max="2" width="47.7109375" style="0" customWidth="1"/>
    <col min="3" max="3" width="40.7109375" style="0" customWidth="1"/>
    <col min="4" max="6" width="10.003906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73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72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96</v>
      </c>
      <c r="L3" s="12"/>
      <c r="M3" s="12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16" ht="18.75">
      <c r="A5" s="17"/>
      <c r="B5" s="164" t="s">
        <v>93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5" t="s">
        <v>1</v>
      </c>
      <c r="P6" s="165"/>
    </row>
    <row r="7" spans="1:16" ht="16.5" thickBot="1">
      <c r="A7" s="56" t="s">
        <v>85</v>
      </c>
      <c r="B7" s="57" t="s">
        <v>2</v>
      </c>
      <c r="C7" s="127" t="s">
        <v>3</v>
      </c>
      <c r="D7" s="56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89</v>
      </c>
    </row>
    <row r="8" spans="1:16" ht="31.5">
      <c r="A8" s="170" t="s">
        <v>16</v>
      </c>
      <c r="B8" s="58" t="s">
        <v>86</v>
      </c>
      <c r="C8" s="152"/>
      <c r="D8" s="128">
        <f>D9+D10+D11</f>
        <v>289</v>
      </c>
      <c r="E8" s="128">
        <f aca="true" t="shared" si="0" ref="E8:O8">E9+E10+E11</f>
        <v>297.1</v>
      </c>
      <c r="F8" s="128">
        <f t="shared" si="0"/>
        <v>227.2</v>
      </c>
      <c r="G8" s="128">
        <f t="shared" si="0"/>
        <v>141.6</v>
      </c>
      <c r="H8" s="128">
        <f t="shared" si="0"/>
        <v>19</v>
      </c>
      <c r="I8" s="128">
        <f t="shared" si="0"/>
        <v>7.2</v>
      </c>
      <c r="J8" s="128">
        <f t="shared" si="0"/>
        <v>7</v>
      </c>
      <c r="K8" s="128">
        <f t="shared" si="0"/>
        <v>7.4</v>
      </c>
      <c r="L8" s="128">
        <f t="shared" si="0"/>
        <v>7</v>
      </c>
      <c r="M8" s="128">
        <f t="shared" si="0"/>
        <v>88.39999999999999</v>
      </c>
      <c r="N8" s="128">
        <f t="shared" si="0"/>
        <v>240</v>
      </c>
      <c r="O8" s="128">
        <f t="shared" si="0"/>
        <v>289.1</v>
      </c>
      <c r="P8" s="129">
        <f>SUM(D8:O8)</f>
        <v>1620</v>
      </c>
    </row>
    <row r="9" spans="1:16" ht="15.75">
      <c r="A9" s="171"/>
      <c r="B9" s="31" t="s">
        <v>33</v>
      </c>
      <c r="C9" s="152"/>
      <c r="D9" s="112">
        <f>D13+D17</f>
        <v>6.8</v>
      </c>
      <c r="E9" s="112">
        <f aca="true" t="shared" si="1" ref="E9:O9">E13+E17</f>
        <v>33.7</v>
      </c>
      <c r="F9" s="112">
        <f t="shared" si="1"/>
        <v>9.7</v>
      </c>
      <c r="G9" s="112">
        <f t="shared" si="1"/>
        <v>26.7</v>
      </c>
      <c r="H9" s="112">
        <f t="shared" si="1"/>
        <v>4</v>
      </c>
      <c r="I9" s="112">
        <f t="shared" si="1"/>
        <v>1</v>
      </c>
      <c r="J9" s="112">
        <f t="shared" si="1"/>
        <v>1</v>
      </c>
      <c r="K9" s="112">
        <f t="shared" si="1"/>
        <v>1</v>
      </c>
      <c r="L9" s="112">
        <f t="shared" si="1"/>
        <v>1</v>
      </c>
      <c r="M9" s="112">
        <f t="shared" si="1"/>
        <v>0.1</v>
      </c>
      <c r="N9" s="112">
        <f t="shared" si="1"/>
        <v>6.7</v>
      </c>
      <c r="O9" s="112">
        <f t="shared" si="1"/>
        <v>17.7</v>
      </c>
      <c r="P9" s="109">
        <f>SUM(D9:O9)</f>
        <v>109.4</v>
      </c>
    </row>
    <row r="10" spans="1:16" ht="15.75">
      <c r="A10" s="171"/>
      <c r="B10" s="31" t="s">
        <v>34</v>
      </c>
      <c r="C10" s="152"/>
      <c r="D10" s="87">
        <f>D14+D18</f>
        <v>282</v>
      </c>
      <c r="E10" s="87">
        <f aca="true" t="shared" si="2" ref="E10:O10">E14+E18</f>
        <v>263.1</v>
      </c>
      <c r="F10" s="87">
        <f t="shared" si="2"/>
        <v>217</v>
      </c>
      <c r="G10" s="87">
        <f t="shared" si="2"/>
        <v>114.6</v>
      </c>
      <c r="H10" s="87">
        <f t="shared" si="2"/>
        <v>15</v>
      </c>
      <c r="I10" s="87">
        <f t="shared" si="2"/>
        <v>6.2</v>
      </c>
      <c r="J10" s="87">
        <f t="shared" si="2"/>
        <v>6</v>
      </c>
      <c r="K10" s="87">
        <f t="shared" si="2"/>
        <v>6</v>
      </c>
      <c r="L10" s="87">
        <f t="shared" si="2"/>
        <v>6</v>
      </c>
      <c r="M10" s="87">
        <f t="shared" si="2"/>
        <v>88</v>
      </c>
      <c r="N10" s="87">
        <f t="shared" si="2"/>
        <v>233</v>
      </c>
      <c r="O10" s="87">
        <f t="shared" si="2"/>
        <v>271.1</v>
      </c>
      <c r="P10" s="109">
        <f>SUM(D10:O10)</f>
        <v>1508</v>
      </c>
    </row>
    <row r="11" spans="1:16" ht="15.75">
      <c r="A11" s="171"/>
      <c r="B11" s="31" t="s">
        <v>17</v>
      </c>
      <c r="C11" s="152"/>
      <c r="D11" s="113">
        <f>D15+D19</f>
        <v>0.2</v>
      </c>
      <c r="E11" s="113">
        <f aca="true" t="shared" si="3" ref="E11:O11">E15+E19</f>
        <v>0.3</v>
      </c>
      <c r="F11" s="113">
        <f t="shared" si="3"/>
        <v>0.5</v>
      </c>
      <c r="G11" s="113">
        <f t="shared" si="3"/>
        <v>0.3</v>
      </c>
      <c r="H11" s="113">
        <f t="shared" si="3"/>
        <v>0</v>
      </c>
      <c r="I11" s="113">
        <f t="shared" si="3"/>
        <v>0</v>
      </c>
      <c r="J11" s="113">
        <f t="shared" si="3"/>
        <v>0</v>
      </c>
      <c r="K11" s="113">
        <f t="shared" si="3"/>
        <v>0.4</v>
      </c>
      <c r="L11" s="113">
        <f t="shared" si="3"/>
        <v>0</v>
      </c>
      <c r="M11" s="113">
        <f t="shared" si="3"/>
        <v>0.3</v>
      </c>
      <c r="N11" s="113">
        <f t="shared" si="3"/>
        <v>0.3</v>
      </c>
      <c r="O11" s="113">
        <f t="shared" si="3"/>
        <v>0.3</v>
      </c>
      <c r="P11" s="109">
        <f>SUM(D11:O11)</f>
        <v>2.5999999999999996</v>
      </c>
    </row>
    <row r="12" spans="1:16" ht="15.75">
      <c r="A12" s="171"/>
      <c r="B12" s="31" t="s">
        <v>92</v>
      </c>
      <c r="C12" s="166" t="s">
        <v>18</v>
      </c>
      <c r="D12" s="114">
        <f>D13+D14+D15</f>
        <v>286</v>
      </c>
      <c r="E12" s="114">
        <f aca="true" t="shared" si="4" ref="E12:O12">E13+E14+E15</f>
        <v>294.1</v>
      </c>
      <c r="F12" s="114">
        <f t="shared" si="4"/>
        <v>224.2</v>
      </c>
      <c r="G12" s="114">
        <f t="shared" si="4"/>
        <v>140.6</v>
      </c>
      <c r="H12" s="114">
        <f t="shared" si="4"/>
        <v>19</v>
      </c>
      <c r="I12" s="114">
        <f t="shared" si="4"/>
        <v>7.2</v>
      </c>
      <c r="J12" s="114">
        <f t="shared" si="4"/>
        <v>7</v>
      </c>
      <c r="K12" s="114">
        <f t="shared" si="4"/>
        <v>7.4</v>
      </c>
      <c r="L12" s="114">
        <f t="shared" si="4"/>
        <v>7</v>
      </c>
      <c r="M12" s="114">
        <f t="shared" si="4"/>
        <v>87.39999999999999</v>
      </c>
      <c r="N12" s="114">
        <f t="shared" si="4"/>
        <v>237</v>
      </c>
      <c r="O12" s="114">
        <f t="shared" si="4"/>
        <v>285.1</v>
      </c>
      <c r="P12" s="109">
        <f>SUM(D12:O12)</f>
        <v>1602</v>
      </c>
    </row>
    <row r="13" spans="1:16" ht="15.75">
      <c r="A13" s="171"/>
      <c r="B13" s="31" t="s">
        <v>33</v>
      </c>
      <c r="C13" s="166"/>
      <c r="D13" s="114">
        <v>6.8</v>
      </c>
      <c r="E13" s="114">
        <v>33.7</v>
      </c>
      <c r="F13" s="114">
        <v>9.7</v>
      </c>
      <c r="G13" s="114">
        <v>26.7</v>
      </c>
      <c r="H13" s="114">
        <v>4</v>
      </c>
      <c r="I13" s="114">
        <v>1</v>
      </c>
      <c r="J13" s="114">
        <v>1</v>
      </c>
      <c r="K13" s="114">
        <v>1</v>
      </c>
      <c r="L13" s="114">
        <v>1</v>
      </c>
      <c r="M13" s="114">
        <v>0.1</v>
      </c>
      <c r="N13" s="114">
        <v>6.7</v>
      </c>
      <c r="O13" s="114">
        <v>17.7</v>
      </c>
      <c r="P13" s="109">
        <v>109.4</v>
      </c>
    </row>
    <row r="14" spans="1:16" ht="15.75">
      <c r="A14" s="171"/>
      <c r="B14" s="31" t="s">
        <v>37</v>
      </c>
      <c r="C14" s="166"/>
      <c r="D14" s="113">
        <v>279</v>
      </c>
      <c r="E14" s="113">
        <v>260.1</v>
      </c>
      <c r="F14" s="113">
        <v>214</v>
      </c>
      <c r="G14" s="113">
        <v>113.6</v>
      </c>
      <c r="H14" s="113">
        <v>15</v>
      </c>
      <c r="I14" s="113">
        <v>6.2</v>
      </c>
      <c r="J14" s="113">
        <v>6</v>
      </c>
      <c r="K14" s="113">
        <v>6</v>
      </c>
      <c r="L14" s="113">
        <v>6</v>
      </c>
      <c r="M14" s="113">
        <v>87</v>
      </c>
      <c r="N14" s="113">
        <v>230</v>
      </c>
      <c r="O14" s="113">
        <v>267.1</v>
      </c>
      <c r="P14" s="109">
        <v>1490</v>
      </c>
    </row>
    <row r="15" spans="1:16" ht="15.75">
      <c r="A15" s="171"/>
      <c r="B15" s="31" t="s">
        <v>17</v>
      </c>
      <c r="C15" s="166"/>
      <c r="D15" s="113">
        <v>0.2</v>
      </c>
      <c r="E15" s="113">
        <v>0.3</v>
      </c>
      <c r="F15" s="113">
        <v>0.5</v>
      </c>
      <c r="G15" s="113">
        <v>0.3</v>
      </c>
      <c r="H15" s="113">
        <v>0</v>
      </c>
      <c r="I15" s="113">
        <v>0</v>
      </c>
      <c r="J15" s="113">
        <v>0</v>
      </c>
      <c r="K15" s="113">
        <v>0.4</v>
      </c>
      <c r="L15" s="113">
        <v>0</v>
      </c>
      <c r="M15" s="113">
        <v>0.3</v>
      </c>
      <c r="N15" s="113">
        <v>0.3</v>
      </c>
      <c r="O15" s="113">
        <v>0.3</v>
      </c>
      <c r="P15" s="109">
        <v>2.5999999999999996</v>
      </c>
    </row>
    <row r="16" spans="1:16" ht="15.75">
      <c r="A16" s="171"/>
      <c r="B16" s="31" t="s">
        <v>92</v>
      </c>
      <c r="C16" s="167" t="s">
        <v>32</v>
      </c>
      <c r="D16" s="115">
        <f>D18</f>
        <v>3</v>
      </c>
      <c r="E16" s="115">
        <f aca="true" t="shared" si="5" ref="E16:P16">E18</f>
        <v>3</v>
      </c>
      <c r="F16" s="115">
        <f t="shared" si="5"/>
        <v>3</v>
      </c>
      <c r="G16" s="115">
        <f t="shared" si="5"/>
        <v>1</v>
      </c>
      <c r="H16" s="115">
        <f t="shared" si="5"/>
        <v>0</v>
      </c>
      <c r="I16" s="115">
        <f t="shared" si="5"/>
        <v>0</v>
      </c>
      <c r="J16" s="115">
        <f t="shared" si="5"/>
        <v>0</v>
      </c>
      <c r="K16" s="115">
        <f t="shared" si="5"/>
        <v>0</v>
      </c>
      <c r="L16" s="115">
        <f t="shared" si="5"/>
        <v>0</v>
      </c>
      <c r="M16" s="115">
        <f t="shared" si="5"/>
        <v>1</v>
      </c>
      <c r="N16" s="115">
        <f t="shared" si="5"/>
        <v>3</v>
      </c>
      <c r="O16" s="115">
        <f t="shared" si="5"/>
        <v>4</v>
      </c>
      <c r="P16" s="116">
        <f t="shared" si="5"/>
        <v>18</v>
      </c>
    </row>
    <row r="17" spans="1:16" ht="15.75">
      <c r="A17" s="171"/>
      <c r="B17" s="31" t="s">
        <v>33</v>
      </c>
      <c r="C17" s="168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7">
        <v>0</v>
      </c>
    </row>
    <row r="18" spans="1:16" ht="15.75">
      <c r="A18" s="171"/>
      <c r="B18" s="31" t="s">
        <v>37</v>
      </c>
      <c r="C18" s="168"/>
      <c r="D18" s="113">
        <v>3</v>
      </c>
      <c r="E18" s="113">
        <v>3</v>
      </c>
      <c r="F18" s="113">
        <v>3</v>
      </c>
      <c r="G18" s="113">
        <v>1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1</v>
      </c>
      <c r="N18" s="113">
        <v>3</v>
      </c>
      <c r="O18" s="113">
        <v>4</v>
      </c>
      <c r="P18" s="109">
        <f>SUM(D18:O18)</f>
        <v>18</v>
      </c>
    </row>
    <row r="19" spans="1:16" ht="15.75">
      <c r="A19" s="172"/>
      <c r="B19" s="31" t="s">
        <v>17</v>
      </c>
      <c r="C19" s="169"/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86">
        <v>0</v>
      </c>
    </row>
    <row r="20" spans="1:16" ht="18.75" customHeight="1">
      <c r="A20" s="158" t="s">
        <v>75</v>
      </c>
      <c r="B20" s="65" t="s">
        <v>56</v>
      </c>
      <c r="C20" s="161" t="s">
        <v>71</v>
      </c>
      <c r="D20" s="118">
        <f>D21+D22+D23</f>
        <v>215.6</v>
      </c>
      <c r="E20" s="118">
        <f aca="true" t="shared" si="6" ref="E20:O20">E21+E22+E23</f>
        <v>258.2</v>
      </c>
      <c r="F20" s="118">
        <f t="shared" si="6"/>
        <v>288.7</v>
      </c>
      <c r="G20" s="118">
        <f t="shared" si="6"/>
        <v>168</v>
      </c>
      <c r="H20" s="118">
        <f t="shared" si="6"/>
        <v>0</v>
      </c>
      <c r="I20" s="118">
        <f t="shared" si="6"/>
        <v>0</v>
      </c>
      <c r="J20" s="118">
        <f t="shared" si="6"/>
        <v>0</v>
      </c>
      <c r="K20" s="118">
        <f t="shared" si="6"/>
        <v>0</v>
      </c>
      <c r="L20" s="118">
        <f t="shared" si="6"/>
        <v>0</v>
      </c>
      <c r="M20" s="118">
        <f t="shared" si="6"/>
        <v>76.508</v>
      </c>
      <c r="N20" s="118">
        <f t="shared" si="6"/>
        <v>238.67999999999998</v>
      </c>
      <c r="O20" s="118">
        <f t="shared" si="6"/>
        <v>427.846</v>
      </c>
      <c r="P20" s="119">
        <f>SUM(D20:O20)</f>
        <v>1673.534</v>
      </c>
    </row>
    <row r="21" spans="1:16" ht="15.75">
      <c r="A21" s="159"/>
      <c r="B21" s="64" t="s">
        <v>33</v>
      </c>
      <c r="C21" s="162"/>
      <c r="D21" s="85">
        <v>4.6</v>
      </c>
      <c r="E21" s="85">
        <v>9.2</v>
      </c>
      <c r="F21" s="85">
        <v>37.5</v>
      </c>
      <c r="G21" s="85">
        <v>7.6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92">
        <v>8.97</v>
      </c>
      <c r="N21" s="92">
        <v>19.117</v>
      </c>
      <c r="O21" s="92">
        <v>33.553</v>
      </c>
      <c r="P21" s="119">
        <f>SUM(D21:O21)</f>
        <v>120.54</v>
      </c>
    </row>
    <row r="22" spans="1:16" ht="15.75">
      <c r="A22" s="159"/>
      <c r="B22" s="64" t="s">
        <v>37</v>
      </c>
      <c r="C22" s="162"/>
      <c r="D22" s="85">
        <v>193</v>
      </c>
      <c r="E22" s="85">
        <v>233</v>
      </c>
      <c r="F22" s="85">
        <v>210</v>
      </c>
      <c r="G22" s="85">
        <v>151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92">
        <v>65</v>
      </c>
      <c r="N22" s="92">
        <v>210.1</v>
      </c>
      <c r="O22" s="92">
        <v>382.11</v>
      </c>
      <c r="P22" s="119">
        <v>1444.2</v>
      </c>
    </row>
    <row r="23" spans="1:16" ht="15.75">
      <c r="A23" s="160"/>
      <c r="B23" s="77" t="s">
        <v>17</v>
      </c>
      <c r="C23" s="163"/>
      <c r="D23" s="85">
        <v>18</v>
      </c>
      <c r="E23" s="85">
        <v>16</v>
      </c>
      <c r="F23" s="85">
        <v>41.2</v>
      </c>
      <c r="G23" s="85">
        <v>9.4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92">
        <v>2.538</v>
      </c>
      <c r="N23" s="92">
        <v>9.463</v>
      </c>
      <c r="O23" s="92">
        <v>12.183</v>
      </c>
      <c r="P23" s="119">
        <f>SUM(D23:O23)</f>
        <v>108.78399999999999</v>
      </c>
    </row>
    <row r="24" spans="1:16" ht="21.75" customHeight="1">
      <c r="A24" s="151" t="s">
        <v>76</v>
      </c>
      <c r="B24" s="63" t="s">
        <v>55</v>
      </c>
      <c r="C24" s="152" t="s">
        <v>18</v>
      </c>
      <c r="D24" s="83">
        <f>D25+D26+D27</f>
        <v>658</v>
      </c>
      <c r="E24" s="83">
        <f aca="true" t="shared" si="7" ref="E24:O24">E25+E26+E27</f>
        <v>608</v>
      </c>
      <c r="F24" s="83">
        <f t="shared" si="7"/>
        <v>352</v>
      </c>
      <c r="G24" s="83">
        <f t="shared" si="7"/>
        <v>297</v>
      </c>
      <c r="H24" s="83">
        <f t="shared" si="7"/>
        <v>70</v>
      </c>
      <c r="I24" s="83">
        <f t="shared" si="7"/>
        <v>25</v>
      </c>
      <c r="J24" s="83">
        <f t="shared" si="7"/>
        <v>8</v>
      </c>
      <c r="K24" s="83">
        <f t="shared" si="7"/>
        <v>40</v>
      </c>
      <c r="L24" s="83">
        <f t="shared" si="7"/>
        <v>34</v>
      </c>
      <c r="M24" s="83">
        <f t="shared" si="7"/>
        <v>171</v>
      </c>
      <c r="N24" s="83">
        <f t="shared" si="7"/>
        <v>459</v>
      </c>
      <c r="O24" s="83">
        <f t="shared" si="7"/>
        <v>595</v>
      </c>
      <c r="P24" s="84">
        <f>SUM(D24:O24)</f>
        <v>3317</v>
      </c>
    </row>
    <row r="25" spans="1:16" ht="15.75">
      <c r="A25" s="151"/>
      <c r="B25" s="31" t="s">
        <v>33</v>
      </c>
      <c r="C25" s="152"/>
      <c r="D25" s="83">
        <v>43</v>
      </c>
      <c r="E25" s="83">
        <v>40</v>
      </c>
      <c r="F25" s="83">
        <v>25</v>
      </c>
      <c r="G25" s="83">
        <v>19</v>
      </c>
      <c r="H25" s="83">
        <v>8</v>
      </c>
      <c r="I25" s="83">
        <v>2</v>
      </c>
      <c r="J25" s="83">
        <v>0</v>
      </c>
      <c r="K25" s="83">
        <v>0</v>
      </c>
      <c r="L25" s="83">
        <v>0</v>
      </c>
      <c r="M25" s="83">
        <v>78</v>
      </c>
      <c r="N25" s="83">
        <v>163</v>
      </c>
      <c r="O25" s="83">
        <v>168</v>
      </c>
      <c r="P25" s="84">
        <v>546</v>
      </c>
    </row>
    <row r="26" spans="1:24" ht="15.75">
      <c r="A26" s="151"/>
      <c r="B26" s="31" t="s">
        <v>34</v>
      </c>
      <c r="C26" s="152"/>
      <c r="D26" s="85">
        <v>614</v>
      </c>
      <c r="E26" s="85">
        <v>566</v>
      </c>
      <c r="F26" s="85">
        <v>326</v>
      </c>
      <c r="G26" s="85">
        <v>276</v>
      </c>
      <c r="H26" s="85">
        <v>60</v>
      </c>
      <c r="I26" s="85">
        <v>23</v>
      </c>
      <c r="J26" s="85">
        <v>8</v>
      </c>
      <c r="K26" s="85">
        <v>12</v>
      </c>
      <c r="L26" s="85">
        <v>34</v>
      </c>
      <c r="M26" s="85">
        <v>92</v>
      </c>
      <c r="N26" s="85">
        <v>294</v>
      </c>
      <c r="O26" s="85">
        <v>425</v>
      </c>
      <c r="P26" s="84">
        <v>2730</v>
      </c>
      <c r="X26" s="107"/>
    </row>
    <row r="27" spans="1:16" ht="15.75">
      <c r="A27" s="151"/>
      <c r="B27" s="31" t="s">
        <v>17</v>
      </c>
      <c r="C27" s="152"/>
      <c r="D27" s="85">
        <v>1</v>
      </c>
      <c r="E27" s="85">
        <v>2</v>
      </c>
      <c r="F27" s="85">
        <v>1</v>
      </c>
      <c r="G27" s="85">
        <v>2</v>
      </c>
      <c r="H27" s="85">
        <v>2</v>
      </c>
      <c r="I27" s="85"/>
      <c r="J27" s="85"/>
      <c r="K27" s="85">
        <v>28</v>
      </c>
      <c r="L27" s="85"/>
      <c r="M27" s="85">
        <v>1</v>
      </c>
      <c r="N27" s="85">
        <v>2</v>
      </c>
      <c r="O27" s="85">
        <v>2</v>
      </c>
      <c r="P27" s="84">
        <v>41</v>
      </c>
    </row>
    <row r="28" spans="1:16" ht="36" customHeight="1">
      <c r="A28" s="151" t="s">
        <v>77</v>
      </c>
      <c r="B28" s="59" t="s">
        <v>43</v>
      </c>
      <c r="C28" s="152"/>
      <c r="D28" s="83">
        <f>D29+D30+D31</f>
        <v>447.36</v>
      </c>
      <c r="E28" s="83">
        <f aca="true" t="shared" si="8" ref="E28:O28">E29+E30+E31</f>
        <v>498.60999999999996</v>
      </c>
      <c r="F28" s="83">
        <f t="shared" si="8"/>
        <v>467.34</v>
      </c>
      <c r="G28" s="83">
        <f t="shared" si="8"/>
        <v>310.01000000000005</v>
      </c>
      <c r="H28" s="83">
        <f t="shared" si="8"/>
        <v>58.9</v>
      </c>
      <c r="I28" s="83">
        <f t="shared" si="8"/>
        <v>26.7</v>
      </c>
      <c r="J28" s="83">
        <f t="shared" si="8"/>
        <v>13</v>
      </c>
      <c r="K28" s="83">
        <f t="shared" si="8"/>
        <v>10</v>
      </c>
      <c r="L28" s="83">
        <f t="shared" si="8"/>
        <v>21.6</v>
      </c>
      <c r="M28" s="83">
        <f t="shared" si="8"/>
        <v>128.3</v>
      </c>
      <c r="N28" s="83">
        <f t="shared" si="8"/>
        <v>500.89000000000004</v>
      </c>
      <c r="O28" s="83">
        <f t="shared" si="8"/>
        <v>550.3</v>
      </c>
      <c r="P28" s="84">
        <f>SUM(D28:O28)</f>
        <v>3033.01</v>
      </c>
    </row>
    <row r="29" spans="1:16" ht="15.75">
      <c r="A29" s="151"/>
      <c r="B29" s="31" t="s">
        <v>33</v>
      </c>
      <c r="C29" s="152"/>
      <c r="D29" s="83">
        <f>D33+D37</f>
        <v>21.16</v>
      </c>
      <c r="E29" s="83">
        <f aca="true" t="shared" si="9" ref="E29:O30">E33+E37</f>
        <v>24.71</v>
      </c>
      <c r="F29" s="83">
        <f t="shared" si="9"/>
        <v>36.14</v>
      </c>
      <c r="G29" s="83">
        <f t="shared" si="9"/>
        <v>13.91</v>
      </c>
      <c r="H29" s="83">
        <f t="shared" si="9"/>
        <v>0</v>
      </c>
      <c r="I29" s="83">
        <f t="shared" si="9"/>
        <v>0</v>
      </c>
      <c r="J29" s="83">
        <f t="shared" si="9"/>
        <v>0</v>
      </c>
      <c r="K29" s="83">
        <f t="shared" si="9"/>
        <v>0</v>
      </c>
      <c r="L29" s="83">
        <f t="shared" si="9"/>
        <v>0</v>
      </c>
      <c r="M29" s="83">
        <f t="shared" si="9"/>
        <v>0</v>
      </c>
      <c r="N29" s="83">
        <f t="shared" si="9"/>
        <v>32.29</v>
      </c>
      <c r="O29" s="83">
        <f t="shared" si="9"/>
        <v>34.800000000000004</v>
      </c>
      <c r="P29" s="84">
        <f>SUM(D29:O29)</f>
        <v>163.01000000000002</v>
      </c>
    </row>
    <row r="30" spans="1:16" ht="15.75">
      <c r="A30" s="151"/>
      <c r="B30" s="31" t="s">
        <v>34</v>
      </c>
      <c r="C30" s="152"/>
      <c r="D30" s="83">
        <f>D34+D38</f>
        <v>426.2</v>
      </c>
      <c r="E30" s="83">
        <f t="shared" si="9"/>
        <v>473.9</v>
      </c>
      <c r="F30" s="83">
        <f t="shared" si="9"/>
        <v>431.2</v>
      </c>
      <c r="G30" s="83">
        <f t="shared" si="9"/>
        <v>296.1</v>
      </c>
      <c r="H30" s="83">
        <f t="shared" si="9"/>
        <v>58.9</v>
      </c>
      <c r="I30" s="83">
        <f t="shared" si="9"/>
        <v>26.7</v>
      </c>
      <c r="J30" s="83">
        <f t="shared" si="9"/>
        <v>13</v>
      </c>
      <c r="K30" s="83">
        <f t="shared" si="9"/>
        <v>10</v>
      </c>
      <c r="L30" s="83">
        <f t="shared" si="9"/>
        <v>21.6</v>
      </c>
      <c r="M30" s="83">
        <f t="shared" si="9"/>
        <v>128.3</v>
      </c>
      <c r="N30" s="83">
        <f t="shared" si="9"/>
        <v>468.6</v>
      </c>
      <c r="O30" s="83">
        <f t="shared" si="9"/>
        <v>515.5</v>
      </c>
      <c r="P30" s="84">
        <f>SUM(D30:O30)</f>
        <v>2870</v>
      </c>
    </row>
    <row r="31" spans="1:16" ht="15.75">
      <c r="A31" s="151"/>
      <c r="B31" s="31" t="s">
        <v>17</v>
      </c>
      <c r="C31" s="152"/>
      <c r="D31" s="83">
        <f>D35</f>
        <v>0</v>
      </c>
      <c r="E31" s="83">
        <f aca="true" t="shared" si="10" ref="E31:O31">E35</f>
        <v>0</v>
      </c>
      <c r="F31" s="83">
        <f t="shared" si="10"/>
        <v>0</v>
      </c>
      <c r="G31" s="83">
        <f t="shared" si="10"/>
        <v>0</v>
      </c>
      <c r="H31" s="83">
        <f t="shared" si="10"/>
        <v>0</v>
      </c>
      <c r="I31" s="83">
        <f t="shared" si="10"/>
        <v>0</v>
      </c>
      <c r="J31" s="83">
        <f t="shared" si="10"/>
        <v>0</v>
      </c>
      <c r="K31" s="83">
        <f t="shared" si="10"/>
        <v>0</v>
      </c>
      <c r="L31" s="83">
        <f t="shared" si="10"/>
        <v>0</v>
      </c>
      <c r="M31" s="83">
        <f t="shared" si="10"/>
        <v>0</v>
      </c>
      <c r="N31" s="83">
        <f t="shared" si="10"/>
        <v>0</v>
      </c>
      <c r="O31" s="83">
        <f t="shared" si="10"/>
        <v>0</v>
      </c>
      <c r="P31" s="84">
        <f>SUM(D31:O31)</f>
        <v>0</v>
      </c>
    </row>
    <row r="32" spans="1:16" ht="15.75">
      <c r="A32" s="151"/>
      <c r="B32" s="31"/>
      <c r="C32" s="152" t="s">
        <v>18</v>
      </c>
      <c r="D32" s="83">
        <v>416.21</v>
      </c>
      <c r="E32" s="83">
        <v>434.43</v>
      </c>
      <c r="F32" s="83">
        <v>373.34</v>
      </c>
      <c r="G32" s="83">
        <v>279.23</v>
      </c>
      <c r="H32" s="83">
        <v>53.9</v>
      </c>
      <c r="I32" s="83">
        <v>26.7</v>
      </c>
      <c r="J32" s="83">
        <v>13</v>
      </c>
      <c r="K32" s="83">
        <v>10</v>
      </c>
      <c r="L32" s="83">
        <v>16.6</v>
      </c>
      <c r="M32" s="83">
        <v>110.3</v>
      </c>
      <c r="N32" s="83">
        <v>428.88</v>
      </c>
      <c r="O32" s="83">
        <v>471.42</v>
      </c>
      <c r="P32" s="84">
        <v>2634</v>
      </c>
    </row>
    <row r="33" spans="1:16" ht="15.75">
      <c r="A33" s="151"/>
      <c r="B33" s="31" t="s">
        <v>33</v>
      </c>
      <c r="C33" s="152"/>
      <c r="D33" s="83">
        <v>15.01</v>
      </c>
      <c r="E33" s="83">
        <v>23.03</v>
      </c>
      <c r="F33" s="83">
        <v>25.84</v>
      </c>
      <c r="G33" s="83">
        <v>6.93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25.28</v>
      </c>
      <c r="O33" s="83">
        <v>27.92</v>
      </c>
      <c r="P33" s="84">
        <v>124</v>
      </c>
    </row>
    <row r="34" spans="1:16" ht="15.75">
      <c r="A34" s="151"/>
      <c r="B34" s="31" t="s">
        <v>34</v>
      </c>
      <c r="C34" s="152"/>
      <c r="D34" s="85">
        <v>401.2</v>
      </c>
      <c r="E34" s="85">
        <v>411.4</v>
      </c>
      <c r="F34" s="85">
        <v>347.5</v>
      </c>
      <c r="G34" s="85">
        <v>272.3</v>
      </c>
      <c r="H34" s="85">
        <v>53.9</v>
      </c>
      <c r="I34" s="85">
        <v>26.7</v>
      </c>
      <c r="J34" s="85">
        <v>13</v>
      </c>
      <c r="K34" s="85">
        <v>10</v>
      </c>
      <c r="L34" s="85">
        <v>16.6</v>
      </c>
      <c r="M34" s="85">
        <v>110.3</v>
      </c>
      <c r="N34" s="85">
        <v>403.6</v>
      </c>
      <c r="O34" s="85">
        <v>443.5</v>
      </c>
      <c r="P34" s="84">
        <v>2510</v>
      </c>
    </row>
    <row r="35" spans="1:16" ht="15.75">
      <c r="A35" s="151"/>
      <c r="B35" s="31" t="s">
        <v>17</v>
      </c>
      <c r="C35" s="152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4">
        <v>0</v>
      </c>
    </row>
    <row r="36" spans="1:16" ht="15.75">
      <c r="A36" s="151"/>
      <c r="B36" s="31" t="s">
        <v>35</v>
      </c>
      <c r="C36" s="152" t="s">
        <v>32</v>
      </c>
      <c r="D36" s="85">
        <v>31.15</v>
      </c>
      <c r="E36" s="85">
        <v>64.18</v>
      </c>
      <c r="F36" s="85">
        <v>94</v>
      </c>
      <c r="G36" s="85">
        <v>30.78</v>
      </c>
      <c r="H36" s="85">
        <v>5</v>
      </c>
      <c r="I36" s="85">
        <v>0</v>
      </c>
      <c r="J36" s="85">
        <v>0</v>
      </c>
      <c r="K36" s="85">
        <v>0</v>
      </c>
      <c r="L36" s="85">
        <v>5</v>
      </c>
      <c r="M36" s="85">
        <v>18</v>
      </c>
      <c r="N36" s="85">
        <v>72.01</v>
      </c>
      <c r="O36" s="85">
        <v>78.88</v>
      </c>
      <c r="P36" s="86">
        <v>399</v>
      </c>
    </row>
    <row r="37" spans="1:16" ht="15.75">
      <c r="A37" s="151"/>
      <c r="B37" s="31" t="s">
        <v>33</v>
      </c>
      <c r="C37" s="152"/>
      <c r="D37" s="85">
        <v>6.15</v>
      </c>
      <c r="E37" s="85">
        <v>1.68</v>
      </c>
      <c r="F37" s="85">
        <v>10.3</v>
      </c>
      <c r="G37" s="85">
        <v>6.98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7.01</v>
      </c>
      <c r="O37" s="85">
        <v>6.88</v>
      </c>
      <c r="P37" s="84">
        <v>39</v>
      </c>
    </row>
    <row r="38" spans="1:16" ht="15.75">
      <c r="A38" s="158"/>
      <c r="B38" s="49" t="s">
        <v>37</v>
      </c>
      <c r="C38" s="155"/>
      <c r="D38" s="85">
        <v>25</v>
      </c>
      <c r="E38" s="85">
        <v>62.5</v>
      </c>
      <c r="F38" s="85">
        <v>83.7</v>
      </c>
      <c r="G38" s="85">
        <v>23.8</v>
      </c>
      <c r="H38" s="85">
        <v>5</v>
      </c>
      <c r="I38" s="85">
        <v>0</v>
      </c>
      <c r="J38" s="85">
        <v>0</v>
      </c>
      <c r="K38" s="85">
        <v>0</v>
      </c>
      <c r="L38" s="85">
        <v>5</v>
      </c>
      <c r="M38" s="85">
        <v>18</v>
      </c>
      <c r="N38" s="85">
        <v>65</v>
      </c>
      <c r="O38" s="85">
        <v>72</v>
      </c>
      <c r="P38" s="84">
        <v>360</v>
      </c>
    </row>
    <row r="39" spans="1:16" s="73" customFormat="1" ht="16.5" thickBot="1">
      <c r="A39" s="151"/>
      <c r="B39" s="72" t="s">
        <v>47</v>
      </c>
      <c r="C39" s="72" t="s">
        <v>48</v>
      </c>
      <c r="D39" s="93">
        <f>D40+D43</f>
        <v>1534.4</v>
      </c>
      <c r="E39" s="93">
        <f aca="true" t="shared" si="11" ref="E39:O39">E40+E43</f>
        <v>1554.3</v>
      </c>
      <c r="F39" s="93">
        <f t="shared" si="11"/>
        <v>1226.9</v>
      </c>
      <c r="G39" s="93">
        <f t="shared" si="11"/>
        <v>849.4000000000001</v>
      </c>
      <c r="H39" s="93">
        <f t="shared" si="11"/>
        <v>135.9</v>
      </c>
      <c r="I39" s="93">
        <f t="shared" si="11"/>
        <v>55.900000000000006</v>
      </c>
      <c r="J39" s="93">
        <f t="shared" si="11"/>
        <v>27</v>
      </c>
      <c r="K39" s="93">
        <f t="shared" si="11"/>
        <v>56.4</v>
      </c>
      <c r="L39" s="93">
        <f t="shared" si="11"/>
        <v>61.6</v>
      </c>
      <c r="M39" s="93">
        <f t="shared" si="11"/>
        <v>377.13800000000003</v>
      </c>
      <c r="N39" s="93">
        <f t="shared" si="11"/>
        <v>1217.463</v>
      </c>
      <c r="O39" s="93">
        <f t="shared" si="11"/>
        <v>1608.193</v>
      </c>
      <c r="P39" s="84">
        <f aca="true" t="shared" si="12" ref="P39:P47">SUM(D39:O39)</f>
        <v>8704.594</v>
      </c>
    </row>
    <row r="40" spans="1:16" s="27" customFormat="1" ht="15.75">
      <c r="A40" s="151"/>
      <c r="B40" s="53" t="s">
        <v>49</v>
      </c>
      <c r="C40" s="53"/>
      <c r="D40" s="84">
        <f>D30+D26+D22+D10</f>
        <v>1515.2</v>
      </c>
      <c r="E40" s="84">
        <f aca="true" t="shared" si="13" ref="E40:O40">E30+E26+E22+E10</f>
        <v>1536</v>
      </c>
      <c r="F40" s="84">
        <f t="shared" si="13"/>
        <v>1184.2</v>
      </c>
      <c r="G40" s="84">
        <f t="shared" si="13"/>
        <v>837.7</v>
      </c>
      <c r="H40" s="84">
        <f t="shared" si="13"/>
        <v>133.9</v>
      </c>
      <c r="I40" s="84">
        <f t="shared" si="13"/>
        <v>55.900000000000006</v>
      </c>
      <c r="J40" s="84">
        <f t="shared" si="13"/>
        <v>27</v>
      </c>
      <c r="K40" s="84">
        <f t="shared" si="13"/>
        <v>28</v>
      </c>
      <c r="L40" s="84">
        <f t="shared" si="13"/>
        <v>61.6</v>
      </c>
      <c r="M40" s="84">
        <f t="shared" si="13"/>
        <v>373.3</v>
      </c>
      <c r="N40" s="84">
        <f t="shared" si="13"/>
        <v>1205.7</v>
      </c>
      <c r="O40" s="84">
        <f t="shared" si="13"/>
        <v>1593.71</v>
      </c>
      <c r="P40" s="91">
        <f t="shared" si="12"/>
        <v>8552.21</v>
      </c>
    </row>
    <row r="41" spans="1:16" s="27" customFormat="1" ht="15.75">
      <c r="A41" s="151"/>
      <c r="B41" s="53"/>
      <c r="C41" s="53" t="s">
        <v>18</v>
      </c>
      <c r="D41" s="84">
        <f>D34+D26+D10</f>
        <v>1297.2</v>
      </c>
      <c r="E41" s="84">
        <f aca="true" t="shared" si="14" ref="E41:O41">E34+E26+E10</f>
        <v>1240.5</v>
      </c>
      <c r="F41" s="84">
        <f t="shared" si="14"/>
        <v>890.5</v>
      </c>
      <c r="G41" s="84">
        <f t="shared" si="14"/>
        <v>662.9</v>
      </c>
      <c r="H41" s="84">
        <f t="shared" si="14"/>
        <v>128.9</v>
      </c>
      <c r="I41" s="84">
        <f t="shared" si="14"/>
        <v>55.900000000000006</v>
      </c>
      <c r="J41" s="84">
        <f t="shared" si="14"/>
        <v>27</v>
      </c>
      <c r="K41" s="84">
        <f t="shared" si="14"/>
        <v>28</v>
      </c>
      <c r="L41" s="84">
        <f t="shared" si="14"/>
        <v>56.6</v>
      </c>
      <c r="M41" s="84">
        <f t="shared" si="14"/>
        <v>290.3</v>
      </c>
      <c r="N41" s="84">
        <f t="shared" si="14"/>
        <v>930.6</v>
      </c>
      <c r="O41" s="84">
        <f t="shared" si="14"/>
        <v>1139.6</v>
      </c>
      <c r="P41" s="91">
        <f t="shared" si="12"/>
        <v>6748</v>
      </c>
    </row>
    <row r="42" spans="1:16" s="27" customFormat="1" ht="31.5">
      <c r="A42" s="151"/>
      <c r="B42" s="53"/>
      <c r="C42" s="53" t="s">
        <v>32</v>
      </c>
      <c r="D42" s="84">
        <f>D38+D22+D18</f>
        <v>221</v>
      </c>
      <c r="E42" s="84">
        <f aca="true" t="shared" si="15" ref="E42:O42">E38+E22+E18</f>
        <v>298.5</v>
      </c>
      <c r="F42" s="84">
        <f t="shared" si="15"/>
        <v>296.7</v>
      </c>
      <c r="G42" s="84">
        <f t="shared" si="15"/>
        <v>175.8</v>
      </c>
      <c r="H42" s="84">
        <f t="shared" si="15"/>
        <v>5</v>
      </c>
      <c r="I42" s="84">
        <f t="shared" si="15"/>
        <v>0</v>
      </c>
      <c r="J42" s="84">
        <f t="shared" si="15"/>
        <v>0</v>
      </c>
      <c r="K42" s="84">
        <f t="shared" si="15"/>
        <v>0</v>
      </c>
      <c r="L42" s="84">
        <f t="shared" si="15"/>
        <v>5</v>
      </c>
      <c r="M42" s="84">
        <f t="shared" si="15"/>
        <v>84</v>
      </c>
      <c r="N42" s="84">
        <f t="shared" si="15"/>
        <v>278.1</v>
      </c>
      <c r="O42" s="84">
        <f t="shared" si="15"/>
        <v>458.11</v>
      </c>
      <c r="P42" s="91">
        <f t="shared" si="12"/>
        <v>1822.21</v>
      </c>
    </row>
    <row r="43" spans="1:16" s="27" customFormat="1" ht="15.75">
      <c r="A43" s="151"/>
      <c r="B43" s="53" t="s">
        <v>50</v>
      </c>
      <c r="C43" s="53"/>
      <c r="D43" s="84">
        <f>D27+D11+D23</f>
        <v>19.2</v>
      </c>
      <c r="E43" s="84">
        <f>E27+E11+E23</f>
        <v>18.3</v>
      </c>
      <c r="F43" s="84">
        <f>F27+F11+F23</f>
        <v>42.7</v>
      </c>
      <c r="G43" s="84">
        <f aca="true" t="shared" si="16" ref="G43:O43">G27+G11+G23</f>
        <v>11.7</v>
      </c>
      <c r="H43" s="84">
        <f t="shared" si="16"/>
        <v>2</v>
      </c>
      <c r="I43" s="84">
        <f t="shared" si="16"/>
        <v>0</v>
      </c>
      <c r="J43" s="84">
        <f t="shared" si="16"/>
        <v>0</v>
      </c>
      <c r="K43" s="84">
        <f t="shared" si="16"/>
        <v>28.4</v>
      </c>
      <c r="L43" s="84">
        <f t="shared" si="16"/>
        <v>0</v>
      </c>
      <c r="M43" s="84">
        <f t="shared" si="16"/>
        <v>3.838</v>
      </c>
      <c r="N43" s="84">
        <f t="shared" si="16"/>
        <v>11.762999999999998</v>
      </c>
      <c r="O43" s="84">
        <f t="shared" si="16"/>
        <v>14.483</v>
      </c>
      <c r="P43" s="91">
        <f t="shared" si="12"/>
        <v>152.38400000000001</v>
      </c>
    </row>
    <row r="44" spans="1:16" ht="36.75" customHeight="1">
      <c r="A44" s="158" t="s">
        <v>78</v>
      </c>
      <c r="B44" s="58" t="s">
        <v>44</v>
      </c>
      <c r="C44" s="157"/>
      <c r="D44" s="120">
        <f>D45+D46+D47</f>
        <v>314.3</v>
      </c>
      <c r="E44" s="120">
        <f aca="true" t="shared" si="17" ref="E44:O44">E45+E46+E47</f>
        <v>258.3</v>
      </c>
      <c r="F44" s="120">
        <f t="shared" si="17"/>
        <v>221.3</v>
      </c>
      <c r="G44" s="120">
        <f t="shared" si="17"/>
        <v>189.29999999999998</v>
      </c>
      <c r="H44" s="120">
        <f t="shared" si="17"/>
        <v>33.300000000000004</v>
      </c>
      <c r="I44" s="120">
        <f t="shared" si="17"/>
        <v>23</v>
      </c>
      <c r="J44" s="120">
        <f t="shared" si="17"/>
        <v>11</v>
      </c>
      <c r="K44" s="120">
        <f t="shared" si="17"/>
        <v>16</v>
      </c>
      <c r="L44" s="120">
        <f t="shared" si="17"/>
        <v>17.3</v>
      </c>
      <c r="M44" s="120">
        <f t="shared" si="17"/>
        <v>132.2</v>
      </c>
      <c r="N44" s="120">
        <f t="shared" si="17"/>
        <v>196.3</v>
      </c>
      <c r="O44" s="120">
        <f t="shared" si="17"/>
        <v>300.29999999999995</v>
      </c>
      <c r="P44" s="84">
        <f t="shared" si="12"/>
        <v>1712.6</v>
      </c>
    </row>
    <row r="45" spans="1:16" ht="15.75">
      <c r="A45" s="159"/>
      <c r="B45" s="31" t="s">
        <v>33</v>
      </c>
      <c r="C45" s="152"/>
      <c r="D45" s="83">
        <f>D49+D53</f>
        <v>34.800000000000004</v>
      </c>
      <c r="E45" s="83">
        <f aca="true" t="shared" si="18" ref="E45:O46">E49+E53</f>
        <v>11.7</v>
      </c>
      <c r="F45" s="83">
        <f t="shared" si="18"/>
        <v>4</v>
      </c>
      <c r="G45" s="83">
        <f t="shared" si="18"/>
        <v>22.099999999999998</v>
      </c>
      <c r="H45" s="83">
        <f t="shared" si="18"/>
        <v>0.1</v>
      </c>
      <c r="I45" s="83">
        <f t="shared" si="18"/>
        <v>0</v>
      </c>
      <c r="J45" s="83">
        <f t="shared" si="18"/>
        <v>0</v>
      </c>
      <c r="K45" s="83">
        <f t="shared" si="18"/>
        <v>0</v>
      </c>
      <c r="L45" s="83">
        <f t="shared" si="18"/>
        <v>0</v>
      </c>
      <c r="M45" s="83">
        <f t="shared" si="18"/>
        <v>4</v>
      </c>
      <c r="N45" s="83">
        <f t="shared" si="18"/>
        <v>7</v>
      </c>
      <c r="O45" s="83">
        <f t="shared" si="18"/>
        <v>22.9</v>
      </c>
      <c r="P45" s="84">
        <f t="shared" si="12"/>
        <v>106.6</v>
      </c>
    </row>
    <row r="46" spans="1:16" ht="15.75">
      <c r="A46" s="159"/>
      <c r="B46" s="31" t="s">
        <v>34</v>
      </c>
      <c r="C46" s="152"/>
      <c r="D46" s="83">
        <f>D50+D54</f>
        <v>279</v>
      </c>
      <c r="E46" s="83">
        <f t="shared" si="18"/>
        <v>246</v>
      </c>
      <c r="F46" s="83">
        <f t="shared" si="18"/>
        <v>217</v>
      </c>
      <c r="G46" s="83">
        <f t="shared" si="18"/>
        <v>167</v>
      </c>
      <c r="H46" s="83">
        <f t="shared" si="18"/>
        <v>33</v>
      </c>
      <c r="I46" s="83">
        <f t="shared" si="18"/>
        <v>23</v>
      </c>
      <c r="J46" s="83">
        <f t="shared" si="18"/>
        <v>11</v>
      </c>
      <c r="K46" s="83">
        <f t="shared" si="18"/>
        <v>16</v>
      </c>
      <c r="L46" s="83">
        <f t="shared" si="18"/>
        <v>17</v>
      </c>
      <c r="M46" s="83">
        <f t="shared" si="18"/>
        <v>128</v>
      </c>
      <c r="N46" s="83">
        <f t="shared" si="18"/>
        <v>189</v>
      </c>
      <c r="O46" s="83">
        <f t="shared" si="18"/>
        <v>277</v>
      </c>
      <c r="P46" s="84">
        <f t="shared" si="12"/>
        <v>1603</v>
      </c>
    </row>
    <row r="47" spans="1:16" ht="15.75">
      <c r="A47" s="159"/>
      <c r="B47" s="31" t="s">
        <v>17</v>
      </c>
      <c r="C47" s="152"/>
      <c r="D47" s="83">
        <f>D51</f>
        <v>0.5</v>
      </c>
      <c r="E47" s="83">
        <f aca="true" t="shared" si="19" ref="E47:O47">E51</f>
        <v>0.6</v>
      </c>
      <c r="F47" s="83">
        <f t="shared" si="19"/>
        <v>0.3</v>
      </c>
      <c r="G47" s="83">
        <f t="shared" si="19"/>
        <v>0.2</v>
      </c>
      <c r="H47" s="83">
        <f t="shared" si="19"/>
        <v>0.2</v>
      </c>
      <c r="I47" s="83">
        <f t="shared" si="19"/>
        <v>0</v>
      </c>
      <c r="J47" s="83">
        <f t="shared" si="19"/>
        <v>0</v>
      </c>
      <c r="K47" s="83">
        <f t="shared" si="19"/>
        <v>0</v>
      </c>
      <c r="L47" s="83">
        <f t="shared" si="19"/>
        <v>0.3</v>
      </c>
      <c r="M47" s="83">
        <f t="shared" si="19"/>
        <v>0.2</v>
      </c>
      <c r="N47" s="83">
        <f t="shared" si="19"/>
        <v>0.3</v>
      </c>
      <c r="O47" s="83">
        <f t="shared" si="19"/>
        <v>0.4</v>
      </c>
      <c r="P47" s="84">
        <f t="shared" si="12"/>
        <v>3</v>
      </c>
    </row>
    <row r="48" spans="1:17" ht="15.75">
      <c r="A48" s="159"/>
      <c r="B48" s="31"/>
      <c r="C48" s="152" t="s">
        <v>18</v>
      </c>
      <c r="D48" s="83">
        <v>296.7</v>
      </c>
      <c r="E48" s="83">
        <v>241.8</v>
      </c>
      <c r="F48" s="83">
        <v>205.8</v>
      </c>
      <c r="G48" s="83">
        <v>182.1</v>
      </c>
      <c r="H48" s="83">
        <v>33.3</v>
      </c>
      <c r="I48" s="83">
        <v>23</v>
      </c>
      <c r="J48" s="83">
        <v>11</v>
      </c>
      <c r="K48" s="83">
        <v>16</v>
      </c>
      <c r="L48" s="83">
        <v>17.3</v>
      </c>
      <c r="M48" s="83">
        <v>124</v>
      </c>
      <c r="N48" s="83">
        <v>179.8</v>
      </c>
      <c r="O48" s="83">
        <v>282.8</v>
      </c>
      <c r="P48" s="84">
        <v>1613.6</v>
      </c>
      <c r="Q48" s="110"/>
    </row>
    <row r="49" spans="1:17" ht="15.75">
      <c r="A49" s="159"/>
      <c r="B49" s="31" t="s">
        <v>33</v>
      </c>
      <c r="C49" s="152"/>
      <c r="D49" s="121">
        <v>34.2</v>
      </c>
      <c r="E49" s="121">
        <v>11.2</v>
      </c>
      <c r="F49" s="121">
        <v>3.5</v>
      </c>
      <c r="G49" s="121">
        <v>21.9</v>
      </c>
      <c r="H49" s="121">
        <v>0.1</v>
      </c>
      <c r="I49" s="121">
        <v>0</v>
      </c>
      <c r="J49" s="121">
        <v>0</v>
      </c>
      <c r="K49" s="121">
        <v>0</v>
      </c>
      <c r="L49" s="121">
        <v>0</v>
      </c>
      <c r="M49" s="121">
        <v>3.8</v>
      </c>
      <c r="N49" s="121">
        <v>6.5</v>
      </c>
      <c r="O49" s="121">
        <v>22.4</v>
      </c>
      <c r="P49" s="84">
        <v>103.6</v>
      </c>
      <c r="Q49" s="110"/>
    </row>
    <row r="50" spans="1:17" ht="15.75">
      <c r="A50" s="159"/>
      <c r="B50" s="31" t="s">
        <v>34</v>
      </c>
      <c r="C50" s="152"/>
      <c r="D50" s="85">
        <v>262</v>
      </c>
      <c r="E50" s="85">
        <v>230</v>
      </c>
      <c r="F50" s="85">
        <v>202</v>
      </c>
      <c r="G50" s="85">
        <v>160</v>
      </c>
      <c r="H50" s="85">
        <v>33</v>
      </c>
      <c r="I50" s="85">
        <v>23</v>
      </c>
      <c r="J50" s="85">
        <v>11</v>
      </c>
      <c r="K50" s="85">
        <v>16</v>
      </c>
      <c r="L50" s="85">
        <v>17</v>
      </c>
      <c r="M50" s="85">
        <v>120</v>
      </c>
      <c r="N50" s="85">
        <v>173</v>
      </c>
      <c r="O50" s="85">
        <v>260</v>
      </c>
      <c r="P50" s="84">
        <v>1507</v>
      </c>
      <c r="Q50" s="110"/>
    </row>
    <row r="51" spans="1:17" ht="15.75">
      <c r="A51" s="159"/>
      <c r="B51" s="31" t="s">
        <v>17</v>
      </c>
      <c r="C51" s="152"/>
      <c r="D51" s="85">
        <v>0.5</v>
      </c>
      <c r="E51" s="85">
        <v>0.6</v>
      </c>
      <c r="F51" s="85">
        <v>0.3</v>
      </c>
      <c r="G51" s="85">
        <v>0.2</v>
      </c>
      <c r="H51" s="85">
        <v>0.2</v>
      </c>
      <c r="I51" s="85">
        <v>0</v>
      </c>
      <c r="J51" s="85">
        <v>0</v>
      </c>
      <c r="K51" s="85">
        <v>0</v>
      </c>
      <c r="L51" s="85">
        <v>0.3</v>
      </c>
      <c r="M51" s="85">
        <v>0.2</v>
      </c>
      <c r="N51" s="85">
        <v>0.3</v>
      </c>
      <c r="O51" s="85">
        <v>0.4</v>
      </c>
      <c r="P51" s="84">
        <v>3</v>
      </c>
      <c r="Q51" s="110"/>
    </row>
    <row r="52" spans="1:17" ht="15.75" customHeight="1">
      <c r="A52" s="159"/>
      <c r="B52" s="31" t="s">
        <v>35</v>
      </c>
      <c r="C52" s="155" t="s">
        <v>32</v>
      </c>
      <c r="D52" s="85">
        <v>17.6</v>
      </c>
      <c r="E52" s="85">
        <v>16.5</v>
      </c>
      <c r="F52" s="85">
        <v>15.5</v>
      </c>
      <c r="G52" s="85">
        <v>7.2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8.2</v>
      </c>
      <c r="N52" s="85">
        <v>16.5</v>
      </c>
      <c r="O52" s="85">
        <v>17.5</v>
      </c>
      <c r="P52" s="86">
        <v>99</v>
      </c>
      <c r="Q52" s="111"/>
    </row>
    <row r="53" spans="1:17" ht="15.75">
      <c r="A53" s="159"/>
      <c r="B53" s="31" t="s">
        <v>33</v>
      </c>
      <c r="C53" s="156"/>
      <c r="D53" s="85">
        <v>0.6</v>
      </c>
      <c r="E53" s="85">
        <v>0.5</v>
      </c>
      <c r="F53" s="85">
        <v>0.5</v>
      </c>
      <c r="G53" s="85">
        <v>0.2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0.2</v>
      </c>
      <c r="N53" s="85">
        <v>0.5</v>
      </c>
      <c r="O53" s="85">
        <v>0.5</v>
      </c>
      <c r="P53" s="84">
        <v>3</v>
      </c>
      <c r="Q53" s="110"/>
    </row>
    <row r="54" spans="1:17" ht="15.75">
      <c r="A54" s="159"/>
      <c r="B54" s="31" t="s">
        <v>37</v>
      </c>
      <c r="C54" s="156"/>
      <c r="D54" s="85">
        <v>17</v>
      </c>
      <c r="E54" s="85">
        <v>16</v>
      </c>
      <c r="F54" s="85">
        <v>15</v>
      </c>
      <c r="G54" s="85">
        <v>7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8</v>
      </c>
      <c r="N54" s="85">
        <v>16</v>
      </c>
      <c r="O54" s="85">
        <v>17</v>
      </c>
      <c r="P54" s="84">
        <v>96</v>
      </c>
      <c r="Q54" s="110"/>
    </row>
    <row r="55" spans="1:17" ht="15.75">
      <c r="A55" s="160"/>
      <c r="B55" s="31" t="s">
        <v>17</v>
      </c>
      <c r="C55" s="157"/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4">
        <f aca="true" t="shared" si="20" ref="P55:P66">SUM(D55:O55)</f>
        <v>0</v>
      </c>
      <c r="Q55" s="110"/>
    </row>
    <row r="56" spans="1:17" ht="34.5" customHeight="1">
      <c r="A56" s="151" t="s">
        <v>79</v>
      </c>
      <c r="B56" s="60" t="s">
        <v>45</v>
      </c>
      <c r="C56" s="152" t="s">
        <v>18</v>
      </c>
      <c r="D56" s="83">
        <f>D57+D58+D59</f>
        <v>44.965</v>
      </c>
      <c r="E56" s="83">
        <f aca="true" t="shared" si="21" ref="E56:O56">E57+E58+E59</f>
        <v>54.602999999999994</v>
      </c>
      <c r="F56" s="83">
        <f t="shared" si="21"/>
        <v>36.311</v>
      </c>
      <c r="G56" s="83">
        <f t="shared" si="21"/>
        <v>18.9</v>
      </c>
      <c r="H56" s="83">
        <f t="shared" si="21"/>
        <v>0</v>
      </c>
      <c r="I56" s="83">
        <f t="shared" si="21"/>
        <v>0</v>
      </c>
      <c r="J56" s="83">
        <f t="shared" si="21"/>
        <v>0</v>
      </c>
      <c r="K56" s="83">
        <f t="shared" si="21"/>
        <v>0</v>
      </c>
      <c r="L56" s="83">
        <f t="shared" si="21"/>
        <v>0</v>
      </c>
      <c r="M56" s="83">
        <f t="shared" si="21"/>
        <v>16.854</v>
      </c>
      <c r="N56" s="83">
        <f t="shared" si="21"/>
        <v>38</v>
      </c>
      <c r="O56" s="83">
        <f t="shared" si="21"/>
        <v>60.4</v>
      </c>
      <c r="P56" s="84">
        <f t="shared" si="20"/>
        <v>270.03299999999996</v>
      </c>
      <c r="Q56" s="110"/>
    </row>
    <row r="57" spans="1:16" ht="15.75">
      <c r="A57" s="151"/>
      <c r="B57" s="31" t="s">
        <v>33</v>
      </c>
      <c r="C57" s="152"/>
      <c r="D57" s="83">
        <v>0.661</v>
      </c>
      <c r="E57" s="83">
        <v>0.803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4">
        <f t="shared" si="20"/>
        <v>1.464</v>
      </c>
    </row>
    <row r="58" spans="1:16" ht="15.75">
      <c r="A58" s="151"/>
      <c r="B58" s="31" t="s">
        <v>34</v>
      </c>
      <c r="C58" s="152"/>
      <c r="D58" s="85">
        <v>30</v>
      </c>
      <c r="E58" s="85">
        <v>37</v>
      </c>
      <c r="F58" s="85">
        <v>30</v>
      </c>
      <c r="G58" s="85">
        <v>17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5">
        <v>14</v>
      </c>
      <c r="N58" s="85">
        <v>28</v>
      </c>
      <c r="O58" s="85">
        <v>43.4</v>
      </c>
      <c r="P58" s="84">
        <f t="shared" si="20"/>
        <v>199.4</v>
      </c>
    </row>
    <row r="59" spans="1:16" ht="15.75">
      <c r="A59" s="151"/>
      <c r="B59" s="31" t="s">
        <v>17</v>
      </c>
      <c r="C59" s="152"/>
      <c r="D59" s="85">
        <v>14.304</v>
      </c>
      <c r="E59" s="85">
        <v>16.8</v>
      </c>
      <c r="F59" s="85">
        <v>6.311</v>
      </c>
      <c r="G59" s="85">
        <v>1.9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5">
        <v>2.854</v>
      </c>
      <c r="N59" s="85">
        <v>10</v>
      </c>
      <c r="O59" s="85">
        <v>17</v>
      </c>
      <c r="P59" s="84">
        <f t="shared" si="20"/>
        <v>69.169</v>
      </c>
    </row>
    <row r="60" spans="1:16" ht="33" customHeight="1">
      <c r="A60" s="151" t="s">
        <v>80</v>
      </c>
      <c r="B60" s="60" t="s">
        <v>46</v>
      </c>
      <c r="C60" s="152"/>
      <c r="D60" s="83">
        <f>D61+D62+D63</f>
        <v>106.64</v>
      </c>
      <c r="E60" s="83">
        <f aca="true" t="shared" si="22" ref="E60:O60">E61+E62+E63</f>
        <v>106.73</v>
      </c>
      <c r="F60" s="83">
        <f t="shared" si="22"/>
        <v>103.84</v>
      </c>
      <c r="G60" s="83">
        <f t="shared" si="22"/>
        <v>55.7</v>
      </c>
      <c r="H60" s="83">
        <f t="shared" si="22"/>
        <v>0</v>
      </c>
      <c r="I60" s="83">
        <f t="shared" si="22"/>
        <v>0</v>
      </c>
      <c r="J60" s="83">
        <f t="shared" si="22"/>
        <v>0</v>
      </c>
      <c r="K60" s="83">
        <f t="shared" si="22"/>
        <v>0</v>
      </c>
      <c r="L60" s="83">
        <f t="shared" si="22"/>
        <v>0</v>
      </c>
      <c r="M60" s="83">
        <f t="shared" si="22"/>
        <v>22.1</v>
      </c>
      <c r="N60" s="83">
        <f t="shared" si="22"/>
        <v>100.6</v>
      </c>
      <c r="O60" s="83">
        <f t="shared" si="22"/>
        <v>124.6</v>
      </c>
      <c r="P60" s="84">
        <f t="shared" si="20"/>
        <v>620.21</v>
      </c>
    </row>
    <row r="61" spans="1:16" ht="15.75">
      <c r="A61" s="151"/>
      <c r="B61" s="31" t="s">
        <v>33</v>
      </c>
      <c r="C61" s="152"/>
      <c r="D61" s="83">
        <f>D65+D69</f>
        <v>7</v>
      </c>
      <c r="E61" s="83">
        <f aca="true" t="shared" si="23" ref="E61:O62">E65+E69</f>
        <v>7</v>
      </c>
      <c r="F61" s="83">
        <f t="shared" si="23"/>
        <v>5</v>
      </c>
      <c r="G61" s="83">
        <f t="shared" si="23"/>
        <v>10</v>
      </c>
      <c r="H61" s="83">
        <f t="shared" si="23"/>
        <v>0</v>
      </c>
      <c r="I61" s="83">
        <f t="shared" si="23"/>
        <v>0</v>
      </c>
      <c r="J61" s="83">
        <f t="shared" si="23"/>
        <v>0</v>
      </c>
      <c r="K61" s="83">
        <f t="shared" si="23"/>
        <v>0</v>
      </c>
      <c r="L61" s="83">
        <f t="shared" si="23"/>
        <v>0</v>
      </c>
      <c r="M61" s="83">
        <f t="shared" si="23"/>
        <v>10</v>
      </c>
      <c r="N61" s="83">
        <f t="shared" si="23"/>
        <v>5</v>
      </c>
      <c r="O61" s="83">
        <f t="shared" si="23"/>
        <v>7</v>
      </c>
      <c r="P61" s="84">
        <f t="shared" si="20"/>
        <v>51</v>
      </c>
    </row>
    <row r="62" spans="1:16" ht="15.75">
      <c r="A62" s="151"/>
      <c r="B62" s="31" t="s">
        <v>34</v>
      </c>
      <c r="C62" s="152"/>
      <c r="D62" s="83">
        <f>D66+D70</f>
        <v>99.64</v>
      </c>
      <c r="E62" s="83">
        <f t="shared" si="23"/>
        <v>99.73</v>
      </c>
      <c r="F62" s="83">
        <f t="shared" si="23"/>
        <v>98.84</v>
      </c>
      <c r="G62" s="83">
        <f t="shared" si="23"/>
        <v>45.7</v>
      </c>
      <c r="H62" s="83">
        <f t="shared" si="23"/>
        <v>0</v>
      </c>
      <c r="I62" s="83">
        <f t="shared" si="23"/>
        <v>0</v>
      </c>
      <c r="J62" s="83">
        <f t="shared" si="23"/>
        <v>0</v>
      </c>
      <c r="K62" s="83">
        <f t="shared" si="23"/>
        <v>0</v>
      </c>
      <c r="L62" s="83">
        <f t="shared" si="23"/>
        <v>0</v>
      </c>
      <c r="M62" s="83">
        <f t="shared" si="23"/>
        <v>12.1</v>
      </c>
      <c r="N62" s="83">
        <f t="shared" si="23"/>
        <v>95.6</v>
      </c>
      <c r="O62" s="83">
        <f t="shared" si="23"/>
        <v>117.6</v>
      </c>
      <c r="P62" s="84">
        <f t="shared" si="20"/>
        <v>569.21</v>
      </c>
    </row>
    <row r="63" spans="1:16" ht="15.75">
      <c r="A63" s="151"/>
      <c r="B63" s="31" t="s">
        <v>17</v>
      </c>
      <c r="C63" s="152"/>
      <c r="D63" s="83">
        <f>D67</f>
        <v>0</v>
      </c>
      <c r="E63" s="83">
        <f aca="true" t="shared" si="24" ref="E63:O63">E67</f>
        <v>0</v>
      </c>
      <c r="F63" s="83">
        <f t="shared" si="24"/>
        <v>0</v>
      </c>
      <c r="G63" s="83">
        <f t="shared" si="24"/>
        <v>0</v>
      </c>
      <c r="H63" s="83">
        <f t="shared" si="24"/>
        <v>0</v>
      </c>
      <c r="I63" s="83">
        <f t="shared" si="24"/>
        <v>0</v>
      </c>
      <c r="J63" s="83">
        <f t="shared" si="24"/>
        <v>0</v>
      </c>
      <c r="K63" s="83">
        <f t="shared" si="24"/>
        <v>0</v>
      </c>
      <c r="L63" s="83">
        <f t="shared" si="24"/>
        <v>0</v>
      </c>
      <c r="M63" s="83">
        <f t="shared" si="24"/>
        <v>0</v>
      </c>
      <c r="N63" s="83">
        <f t="shared" si="24"/>
        <v>0</v>
      </c>
      <c r="O63" s="83">
        <f t="shared" si="24"/>
        <v>0</v>
      </c>
      <c r="P63" s="84">
        <f t="shared" si="20"/>
        <v>0</v>
      </c>
    </row>
    <row r="64" spans="1:16" ht="15.75">
      <c r="A64" s="151"/>
      <c r="B64" s="31"/>
      <c r="C64" s="152" t="s">
        <v>18</v>
      </c>
      <c r="D64" s="83">
        <f>D65+D66+D67</f>
        <v>22</v>
      </c>
      <c r="E64" s="83">
        <f aca="true" t="shared" si="25" ref="E64:O64">E65+E66+E67</f>
        <v>22</v>
      </c>
      <c r="F64" s="83">
        <f t="shared" si="25"/>
        <v>22</v>
      </c>
      <c r="G64" s="83">
        <f t="shared" si="25"/>
        <v>8</v>
      </c>
      <c r="H64" s="83">
        <f t="shared" si="25"/>
        <v>0</v>
      </c>
      <c r="I64" s="83">
        <f t="shared" si="25"/>
        <v>0</v>
      </c>
      <c r="J64" s="83">
        <f t="shared" si="25"/>
        <v>0</v>
      </c>
      <c r="K64" s="83">
        <f t="shared" si="25"/>
        <v>0</v>
      </c>
      <c r="L64" s="83">
        <f t="shared" si="25"/>
        <v>0</v>
      </c>
      <c r="M64" s="83">
        <f t="shared" si="25"/>
        <v>6</v>
      </c>
      <c r="N64" s="83">
        <f t="shared" si="25"/>
        <v>22</v>
      </c>
      <c r="O64" s="83">
        <f t="shared" si="25"/>
        <v>22</v>
      </c>
      <c r="P64" s="84">
        <f t="shared" si="20"/>
        <v>124</v>
      </c>
    </row>
    <row r="65" spans="1:16" ht="15.75">
      <c r="A65" s="151"/>
      <c r="B65" s="31" t="s">
        <v>33</v>
      </c>
      <c r="C65" s="152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4">
        <f t="shared" si="20"/>
        <v>0</v>
      </c>
    </row>
    <row r="66" spans="1:16" ht="15.75">
      <c r="A66" s="151"/>
      <c r="B66" s="31" t="s">
        <v>34</v>
      </c>
      <c r="C66" s="152"/>
      <c r="D66" s="85">
        <v>22</v>
      </c>
      <c r="E66" s="85">
        <v>22</v>
      </c>
      <c r="F66" s="85">
        <v>22</v>
      </c>
      <c r="G66" s="85">
        <v>8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5">
        <v>6</v>
      </c>
      <c r="N66" s="85">
        <v>22</v>
      </c>
      <c r="O66" s="85">
        <v>22</v>
      </c>
      <c r="P66" s="84">
        <f t="shared" si="20"/>
        <v>124</v>
      </c>
    </row>
    <row r="67" spans="1:16" ht="15.75">
      <c r="A67" s="151"/>
      <c r="B67" s="31" t="s">
        <v>17</v>
      </c>
      <c r="C67" s="152"/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ht="15.75">
      <c r="A68" s="151"/>
      <c r="B68" s="31" t="s">
        <v>35</v>
      </c>
      <c r="C68" s="152" t="s">
        <v>32</v>
      </c>
      <c r="D68" s="85">
        <f>D69+D70+D71</f>
        <v>182.24</v>
      </c>
      <c r="E68" s="85">
        <f aca="true" t="shared" si="26" ref="E68:O68">E69+E70+E71</f>
        <v>176.73000000000002</v>
      </c>
      <c r="F68" s="85">
        <f t="shared" si="26"/>
        <v>156.84</v>
      </c>
      <c r="G68" s="85">
        <f t="shared" si="26"/>
        <v>100.2</v>
      </c>
      <c r="H68" s="85">
        <f t="shared" si="26"/>
        <v>20.2</v>
      </c>
      <c r="I68" s="85">
        <f t="shared" si="26"/>
        <v>0.4</v>
      </c>
      <c r="J68" s="85">
        <f t="shared" si="26"/>
        <v>0.30000000000000004</v>
      </c>
      <c r="K68" s="85">
        <f t="shared" si="26"/>
        <v>0.30000000000000004</v>
      </c>
      <c r="L68" s="85">
        <f t="shared" si="26"/>
        <v>0.30000000000000004</v>
      </c>
      <c r="M68" s="85">
        <f t="shared" si="26"/>
        <v>39.5</v>
      </c>
      <c r="N68" s="85">
        <f t="shared" si="26"/>
        <v>148.6</v>
      </c>
      <c r="O68" s="85">
        <f t="shared" si="26"/>
        <v>188.6</v>
      </c>
      <c r="P68" s="86">
        <f>SUM(D68:O68)</f>
        <v>1014.21</v>
      </c>
    </row>
    <row r="69" spans="1:16" ht="15.75">
      <c r="A69" s="151"/>
      <c r="B69" s="31" t="s">
        <v>33</v>
      </c>
      <c r="C69" s="152"/>
      <c r="D69" s="99">
        <v>7</v>
      </c>
      <c r="E69" s="99">
        <v>7</v>
      </c>
      <c r="F69" s="99">
        <v>5</v>
      </c>
      <c r="G69" s="99">
        <v>10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10</v>
      </c>
      <c r="N69" s="99">
        <v>5</v>
      </c>
      <c r="O69" s="99">
        <v>7</v>
      </c>
      <c r="P69" s="84">
        <f>SUM(D69:O69)</f>
        <v>51</v>
      </c>
    </row>
    <row r="70" spans="1:16" ht="15.75">
      <c r="A70" s="151"/>
      <c r="B70" s="31" t="s">
        <v>37</v>
      </c>
      <c r="C70" s="154"/>
      <c r="D70" s="118">
        <v>77.64</v>
      </c>
      <c r="E70" s="118">
        <v>77.73</v>
      </c>
      <c r="F70" s="118">
        <v>76.84</v>
      </c>
      <c r="G70" s="118">
        <v>37.7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118">
        <v>6.1</v>
      </c>
      <c r="N70" s="118">
        <v>73.6</v>
      </c>
      <c r="O70" s="118">
        <v>95.6</v>
      </c>
      <c r="P70" s="119">
        <v>445.21</v>
      </c>
    </row>
    <row r="71" spans="1:16" ht="34.5" customHeight="1">
      <c r="A71" s="151" t="s">
        <v>81</v>
      </c>
      <c r="B71" s="60" t="s">
        <v>57</v>
      </c>
      <c r="C71" s="152" t="s">
        <v>18</v>
      </c>
      <c r="D71" s="101">
        <f>SUM(D72:D74)</f>
        <v>97.6</v>
      </c>
      <c r="E71" s="101">
        <f aca="true" t="shared" si="27" ref="E71:P71">SUM(E72:E74)</f>
        <v>92</v>
      </c>
      <c r="F71" s="101">
        <f t="shared" si="27"/>
        <v>75</v>
      </c>
      <c r="G71" s="101">
        <f t="shared" si="27"/>
        <v>52.5</v>
      </c>
      <c r="H71" s="101">
        <f t="shared" si="27"/>
        <v>20.2</v>
      </c>
      <c r="I71" s="101">
        <f t="shared" si="27"/>
        <v>0.4</v>
      </c>
      <c r="J71" s="101">
        <f t="shared" si="27"/>
        <v>0.30000000000000004</v>
      </c>
      <c r="K71" s="101">
        <f t="shared" si="27"/>
        <v>0.30000000000000004</v>
      </c>
      <c r="L71" s="101">
        <f t="shared" si="27"/>
        <v>0.30000000000000004</v>
      </c>
      <c r="M71" s="101">
        <f t="shared" si="27"/>
        <v>23.4</v>
      </c>
      <c r="N71" s="101">
        <f t="shared" si="27"/>
        <v>70</v>
      </c>
      <c r="O71" s="101">
        <f t="shared" si="27"/>
        <v>86</v>
      </c>
      <c r="P71" s="85">
        <f t="shared" si="27"/>
        <v>518</v>
      </c>
    </row>
    <row r="72" spans="1:16" ht="15.75">
      <c r="A72" s="151"/>
      <c r="B72" s="31" t="s">
        <v>33</v>
      </c>
      <c r="C72" s="152"/>
      <c r="D72" s="83">
        <v>2.6</v>
      </c>
      <c r="E72" s="83">
        <v>2</v>
      </c>
      <c r="F72" s="83">
        <v>2</v>
      </c>
      <c r="G72" s="83">
        <v>0.5</v>
      </c>
      <c r="H72" s="83">
        <v>0.2</v>
      </c>
      <c r="I72" s="83">
        <v>0.2</v>
      </c>
      <c r="J72" s="83">
        <v>0.1</v>
      </c>
      <c r="K72" s="83">
        <v>0.1</v>
      </c>
      <c r="L72" s="83">
        <v>0.1</v>
      </c>
      <c r="M72" s="83">
        <v>0.2</v>
      </c>
      <c r="N72" s="83">
        <v>3</v>
      </c>
      <c r="O72" s="83">
        <v>3</v>
      </c>
      <c r="P72" s="84">
        <f aca="true" t="shared" si="28" ref="P72:P77">SUM(D72:O72)</f>
        <v>14</v>
      </c>
    </row>
    <row r="73" spans="1:16" ht="15.75">
      <c r="A73" s="151"/>
      <c r="B73" s="31" t="s">
        <v>34</v>
      </c>
      <c r="C73" s="152"/>
      <c r="D73" s="85">
        <v>95</v>
      </c>
      <c r="E73" s="85">
        <v>90</v>
      </c>
      <c r="F73" s="85">
        <v>73</v>
      </c>
      <c r="G73" s="85">
        <v>52</v>
      </c>
      <c r="H73" s="85">
        <v>20</v>
      </c>
      <c r="I73" s="85">
        <v>0.2</v>
      </c>
      <c r="J73" s="85">
        <v>0.2</v>
      </c>
      <c r="K73" s="85">
        <v>0.2</v>
      </c>
      <c r="L73" s="85">
        <v>0.2</v>
      </c>
      <c r="M73" s="85">
        <v>23.2</v>
      </c>
      <c r="N73" s="85">
        <v>67</v>
      </c>
      <c r="O73" s="85">
        <v>83</v>
      </c>
      <c r="P73" s="84">
        <f t="shared" si="28"/>
        <v>503.99999999999994</v>
      </c>
    </row>
    <row r="74" spans="1:16" ht="15.75">
      <c r="A74" s="151"/>
      <c r="B74" s="31" t="s">
        <v>17</v>
      </c>
      <c r="C74" s="152"/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4">
        <f t="shared" si="28"/>
        <v>0</v>
      </c>
    </row>
    <row r="75" spans="1:16" ht="31.5">
      <c r="A75" s="79" t="s">
        <v>82</v>
      </c>
      <c r="B75" s="31" t="s">
        <v>58</v>
      </c>
      <c r="C75" s="152" t="s">
        <v>59</v>
      </c>
      <c r="D75" s="92">
        <v>1</v>
      </c>
      <c r="E75" s="92">
        <v>1</v>
      </c>
      <c r="F75" s="92">
        <v>1</v>
      </c>
      <c r="G75" s="92">
        <v>0</v>
      </c>
      <c r="H75" s="92">
        <v>0</v>
      </c>
      <c r="I75" s="92">
        <v>0</v>
      </c>
      <c r="J75" s="92">
        <v>0</v>
      </c>
      <c r="K75" s="105">
        <v>0</v>
      </c>
      <c r="L75" s="105">
        <v>0</v>
      </c>
      <c r="M75" s="105">
        <v>0.3</v>
      </c>
      <c r="N75" s="105">
        <v>1</v>
      </c>
      <c r="O75" s="105">
        <v>2</v>
      </c>
      <c r="P75" s="84">
        <f t="shared" si="28"/>
        <v>6.3</v>
      </c>
    </row>
    <row r="76" spans="1:16" ht="15.75">
      <c r="A76" s="79" t="s">
        <v>83</v>
      </c>
      <c r="B76" s="31" t="s">
        <v>60</v>
      </c>
      <c r="C76" s="152"/>
      <c r="D76" s="92">
        <v>2.2</v>
      </c>
      <c r="E76" s="92">
        <v>2.19</v>
      </c>
      <c r="F76" s="92">
        <v>1.482</v>
      </c>
      <c r="G76" s="92">
        <v>1.146</v>
      </c>
      <c r="H76" s="92">
        <v>0.153</v>
      </c>
      <c r="I76" s="92">
        <v>0</v>
      </c>
      <c r="J76" s="92">
        <v>0</v>
      </c>
      <c r="K76" s="105">
        <v>0</v>
      </c>
      <c r="L76" s="105">
        <v>0</v>
      </c>
      <c r="M76" s="105">
        <v>0.227</v>
      </c>
      <c r="N76" s="105">
        <v>1.5</v>
      </c>
      <c r="O76" s="105">
        <v>1.7</v>
      </c>
      <c r="P76" s="84">
        <f t="shared" si="28"/>
        <v>10.597999999999999</v>
      </c>
    </row>
    <row r="77" spans="1:16" ht="15.75">
      <c r="A77" s="79" t="s">
        <v>84</v>
      </c>
      <c r="B77" s="31" t="s">
        <v>61</v>
      </c>
      <c r="C77" s="152"/>
      <c r="D77" s="105">
        <v>4.54</v>
      </c>
      <c r="E77" s="105">
        <v>3.074</v>
      </c>
      <c r="F77" s="105">
        <v>2.377</v>
      </c>
      <c r="G77" s="105">
        <v>0.318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0.472</v>
      </c>
      <c r="N77" s="105">
        <v>2.5</v>
      </c>
      <c r="O77" s="105">
        <v>3</v>
      </c>
      <c r="P77" s="84">
        <f t="shared" si="28"/>
        <v>16.281</v>
      </c>
    </row>
    <row r="78" spans="1:16" ht="15.75">
      <c r="A78" s="153"/>
      <c r="B78" s="67" t="s">
        <v>62</v>
      </c>
      <c r="C78" s="69" t="s">
        <v>48</v>
      </c>
      <c r="D78" s="102">
        <f>D77+D76+D75+D71+D60+D56+D44+D39</f>
        <v>2105.645</v>
      </c>
      <c r="E78" s="102">
        <f>E77+E76+E75+E71+E60+E56+E44+E39</f>
        <v>2072.197</v>
      </c>
      <c r="F78" s="102">
        <f aca="true" t="shared" si="29" ref="F78:P78">F77+F76+F75+F71+F60+F56+F44+F39</f>
        <v>1668.21</v>
      </c>
      <c r="G78" s="102">
        <f t="shared" si="29"/>
        <v>1167.2640000000001</v>
      </c>
      <c r="H78" s="102">
        <f t="shared" si="29"/>
        <v>189.553</v>
      </c>
      <c r="I78" s="102">
        <f t="shared" si="29"/>
        <v>79.30000000000001</v>
      </c>
      <c r="J78" s="102">
        <f t="shared" si="29"/>
        <v>38.3</v>
      </c>
      <c r="K78" s="102">
        <f t="shared" si="29"/>
        <v>72.7</v>
      </c>
      <c r="L78" s="102">
        <f t="shared" si="29"/>
        <v>79.2</v>
      </c>
      <c r="M78" s="102">
        <f t="shared" si="29"/>
        <v>572.691</v>
      </c>
      <c r="N78" s="102">
        <f t="shared" si="29"/>
        <v>1627.3629999999998</v>
      </c>
      <c r="O78" s="102">
        <f t="shared" si="29"/>
        <v>2186.193</v>
      </c>
      <c r="P78" s="84">
        <f t="shared" si="29"/>
        <v>11858.615999999998</v>
      </c>
    </row>
    <row r="79" spans="1:16" ht="15.75">
      <c r="A79" s="153"/>
      <c r="B79" s="53" t="s">
        <v>63</v>
      </c>
      <c r="C79" s="53"/>
      <c r="D79" s="84">
        <f>D77+D76+D75+D73+D70+D66+D58+D54+D50+D40</f>
        <v>2026.58</v>
      </c>
      <c r="E79" s="84">
        <f>E77+E76+E75+E73+E70+E66+E58+E54+E50+E40</f>
        <v>2014.9940000000001</v>
      </c>
      <c r="F79" s="84">
        <f aca="true" t="shared" si="30" ref="F79:P79">F77+F76+F75+F73+F70+F66+F58+F54+F50+F40</f>
        <v>1607.8990000000001</v>
      </c>
      <c r="G79" s="84">
        <f t="shared" si="30"/>
        <v>1120.864</v>
      </c>
      <c r="H79" s="84">
        <f t="shared" si="30"/>
        <v>187.053</v>
      </c>
      <c r="I79" s="84">
        <f t="shared" si="30"/>
        <v>79.10000000000001</v>
      </c>
      <c r="J79" s="84">
        <f t="shared" si="30"/>
        <v>38.2</v>
      </c>
      <c r="K79" s="84">
        <f t="shared" si="30"/>
        <v>44.2</v>
      </c>
      <c r="L79" s="84">
        <f t="shared" si="30"/>
        <v>78.8</v>
      </c>
      <c r="M79" s="84">
        <f t="shared" si="30"/>
        <v>551.599</v>
      </c>
      <c r="N79" s="84">
        <f t="shared" si="30"/>
        <v>1590.3000000000002</v>
      </c>
      <c r="O79" s="84">
        <f t="shared" si="30"/>
        <v>2121.41</v>
      </c>
      <c r="P79" s="84">
        <f t="shared" si="30"/>
        <v>11460.999</v>
      </c>
    </row>
    <row r="80" spans="1:16" ht="15.75">
      <c r="A80" s="153"/>
      <c r="B80" s="67"/>
      <c r="C80" s="53" t="s">
        <v>18</v>
      </c>
      <c r="D80" s="84">
        <f>D77+D76+D73+D66+D58+D50+D41</f>
        <v>1712.94</v>
      </c>
      <c r="E80" s="84">
        <f>E77+E76+E73+E66+E58+E50+E41</f>
        <v>1624.7640000000001</v>
      </c>
      <c r="F80" s="84">
        <f aca="true" t="shared" si="31" ref="F80:P80">F77+F76+F73+F66+F58+F50+F41</f>
        <v>1221.359</v>
      </c>
      <c r="G80" s="84">
        <f t="shared" si="31"/>
        <v>901.364</v>
      </c>
      <c r="H80" s="84">
        <f t="shared" si="31"/>
        <v>182.053</v>
      </c>
      <c r="I80" s="84">
        <f t="shared" si="31"/>
        <v>79.10000000000001</v>
      </c>
      <c r="J80" s="84">
        <f t="shared" si="31"/>
        <v>38.2</v>
      </c>
      <c r="K80" s="84">
        <f t="shared" si="31"/>
        <v>44.2</v>
      </c>
      <c r="L80" s="84">
        <f t="shared" si="31"/>
        <v>73.8</v>
      </c>
      <c r="M80" s="84">
        <f t="shared" si="31"/>
        <v>454.199</v>
      </c>
      <c r="N80" s="84">
        <f t="shared" si="31"/>
        <v>1224.6</v>
      </c>
      <c r="O80" s="84">
        <f t="shared" si="31"/>
        <v>1552.6999999999998</v>
      </c>
      <c r="P80" s="84">
        <f t="shared" si="31"/>
        <v>9109.279</v>
      </c>
    </row>
    <row r="81" spans="1:16" ht="31.5">
      <c r="A81" s="153"/>
      <c r="B81" s="67"/>
      <c r="C81" s="53" t="s">
        <v>32</v>
      </c>
      <c r="D81" s="84">
        <f>D75+D70+D54+D42</f>
        <v>316.64</v>
      </c>
      <c r="E81" s="84">
        <f aca="true" t="shared" si="32" ref="E81:P81">E75+E70+E54+E42</f>
        <v>393.23</v>
      </c>
      <c r="F81" s="84">
        <f t="shared" si="32"/>
        <v>389.53999999999996</v>
      </c>
      <c r="G81" s="84">
        <f t="shared" si="32"/>
        <v>220.5</v>
      </c>
      <c r="H81" s="84">
        <f t="shared" si="32"/>
        <v>5</v>
      </c>
      <c r="I81" s="84">
        <f t="shared" si="32"/>
        <v>0</v>
      </c>
      <c r="J81" s="84">
        <f t="shared" si="32"/>
        <v>0</v>
      </c>
      <c r="K81" s="84">
        <f t="shared" si="32"/>
        <v>0</v>
      </c>
      <c r="L81" s="84">
        <f t="shared" si="32"/>
        <v>5</v>
      </c>
      <c r="M81" s="84">
        <f t="shared" si="32"/>
        <v>98.4</v>
      </c>
      <c r="N81" s="84">
        <f t="shared" si="32"/>
        <v>368.70000000000005</v>
      </c>
      <c r="O81" s="84">
        <f t="shared" si="32"/>
        <v>572.71</v>
      </c>
      <c r="P81" s="84">
        <f t="shared" si="32"/>
        <v>2369.7200000000003</v>
      </c>
    </row>
    <row r="82" spans="1:16" ht="16.5" thickBot="1">
      <c r="A82" s="153"/>
      <c r="B82" s="68" t="s">
        <v>64</v>
      </c>
      <c r="C82" s="68"/>
      <c r="D82" s="122">
        <f>D59+D47+D43</f>
        <v>34.004</v>
      </c>
      <c r="E82" s="122">
        <f aca="true" t="shared" si="33" ref="E82:P82">E59+E47+E43</f>
        <v>35.7</v>
      </c>
      <c r="F82" s="122">
        <f t="shared" si="33"/>
        <v>49.311</v>
      </c>
      <c r="G82" s="122">
        <f t="shared" si="33"/>
        <v>13.799999999999999</v>
      </c>
      <c r="H82" s="122">
        <f t="shared" si="33"/>
        <v>2.2</v>
      </c>
      <c r="I82" s="122">
        <f t="shared" si="33"/>
        <v>0</v>
      </c>
      <c r="J82" s="122">
        <f t="shared" si="33"/>
        <v>0</v>
      </c>
      <c r="K82" s="122">
        <f t="shared" si="33"/>
        <v>28.4</v>
      </c>
      <c r="L82" s="122">
        <f t="shared" si="33"/>
        <v>0.3</v>
      </c>
      <c r="M82" s="122">
        <f t="shared" si="33"/>
        <v>6.892</v>
      </c>
      <c r="N82" s="122">
        <f t="shared" si="33"/>
        <v>22.063</v>
      </c>
      <c r="O82" s="122">
        <f t="shared" si="33"/>
        <v>31.883</v>
      </c>
      <c r="P82" s="84">
        <f t="shared" si="33"/>
        <v>224.553</v>
      </c>
    </row>
    <row r="84" spans="2:17" ht="18.75">
      <c r="B84" s="20" t="s">
        <v>69</v>
      </c>
      <c r="D84" s="20"/>
      <c r="E84" s="16"/>
      <c r="F84" s="16"/>
      <c r="G84" s="16"/>
      <c r="H84" s="16"/>
      <c r="I84" s="16"/>
      <c r="J84" s="16"/>
      <c r="K84" s="16"/>
      <c r="L84" s="16"/>
      <c r="M84" s="30"/>
      <c r="N84" s="30" t="s">
        <v>70</v>
      </c>
      <c r="O84" s="30"/>
      <c r="P84" s="30"/>
      <c r="Q84" s="71"/>
    </row>
  </sheetData>
  <sheetProtection/>
  <mergeCells count="30">
    <mergeCell ref="L4:Y4"/>
    <mergeCell ref="B5:P5"/>
    <mergeCell ref="C24:C27"/>
    <mergeCell ref="O6:P6"/>
    <mergeCell ref="C8:C11"/>
    <mergeCell ref="A24:A27"/>
    <mergeCell ref="C12:C15"/>
    <mergeCell ref="C16:C19"/>
    <mergeCell ref="A8:A19"/>
    <mergeCell ref="C28:C31"/>
    <mergeCell ref="C32:C35"/>
    <mergeCell ref="C36:C38"/>
    <mergeCell ref="C44:C47"/>
    <mergeCell ref="C20:C23"/>
    <mergeCell ref="A28:A38"/>
    <mergeCell ref="A39:A43"/>
    <mergeCell ref="A20:A23"/>
    <mergeCell ref="A56:A59"/>
    <mergeCell ref="A60:A70"/>
    <mergeCell ref="C48:C51"/>
    <mergeCell ref="C56:C59"/>
    <mergeCell ref="C60:C63"/>
    <mergeCell ref="C52:C55"/>
    <mergeCell ref="A44:A55"/>
    <mergeCell ref="A71:A74"/>
    <mergeCell ref="C75:C77"/>
    <mergeCell ref="A78:A82"/>
    <mergeCell ref="C64:C67"/>
    <mergeCell ref="C68:C70"/>
    <mergeCell ref="C71:C74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62" r:id="rId1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view="pageBreakPreview" zoomScale="80" zoomScaleNormal="75" zoomScaleSheetLayoutView="80" zoomScalePageLayoutView="0" workbookViewId="0" topLeftCell="A1">
      <pane xSplit="3" ySplit="7" topLeftCell="D9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9" sqref="H99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2.00390625" style="0" bestFit="1" customWidth="1"/>
    <col min="7" max="8" width="11.00390625" style="0" bestFit="1" customWidth="1"/>
    <col min="9" max="9" width="9.57421875" style="0" customWidth="1"/>
    <col min="10" max="10" width="10.00390625" style="0" customWidth="1"/>
    <col min="11" max="11" width="9.8515625" style="0" bestFit="1" customWidth="1"/>
    <col min="12" max="12" width="10.28125" style="0" customWidth="1"/>
    <col min="13" max="13" width="9.7109375" style="0" customWidth="1"/>
    <col min="14" max="15" width="10.8515625" style="0" customWidth="1"/>
    <col min="16" max="16" width="12.28125" style="0" bestFit="1" customWidth="1"/>
    <col min="17" max="17" width="12.28125" style="44" bestFit="1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74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7" t="s">
        <v>96</v>
      </c>
      <c r="N3" s="12"/>
      <c r="O3" s="7"/>
      <c r="P3" s="9"/>
      <c r="Q3" s="43"/>
    </row>
    <row r="4" spans="1:17" ht="18.75">
      <c r="A4" s="25"/>
      <c r="B4" s="164" t="s">
        <v>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8.75">
      <c r="A5" s="25"/>
      <c r="B5" s="164" t="s">
        <v>94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5" t="s">
        <v>20</v>
      </c>
      <c r="Q6" s="165"/>
    </row>
    <row r="7" spans="1:17" ht="16.5" thickBot="1">
      <c r="A7" s="80" t="s">
        <v>85</v>
      </c>
      <c r="B7" s="187" t="str">
        <f>'додаток 1'!B7</f>
        <v>Назва установи </v>
      </c>
      <c r="C7" s="188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89</v>
      </c>
    </row>
    <row r="8" spans="1:17" ht="15.75">
      <c r="A8" s="172" t="s">
        <v>16</v>
      </c>
      <c r="B8" s="189" t="s">
        <v>41</v>
      </c>
      <c r="C8" s="190"/>
      <c r="D8" s="4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6"/>
    </row>
    <row r="9" spans="1:17" ht="16.5" customHeight="1">
      <c r="A9" s="173"/>
      <c r="B9" s="185" t="s">
        <v>25</v>
      </c>
      <c r="C9" s="179"/>
      <c r="D9" s="52" t="s">
        <v>24</v>
      </c>
      <c r="E9" s="83">
        <f>E10+E11+E12</f>
        <v>1786</v>
      </c>
      <c r="F9" s="83">
        <f aca="true" t="shared" si="0" ref="F9:P9">F10+F11+F12</f>
        <v>2027</v>
      </c>
      <c r="G9" s="83">
        <f t="shared" si="0"/>
        <v>1823</v>
      </c>
      <c r="H9" s="83">
        <f t="shared" si="0"/>
        <v>1959</v>
      </c>
      <c r="I9" s="83">
        <f t="shared" si="0"/>
        <v>1726</v>
      </c>
      <c r="J9" s="83">
        <f t="shared" si="0"/>
        <v>1676</v>
      </c>
      <c r="K9" s="83">
        <f t="shared" si="0"/>
        <v>1881</v>
      </c>
      <c r="L9" s="83">
        <f t="shared" si="0"/>
        <v>1712</v>
      </c>
      <c r="M9" s="83">
        <f t="shared" si="0"/>
        <v>1556</v>
      </c>
      <c r="N9" s="83">
        <f t="shared" si="0"/>
        <v>1789</v>
      </c>
      <c r="O9" s="83">
        <f t="shared" si="0"/>
        <v>1842</v>
      </c>
      <c r="P9" s="83">
        <f t="shared" si="0"/>
        <v>1734</v>
      </c>
      <c r="Q9" s="84">
        <f>SUM(E9:P9)</f>
        <v>21511</v>
      </c>
    </row>
    <row r="10" spans="1:17" ht="16.5" customHeight="1">
      <c r="A10" s="173"/>
      <c r="B10" s="184" t="s">
        <v>33</v>
      </c>
      <c r="C10" s="176"/>
      <c r="D10" s="52"/>
      <c r="E10" s="83">
        <f>E14+E18</f>
        <v>382.99999999999994</v>
      </c>
      <c r="F10" s="83">
        <f aca="true" t="shared" si="1" ref="F10:P10">F14+F18</f>
        <v>503</v>
      </c>
      <c r="G10" s="83">
        <f t="shared" si="1"/>
        <v>510</v>
      </c>
      <c r="H10" s="83">
        <f t="shared" si="1"/>
        <v>510</v>
      </c>
      <c r="I10" s="83">
        <f t="shared" si="1"/>
        <v>435.99999999999994</v>
      </c>
      <c r="J10" s="83">
        <f t="shared" si="1"/>
        <v>312.99999999999994</v>
      </c>
      <c r="K10" s="83">
        <f t="shared" si="1"/>
        <v>400</v>
      </c>
      <c r="L10" s="83">
        <f t="shared" si="1"/>
        <v>297</v>
      </c>
      <c r="M10" s="83">
        <f t="shared" si="1"/>
        <v>68.99999999999994</v>
      </c>
      <c r="N10" s="83">
        <f t="shared" si="1"/>
        <v>355</v>
      </c>
      <c r="O10" s="83">
        <f t="shared" si="1"/>
        <v>498.99999999999994</v>
      </c>
      <c r="P10" s="83">
        <f t="shared" si="1"/>
        <v>334.99999999999994</v>
      </c>
      <c r="Q10" s="84">
        <f aca="true" t="shared" si="2" ref="Q10:Q20">SUM(E10:P10)</f>
        <v>4610</v>
      </c>
    </row>
    <row r="11" spans="1:17" ht="15.75">
      <c r="A11" s="173"/>
      <c r="B11" s="184" t="s">
        <v>37</v>
      </c>
      <c r="C11" s="176"/>
      <c r="D11" s="52"/>
      <c r="E11" s="83">
        <f>E15+E19</f>
        <v>1401</v>
      </c>
      <c r="F11" s="83">
        <f aca="true" t="shared" si="3" ref="F11:P11">F15+F19</f>
        <v>1522</v>
      </c>
      <c r="G11" s="83">
        <f t="shared" si="3"/>
        <v>1305</v>
      </c>
      <c r="H11" s="83">
        <f t="shared" si="3"/>
        <v>1447</v>
      </c>
      <c r="I11" s="83">
        <f t="shared" si="3"/>
        <v>1288</v>
      </c>
      <c r="J11" s="83">
        <f t="shared" si="3"/>
        <v>1361</v>
      </c>
      <c r="K11" s="83">
        <f t="shared" si="3"/>
        <v>1479</v>
      </c>
      <c r="L11" s="83">
        <f t="shared" si="3"/>
        <v>1400</v>
      </c>
      <c r="M11" s="83">
        <f t="shared" si="3"/>
        <v>1485</v>
      </c>
      <c r="N11" s="83">
        <f t="shared" si="3"/>
        <v>1423</v>
      </c>
      <c r="O11" s="83">
        <f t="shared" si="3"/>
        <v>1331</v>
      </c>
      <c r="P11" s="83">
        <f t="shared" si="3"/>
        <v>1394</v>
      </c>
      <c r="Q11" s="84">
        <f t="shared" si="2"/>
        <v>16836</v>
      </c>
    </row>
    <row r="12" spans="1:17" ht="15.75">
      <c r="A12" s="173"/>
      <c r="B12" s="184" t="s">
        <v>17</v>
      </c>
      <c r="C12" s="176"/>
      <c r="D12" s="52"/>
      <c r="E12" s="83">
        <f>E16+E20</f>
        <v>2</v>
      </c>
      <c r="F12" s="83">
        <f aca="true" t="shared" si="4" ref="F12:P12">F16+F20</f>
        <v>2</v>
      </c>
      <c r="G12" s="83">
        <f t="shared" si="4"/>
        <v>8</v>
      </c>
      <c r="H12" s="83">
        <f t="shared" si="4"/>
        <v>2</v>
      </c>
      <c r="I12" s="83">
        <f t="shared" si="4"/>
        <v>2</v>
      </c>
      <c r="J12" s="83">
        <f t="shared" si="4"/>
        <v>2</v>
      </c>
      <c r="K12" s="83">
        <f t="shared" si="4"/>
        <v>2</v>
      </c>
      <c r="L12" s="83">
        <f t="shared" si="4"/>
        <v>15</v>
      </c>
      <c r="M12" s="83">
        <f t="shared" si="4"/>
        <v>2</v>
      </c>
      <c r="N12" s="83">
        <f t="shared" si="4"/>
        <v>11</v>
      </c>
      <c r="O12" s="83">
        <f t="shared" si="4"/>
        <v>12</v>
      </c>
      <c r="P12" s="83">
        <f t="shared" si="4"/>
        <v>5</v>
      </c>
      <c r="Q12" s="84">
        <f t="shared" si="2"/>
        <v>65</v>
      </c>
    </row>
    <row r="13" spans="1:17" ht="20.25" customHeight="1">
      <c r="A13" s="173"/>
      <c r="B13" s="185" t="s">
        <v>26</v>
      </c>
      <c r="C13" s="179"/>
      <c r="D13" s="52" t="s">
        <v>24</v>
      </c>
      <c r="E13" s="83">
        <f aca="true" t="shared" si="5" ref="E13:P13">E14+E15+E16</f>
        <v>1116</v>
      </c>
      <c r="F13" s="83">
        <f t="shared" si="5"/>
        <v>1253</v>
      </c>
      <c r="G13" s="83">
        <f t="shared" si="5"/>
        <v>1121</v>
      </c>
      <c r="H13" s="83">
        <f t="shared" si="5"/>
        <v>1211</v>
      </c>
      <c r="I13" s="83">
        <f t="shared" si="5"/>
        <v>1152</v>
      </c>
      <c r="J13" s="83">
        <f t="shared" si="5"/>
        <v>1153</v>
      </c>
      <c r="K13" s="83">
        <f t="shared" si="5"/>
        <v>1399</v>
      </c>
      <c r="L13" s="83">
        <f t="shared" si="5"/>
        <v>1230</v>
      </c>
      <c r="M13" s="83">
        <f t="shared" si="5"/>
        <v>1067</v>
      </c>
      <c r="N13" s="83">
        <f t="shared" si="5"/>
        <v>1259</v>
      </c>
      <c r="O13" s="83">
        <f t="shared" si="5"/>
        <v>1259</v>
      </c>
      <c r="P13" s="83">
        <f t="shared" si="5"/>
        <v>1155</v>
      </c>
      <c r="Q13" s="84">
        <f t="shared" si="2"/>
        <v>14375</v>
      </c>
    </row>
    <row r="14" spans="1:17" ht="20.25" customHeight="1">
      <c r="A14" s="173"/>
      <c r="B14" s="184" t="s">
        <v>33</v>
      </c>
      <c r="C14" s="176"/>
      <c r="D14" s="52"/>
      <c r="E14" s="83">
        <v>200</v>
      </c>
      <c r="F14" s="83">
        <v>303</v>
      </c>
      <c r="G14" s="83">
        <v>330</v>
      </c>
      <c r="H14" s="83">
        <v>310</v>
      </c>
      <c r="I14" s="83">
        <v>303</v>
      </c>
      <c r="J14" s="83">
        <v>231</v>
      </c>
      <c r="K14" s="83">
        <v>359</v>
      </c>
      <c r="L14" s="83">
        <v>256</v>
      </c>
      <c r="M14" s="83">
        <v>66</v>
      </c>
      <c r="N14" s="83">
        <v>314</v>
      </c>
      <c r="O14" s="83">
        <v>406</v>
      </c>
      <c r="P14" s="83">
        <v>243</v>
      </c>
      <c r="Q14" s="84">
        <f t="shared" si="2"/>
        <v>3321</v>
      </c>
    </row>
    <row r="15" spans="1:19" ht="15.75">
      <c r="A15" s="173"/>
      <c r="B15" s="184" t="s">
        <v>37</v>
      </c>
      <c r="C15" s="176"/>
      <c r="D15" s="52"/>
      <c r="E15" s="85">
        <v>915</v>
      </c>
      <c r="F15" s="85">
        <v>949</v>
      </c>
      <c r="G15" s="85">
        <v>786</v>
      </c>
      <c r="H15" s="85">
        <v>900</v>
      </c>
      <c r="I15" s="85">
        <v>848</v>
      </c>
      <c r="J15" s="85">
        <v>921</v>
      </c>
      <c r="K15" s="85">
        <v>1039</v>
      </c>
      <c r="L15" s="85">
        <v>965</v>
      </c>
      <c r="M15" s="85">
        <v>1000</v>
      </c>
      <c r="N15" s="85">
        <v>938</v>
      </c>
      <c r="O15" s="85">
        <v>846</v>
      </c>
      <c r="P15" s="85">
        <v>909</v>
      </c>
      <c r="Q15" s="84">
        <f t="shared" si="2"/>
        <v>11016</v>
      </c>
      <c r="R15" s="75"/>
      <c r="S15" s="74"/>
    </row>
    <row r="16" spans="1:17" ht="15.75">
      <c r="A16" s="173"/>
      <c r="B16" s="184" t="s">
        <v>17</v>
      </c>
      <c r="C16" s="176"/>
      <c r="D16" s="52"/>
      <c r="E16" s="85">
        <v>1</v>
      </c>
      <c r="F16" s="85">
        <v>1</v>
      </c>
      <c r="G16" s="85">
        <v>5</v>
      </c>
      <c r="H16" s="85">
        <v>1</v>
      </c>
      <c r="I16" s="85">
        <v>1</v>
      </c>
      <c r="J16" s="85">
        <v>1</v>
      </c>
      <c r="K16" s="85">
        <v>1</v>
      </c>
      <c r="L16" s="85">
        <v>9</v>
      </c>
      <c r="M16" s="85">
        <v>1</v>
      </c>
      <c r="N16" s="85">
        <v>7</v>
      </c>
      <c r="O16" s="85">
        <v>7</v>
      </c>
      <c r="P16" s="85">
        <v>3</v>
      </c>
      <c r="Q16" s="84">
        <f t="shared" si="2"/>
        <v>38</v>
      </c>
    </row>
    <row r="17" spans="1:17" ht="31.5">
      <c r="A17" s="173"/>
      <c r="B17" s="185" t="s">
        <v>27</v>
      </c>
      <c r="C17" s="179"/>
      <c r="D17" s="31" t="s">
        <v>18</v>
      </c>
      <c r="E17" s="83">
        <v>670</v>
      </c>
      <c r="F17" s="83">
        <v>774</v>
      </c>
      <c r="G17" s="83">
        <v>702</v>
      </c>
      <c r="H17" s="83">
        <v>748</v>
      </c>
      <c r="I17" s="83">
        <v>574</v>
      </c>
      <c r="J17" s="83">
        <v>523</v>
      </c>
      <c r="K17" s="83">
        <v>482</v>
      </c>
      <c r="L17" s="83">
        <v>482</v>
      </c>
      <c r="M17" s="83">
        <v>489</v>
      </c>
      <c r="N17" s="83">
        <v>530</v>
      </c>
      <c r="O17" s="83">
        <v>583</v>
      </c>
      <c r="P17" s="83">
        <v>579</v>
      </c>
      <c r="Q17" s="84">
        <f t="shared" si="2"/>
        <v>7136</v>
      </c>
    </row>
    <row r="18" spans="1:17" ht="15.75">
      <c r="A18" s="173"/>
      <c r="B18" s="184" t="s">
        <v>33</v>
      </c>
      <c r="C18" s="176"/>
      <c r="D18" s="31"/>
      <c r="E18" s="83">
        <v>182.99999999999994</v>
      </c>
      <c r="F18" s="83">
        <v>200</v>
      </c>
      <c r="G18" s="83">
        <v>180</v>
      </c>
      <c r="H18" s="83">
        <v>200</v>
      </c>
      <c r="I18" s="83">
        <v>132.99999999999994</v>
      </c>
      <c r="J18" s="83">
        <v>81.99999999999994</v>
      </c>
      <c r="K18" s="83">
        <v>41</v>
      </c>
      <c r="L18" s="83">
        <v>41</v>
      </c>
      <c r="M18" s="83">
        <v>2.999999999999943</v>
      </c>
      <c r="N18" s="83">
        <v>41</v>
      </c>
      <c r="O18" s="83">
        <v>92.99999999999994</v>
      </c>
      <c r="P18" s="83">
        <v>91.99999999999994</v>
      </c>
      <c r="Q18" s="84">
        <f t="shared" si="2"/>
        <v>1289</v>
      </c>
    </row>
    <row r="19" spans="1:17" ht="15.75">
      <c r="A19" s="173"/>
      <c r="B19" s="184" t="s">
        <v>37</v>
      </c>
      <c r="C19" s="176"/>
      <c r="D19" s="52"/>
      <c r="E19" s="89">
        <v>486</v>
      </c>
      <c r="F19" s="89">
        <v>573</v>
      </c>
      <c r="G19" s="89">
        <v>519</v>
      </c>
      <c r="H19" s="89">
        <v>547</v>
      </c>
      <c r="I19" s="89">
        <v>440</v>
      </c>
      <c r="J19" s="89">
        <v>440</v>
      </c>
      <c r="K19" s="89">
        <v>440</v>
      </c>
      <c r="L19" s="89">
        <v>435</v>
      </c>
      <c r="M19" s="89">
        <v>485.00000000000006</v>
      </c>
      <c r="N19" s="89">
        <v>485.00000000000006</v>
      </c>
      <c r="O19" s="89">
        <v>485.00000000000006</v>
      </c>
      <c r="P19" s="89">
        <v>485.00000000000006</v>
      </c>
      <c r="Q19" s="84">
        <f t="shared" si="2"/>
        <v>5820</v>
      </c>
    </row>
    <row r="20" spans="1:17" ht="16.5" thickBot="1">
      <c r="A20" s="173"/>
      <c r="B20" s="184" t="s">
        <v>17</v>
      </c>
      <c r="C20" s="176"/>
      <c r="D20" s="52"/>
      <c r="E20" s="98">
        <v>1</v>
      </c>
      <c r="F20" s="98">
        <v>1</v>
      </c>
      <c r="G20" s="98">
        <v>3</v>
      </c>
      <c r="H20" s="98">
        <v>1</v>
      </c>
      <c r="I20" s="98">
        <v>1</v>
      </c>
      <c r="J20" s="98">
        <v>1</v>
      </c>
      <c r="K20" s="98">
        <v>1</v>
      </c>
      <c r="L20" s="98">
        <v>6</v>
      </c>
      <c r="M20" s="98">
        <v>1</v>
      </c>
      <c r="N20" s="98">
        <v>4</v>
      </c>
      <c r="O20" s="98">
        <v>5</v>
      </c>
      <c r="P20" s="98">
        <v>2</v>
      </c>
      <c r="Q20" s="84">
        <f t="shared" si="2"/>
        <v>27</v>
      </c>
    </row>
    <row r="21" spans="1:17" ht="15.75" customHeight="1">
      <c r="A21" s="173" t="s">
        <v>75</v>
      </c>
      <c r="B21" s="182" t="s">
        <v>56</v>
      </c>
      <c r="C21" s="182"/>
      <c r="D21" s="5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>
      <c r="A22" s="173"/>
      <c r="B22" s="183" t="s">
        <v>25</v>
      </c>
      <c r="C22" s="183"/>
      <c r="D22" s="52" t="s">
        <v>24</v>
      </c>
      <c r="E22" s="83">
        <f>E23+E24+E25</f>
        <v>1178</v>
      </c>
      <c r="F22" s="83">
        <f aca="true" t="shared" si="6" ref="F22:P22">F23+F24+F25</f>
        <v>1194</v>
      </c>
      <c r="G22" s="83">
        <f t="shared" si="6"/>
        <v>1228</v>
      </c>
      <c r="H22" s="83">
        <f t="shared" si="6"/>
        <v>1100</v>
      </c>
      <c r="I22" s="83">
        <f t="shared" si="6"/>
        <v>1168</v>
      </c>
      <c r="J22" s="83">
        <f t="shared" si="6"/>
        <v>1127</v>
      </c>
      <c r="K22" s="83">
        <f t="shared" si="6"/>
        <v>1162</v>
      </c>
      <c r="L22" s="83">
        <f t="shared" si="6"/>
        <v>1146</v>
      </c>
      <c r="M22" s="83">
        <f t="shared" si="6"/>
        <v>1037</v>
      </c>
      <c r="N22" s="83">
        <f t="shared" si="6"/>
        <v>1051</v>
      </c>
      <c r="O22" s="83">
        <f t="shared" si="6"/>
        <v>952</v>
      </c>
      <c r="P22" s="83">
        <f t="shared" si="6"/>
        <v>951</v>
      </c>
      <c r="Q22" s="84">
        <f>SUM(E22:P22)</f>
        <v>13294</v>
      </c>
    </row>
    <row r="23" spans="1:17" ht="15.75">
      <c r="A23" s="173"/>
      <c r="B23" s="176" t="s">
        <v>33</v>
      </c>
      <c r="C23" s="176"/>
      <c r="D23" s="52"/>
      <c r="E23" s="83">
        <f>E27</f>
        <v>39</v>
      </c>
      <c r="F23" s="83">
        <f aca="true" t="shared" si="7" ref="F23:P23">F27</f>
        <v>39</v>
      </c>
      <c r="G23" s="83">
        <f t="shared" si="7"/>
        <v>39</v>
      </c>
      <c r="H23" s="83">
        <f t="shared" si="7"/>
        <v>39</v>
      </c>
      <c r="I23" s="83">
        <f t="shared" si="7"/>
        <v>41</v>
      </c>
      <c r="J23" s="83">
        <f t="shared" si="7"/>
        <v>39</v>
      </c>
      <c r="K23" s="83">
        <f t="shared" si="7"/>
        <v>41</v>
      </c>
      <c r="L23" s="83">
        <f t="shared" si="7"/>
        <v>41</v>
      </c>
      <c r="M23" s="83">
        <f t="shared" si="7"/>
        <v>41</v>
      </c>
      <c r="N23" s="83">
        <f t="shared" si="7"/>
        <v>41</v>
      </c>
      <c r="O23" s="83">
        <f t="shared" si="7"/>
        <v>97</v>
      </c>
      <c r="P23" s="83">
        <f t="shared" si="7"/>
        <v>97</v>
      </c>
      <c r="Q23" s="84">
        <f>SUM(E23:P23)</f>
        <v>594</v>
      </c>
    </row>
    <row r="24" spans="1:17" ht="15.75">
      <c r="A24" s="173"/>
      <c r="B24" s="176" t="s">
        <v>37</v>
      </c>
      <c r="C24" s="176"/>
      <c r="D24" s="52"/>
      <c r="E24" s="83">
        <f aca="true" t="shared" si="8" ref="E24:P24">E28</f>
        <v>1024</v>
      </c>
      <c r="F24" s="83">
        <f t="shared" si="8"/>
        <v>1040</v>
      </c>
      <c r="G24" s="83">
        <f t="shared" si="8"/>
        <v>1070</v>
      </c>
      <c r="H24" s="83">
        <f t="shared" si="8"/>
        <v>943</v>
      </c>
      <c r="I24" s="83">
        <f t="shared" si="8"/>
        <v>1009</v>
      </c>
      <c r="J24" s="83">
        <f t="shared" si="8"/>
        <v>968</v>
      </c>
      <c r="K24" s="83">
        <f t="shared" si="8"/>
        <v>1003</v>
      </c>
      <c r="L24" s="83">
        <f t="shared" si="8"/>
        <v>990</v>
      </c>
      <c r="M24" s="83">
        <f t="shared" si="8"/>
        <v>879</v>
      </c>
      <c r="N24" s="83">
        <f t="shared" si="8"/>
        <v>893</v>
      </c>
      <c r="O24" s="83">
        <f t="shared" si="8"/>
        <v>736</v>
      </c>
      <c r="P24" s="83">
        <f t="shared" si="8"/>
        <v>735</v>
      </c>
      <c r="Q24" s="84">
        <f>SUM(E24:P24)</f>
        <v>11290</v>
      </c>
    </row>
    <row r="25" spans="1:17" ht="15.75">
      <c r="A25" s="173"/>
      <c r="B25" s="176" t="s">
        <v>17</v>
      </c>
      <c r="C25" s="176"/>
      <c r="D25" s="52"/>
      <c r="E25" s="83">
        <f aca="true" t="shared" si="9" ref="E25:P25">E29</f>
        <v>115</v>
      </c>
      <c r="F25" s="83">
        <f t="shared" si="9"/>
        <v>115</v>
      </c>
      <c r="G25" s="83">
        <f t="shared" si="9"/>
        <v>119</v>
      </c>
      <c r="H25" s="83">
        <f t="shared" si="9"/>
        <v>118</v>
      </c>
      <c r="I25" s="83">
        <f t="shared" si="9"/>
        <v>118</v>
      </c>
      <c r="J25" s="83">
        <f t="shared" si="9"/>
        <v>120</v>
      </c>
      <c r="K25" s="83">
        <f t="shared" si="9"/>
        <v>118</v>
      </c>
      <c r="L25" s="83">
        <f t="shared" si="9"/>
        <v>115</v>
      </c>
      <c r="M25" s="83">
        <f t="shared" si="9"/>
        <v>117</v>
      </c>
      <c r="N25" s="83">
        <f t="shared" si="9"/>
        <v>117</v>
      </c>
      <c r="O25" s="83">
        <f t="shared" si="9"/>
        <v>119</v>
      </c>
      <c r="P25" s="83">
        <f t="shared" si="9"/>
        <v>119</v>
      </c>
      <c r="Q25" s="84">
        <f>SUM(P25+O25+N25+M25+L25+K25+J25+I25+H25+G25+F25+E25)</f>
        <v>1410</v>
      </c>
    </row>
    <row r="26" spans="1:17" ht="15.75">
      <c r="A26" s="173"/>
      <c r="B26" s="183" t="s">
        <v>26</v>
      </c>
      <c r="C26" s="183"/>
      <c r="D26" s="52" t="s">
        <v>24</v>
      </c>
      <c r="E26" s="83">
        <f>E27+E28+E29</f>
        <v>1178</v>
      </c>
      <c r="F26" s="83">
        <f aca="true" t="shared" si="10" ref="F26:O26">F27+F28+F29</f>
        <v>1194</v>
      </c>
      <c r="G26" s="83">
        <f t="shared" si="10"/>
        <v>1228</v>
      </c>
      <c r="H26" s="83">
        <f t="shared" si="10"/>
        <v>1100</v>
      </c>
      <c r="I26" s="83">
        <f t="shared" si="10"/>
        <v>1168</v>
      </c>
      <c r="J26" s="83">
        <f t="shared" si="10"/>
        <v>1127</v>
      </c>
      <c r="K26" s="83">
        <f t="shared" si="10"/>
        <v>1162</v>
      </c>
      <c r="L26" s="83">
        <f t="shared" si="10"/>
        <v>1146</v>
      </c>
      <c r="M26" s="83">
        <f t="shared" si="10"/>
        <v>1037</v>
      </c>
      <c r="N26" s="83">
        <f t="shared" si="10"/>
        <v>1051</v>
      </c>
      <c r="O26" s="83">
        <f t="shared" si="10"/>
        <v>952</v>
      </c>
      <c r="P26" s="83">
        <f>P27+P28+P29</f>
        <v>951</v>
      </c>
      <c r="Q26" s="84">
        <f>SUM(E26:P26)</f>
        <v>13294</v>
      </c>
    </row>
    <row r="27" spans="1:17" ht="15.75">
      <c r="A27" s="173"/>
      <c r="B27" s="176" t="s">
        <v>33</v>
      </c>
      <c r="C27" s="176"/>
      <c r="D27" s="52"/>
      <c r="E27" s="105">
        <v>39</v>
      </c>
      <c r="F27" s="105">
        <v>39</v>
      </c>
      <c r="G27" s="105">
        <v>39</v>
      </c>
      <c r="H27" s="105">
        <v>39</v>
      </c>
      <c r="I27" s="105">
        <v>41</v>
      </c>
      <c r="J27" s="105">
        <v>39</v>
      </c>
      <c r="K27" s="105">
        <v>41</v>
      </c>
      <c r="L27" s="105">
        <v>41</v>
      </c>
      <c r="M27" s="105">
        <v>41</v>
      </c>
      <c r="N27" s="105">
        <v>41</v>
      </c>
      <c r="O27" s="105">
        <v>97</v>
      </c>
      <c r="P27" s="105">
        <v>97</v>
      </c>
      <c r="Q27" s="84">
        <f>SUM(E27:P27)</f>
        <v>594</v>
      </c>
    </row>
    <row r="28" spans="1:17" ht="15.75">
      <c r="A28" s="173"/>
      <c r="B28" s="176" t="s">
        <v>37</v>
      </c>
      <c r="C28" s="176"/>
      <c r="D28" s="52"/>
      <c r="E28" s="87">
        <v>1024</v>
      </c>
      <c r="F28" s="87">
        <v>1040</v>
      </c>
      <c r="G28" s="87">
        <v>1070</v>
      </c>
      <c r="H28" s="87">
        <v>943</v>
      </c>
      <c r="I28" s="87">
        <v>1009</v>
      </c>
      <c r="J28" s="87">
        <v>968</v>
      </c>
      <c r="K28" s="87">
        <v>1003</v>
      </c>
      <c r="L28" s="87">
        <v>990</v>
      </c>
      <c r="M28" s="87">
        <v>879</v>
      </c>
      <c r="N28" s="87">
        <v>893</v>
      </c>
      <c r="O28" s="87">
        <v>736</v>
      </c>
      <c r="P28" s="87">
        <v>735</v>
      </c>
      <c r="Q28" s="84">
        <f>SUM(E28:P28)</f>
        <v>11290</v>
      </c>
    </row>
    <row r="29" spans="1:17" ht="15.75">
      <c r="A29" s="173"/>
      <c r="B29" s="176" t="s">
        <v>17</v>
      </c>
      <c r="C29" s="176"/>
      <c r="D29" s="52"/>
      <c r="E29" s="92">
        <v>115</v>
      </c>
      <c r="F29" s="92">
        <v>115</v>
      </c>
      <c r="G29" s="92">
        <v>119</v>
      </c>
      <c r="H29" s="92">
        <v>118</v>
      </c>
      <c r="I29" s="92">
        <v>118</v>
      </c>
      <c r="J29" s="92">
        <v>120</v>
      </c>
      <c r="K29" s="92">
        <v>118</v>
      </c>
      <c r="L29" s="92">
        <v>115</v>
      </c>
      <c r="M29" s="92">
        <v>117</v>
      </c>
      <c r="N29" s="92">
        <v>117</v>
      </c>
      <c r="O29" s="92">
        <v>119</v>
      </c>
      <c r="P29" s="92">
        <v>119</v>
      </c>
      <c r="Q29" s="84">
        <f>SUM(E29:P29)</f>
        <v>1410</v>
      </c>
    </row>
    <row r="30" spans="1:17" ht="15.75">
      <c r="A30" s="173" t="s">
        <v>76</v>
      </c>
      <c r="B30" s="186" t="s">
        <v>55</v>
      </c>
      <c r="C30" s="186"/>
      <c r="D30" s="5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ht="15.75">
      <c r="A31" s="173"/>
      <c r="B31" s="179" t="s">
        <v>25</v>
      </c>
      <c r="C31" s="179"/>
      <c r="D31" s="52" t="s">
        <v>24</v>
      </c>
      <c r="E31" s="83">
        <f>E32+E33+E34</f>
        <v>3627</v>
      </c>
      <c r="F31" s="83">
        <f aca="true" t="shared" si="11" ref="F31:P31">F32+F33+F34</f>
        <v>2167</v>
      </c>
      <c r="G31" s="83">
        <f t="shared" si="11"/>
        <v>2886</v>
      </c>
      <c r="H31" s="83">
        <f t="shared" si="11"/>
        <v>3110</v>
      </c>
      <c r="I31" s="83">
        <f t="shared" si="11"/>
        <v>3036</v>
      </c>
      <c r="J31" s="83">
        <f t="shared" si="11"/>
        <v>2833</v>
      </c>
      <c r="K31" s="83">
        <f t="shared" si="11"/>
        <v>2870</v>
      </c>
      <c r="L31" s="83">
        <f t="shared" si="11"/>
        <v>2963</v>
      </c>
      <c r="M31" s="83">
        <f t="shared" si="11"/>
        <v>3020</v>
      </c>
      <c r="N31" s="83">
        <f t="shared" si="11"/>
        <v>3041</v>
      </c>
      <c r="O31" s="83">
        <f t="shared" si="11"/>
        <v>3089</v>
      </c>
      <c r="P31" s="83">
        <f t="shared" si="11"/>
        <v>3055</v>
      </c>
      <c r="Q31" s="84">
        <f>SUM(E31:P31)</f>
        <v>35697</v>
      </c>
    </row>
    <row r="32" spans="1:17" ht="15.75">
      <c r="A32" s="173"/>
      <c r="B32" s="176" t="s">
        <v>33</v>
      </c>
      <c r="C32" s="176"/>
      <c r="D32" s="52"/>
      <c r="E32" s="83">
        <f>E36</f>
        <v>1094</v>
      </c>
      <c r="F32" s="83">
        <f aca="true" t="shared" si="12" ref="F32:P32">F36</f>
        <v>823</v>
      </c>
      <c r="G32" s="83">
        <f t="shared" si="12"/>
        <v>861</v>
      </c>
      <c r="H32" s="83">
        <f t="shared" si="12"/>
        <v>811</v>
      </c>
      <c r="I32" s="83">
        <f t="shared" si="12"/>
        <v>916</v>
      </c>
      <c r="J32" s="83">
        <f t="shared" si="12"/>
        <v>948</v>
      </c>
      <c r="K32" s="83">
        <f t="shared" si="12"/>
        <v>858</v>
      </c>
      <c r="L32" s="83">
        <f t="shared" si="12"/>
        <v>725</v>
      </c>
      <c r="M32" s="83">
        <f t="shared" si="12"/>
        <v>782</v>
      </c>
      <c r="N32" s="83">
        <f t="shared" si="12"/>
        <v>701</v>
      </c>
      <c r="O32" s="83">
        <f t="shared" si="12"/>
        <v>712</v>
      </c>
      <c r="P32" s="83">
        <f t="shared" si="12"/>
        <v>677</v>
      </c>
      <c r="Q32" s="84">
        <f>SUM(E32:P32)</f>
        <v>9908</v>
      </c>
    </row>
    <row r="33" spans="1:17" ht="15.75">
      <c r="A33" s="173"/>
      <c r="B33" s="176" t="s">
        <v>37</v>
      </c>
      <c r="C33" s="176"/>
      <c r="D33" s="52"/>
      <c r="E33" s="83">
        <f aca="true" t="shared" si="13" ref="E33:P33">E37</f>
        <v>2525</v>
      </c>
      <c r="F33" s="83">
        <f t="shared" si="13"/>
        <v>1334</v>
      </c>
      <c r="G33" s="83">
        <f t="shared" si="13"/>
        <v>2001</v>
      </c>
      <c r="H33" s="83">
        <f t="shared" si="13"/>
        <v>2287</v>
      </c>
      <c r="I33" s="83">
        <f t="shared" si="13"/>
        <v>2096</v>
      </c>
      <c r="J33" s="83">
        <f t="shared" si="13"/>
        <v>1810</v>
      </c>
      <c r="K33" s="83">
        <f t="shared" si="13"/>
        <v>2001</v>
      </c>
      <c r="L33" s="83">
        <f t="shared" si="13"/>
        <v>2213</v>
      </c>
      <c r="M33" s="83">
        <f t="shared" si="13"/>
        <v>2213</v>
      </c>
      <c r="N33" s="83">
        <f t="shared" si="13"/>
        <v>2315</v>
      </c>
      <c r="O33" s="83">
        <f t="shared" si="13"/>
        <v>2352</v>
      </c>
      <c r="P33" s="83">
        <f t="shared" si="13"/>
        <v>2353</v>
      </c>
      <c r="Q33" s="84">
        <f>SUM(E33:P33)</f>
        <v>25500</v>
      </c>
    </row>
    <row r="34" spans="1:17" ht="15.75">
      <c r="A34" s="173"/>
      <c r="B34" s="176" t="s">
        <v>17</v>
      </c>
      <c r="C34" s="176"/>
      <c r="D34" s="52"/>
      <c r="E34" s="83">
        <f aca="true" t="shared" si="14" ref="E34:P34">E38</f>
        <v>8</v>
      </c>
      <c r="F34" s="83">
        <f t="shared" si="14"/>
        <v>10</v>
      </c>
      <c r="G34" s="83">
        <f t="shared" si="14"/>
        <v>24</v>
      </c>
      <c r="H34" s="83">
        <f t="shared" si="14"/>
        <v>12</v>
      </c>
      <c r="I34" s="83">
        <f t="shared" si="14"/>
        <v>24</v>
      </c>
      <c r="J34" s="83">
        <f t="shared" si="14"/>
        <v>75</v>
      </c>
      <c r="K34" s="83">
        <f t="shared" si="14"/>
        <v>11</v>
      </c>
      <c r="L34" s="83">
        <f t="shared" si="14"/>
        <v>25</v>
      </c>
      <c r="M34" s="83">
        <f t="shared" si="14"/>
        <v>25</v>
      </c>
      <c r="N34" s="83">
        <f t="shared" si="14"/>
        <v>25</v>
      </c>
      <c r="O34" s="83">
        <f t="shared" si="14"/>
        <v>25</v>
      </c>
      <c r="P34" s="83">
        <f t="shared" si="14"/>
        <v>25</v>
      </c>
      <c r="Q34" s="84">
        <f>SUM(P34+O34+N34+M34+L34+K34+J34+I34+H34+G34+F34+E34)</f>
        <v>289</v>
      </c>
    </row>
    <row r="35" spans="1:17" ht="15.75">
      <c r="A35" s="173"/>
      <c r="B35" s="179" t="s">
        <v>26</v>
      </c>
      <c r="C35" s="179"/>
      <c r="D35" s="52" t="s">
        <v>24</v>
      </c>
      <c r="E35" s="83">
        <f>E36+E37+E38</f>
        <v>3627</v>
      </c>
      <c r="F35" s="83">
        <f aca="true" t="shared" si="15" ref="F35:O35">F36+F37+F38</f>
        <v>2167</v>
      </c>
      <c r="G35" s="83">
        <f t="shared" si="15"/>
        <v>2886</v>
      </c>
      <c r="H35" s="83">
        <f t="shared" si="15"/>
        <v>3110</v>
      </c>
      <c r="I35" s="83">
        <f t="shared" si="15"/>
        <v>3036</v>
      </c>
      <c r="J35" s="83">
        <f t="shared" si="15"/>
        <v>2833</v>
      </c>
      <c r="K35" s="83">
        <f t="shared" si="15"/>
        <v>2870</v>
      </c>
      <c r="L35" s="83">
        <f t="shared" si="15"/>
        <v>2963</v>
      </c>
      <c r="M35" s="83">
        <f t="shared" si="15"/>
        <v>3020</v>
      </c>
      <c r="N35" s="83">
        <f t="shared" si="15"/>
        <v>3041</v>
      </c>
      <c r="O35" s="83">
        <f t="shared" si="15"/>
        <v>3089</v>
      </c>
      <c r="P35" s="83">
        <f>P36+P37+P38</f>
        <v>3055</v>
      </c>
      <c r="Q35" s="84">
        <f>SUM(E35:P35)</f>
        <v>35697</v>
      </c>
    </row>
    <row r="36" spans="1:17" ht="15.75">
      <c r="A36" s="173"/>
      <c r="B36" s="176" t="s">
        <v>33</v>
      </c>
      <c r="C36" s="176"/>
      <c r="D36" s="52"/>
      <c r="E36" s="105">
        <v>1094</v>
      </c>
      <c r="F36" s="105">
        <v>823</v>
      </c>
      <c r="G36" s="105">
        <v>861</v>
      </c>
      <c r="H36" s="105">
        <v>811</v>
      </c>
      <c r="I36" s="105">
        <v>916</v>
      </c>
      <c r="J36" s="105">
        <v>948</v>
      </c>
      <c r="K36" s="105">
        <v>858</v>
      </c>
      <c r="L36" s="105">
        <v>725</v>
      </c>
      <c r="M36" s="105">
        <v>782</v>
      </c>
      <c r="N36" s="105">
        <v>701</v>
      </c>
      <c r="O36" s="105">
        <v>712</v>
      </c>
      <c r="P36" s="105">
        <v>677</v>
      </c>
      <c r="Q36" s="91">
        <v>9908</v>
      </c>
    </row>
    <row r="37" spans="1:17" ht="15.75">
      <c r="A37" s="173"/>
      <c r="B37" s="176" t="s">
        <v>37</v>
      </c>
      <c r="C37" s="176"/>
      <c r="D37" s="52"/>
      <c r="E37" s="87">
        <v>2525</v>
      </c>
      <c r="F37" s="87">
        <v>1334</v>
      </c>
      <c r="G37" s="87">
        <v>2001</v>
      </c>
      <c r="H37" s="87">
        <v>2287</v>
      </c>
      <c r="I37" s="87">
        <v>2096</v>
      </c>
      <c r="J37" s="87">
        <v>1810</v>
      </c>
      <c r="K37" s="87">
        <v>2001</v>
      </c>
      <c r="L37" s="87">
        <v>2213</v>
      </c>
      <c r="M37" s="87">
        <v>2213</v>
      </c>
      <c r="N37" s="87">
        <v>2315</v>
      </c>
      <c r="O37" s="87">
        <v>2352</v>
      </c>
      <c r="P37" s="87">
        <v>2353</v>
      </c>
      <c r="Q37" s="88">
        <v>25500</v>
      </c>
    </row>
    <row r="38" spans="1:17" ht="15.75">
      <c r="A38" s="173"/>
      <c r="B38" s="176" t="s">
        <v>17</v>
      </c>
      <c r="C38" s="176"/>
      <c r="D38" s="52"/>
      <c r="E38" s="85">
        <v>8</v>
      </c>
      <c r="F38" s="85">
        <v>10</v>
      </c>
      <c r="G38" s="85">
        <v>24</v>
      </c>
      <c r="H38" s="85">
        <v>12</v>
      </c>
      <c r="I38" s="85">
        <v>24</v>
      </c>
      <c r="J38" s="85">
        <v>75</v>
      </c>
      <c r="K38" s="85">
        <v>11</v>
      </c>
      <c r="L38" s="85">
        <v>25</v>
      </c>
      <c r="M38" s="85">
        <v>25</v>
      </c>
      <c r="N38" s="85">
        <v>25</v>
      </c>
      <c r="O38" s="85">
        <v>25</v>
      </c>
      <c r="P38" s="85">
        <v>25</v>
      </c>
      <c r="Q38" s="84">
        <v>289</v>
      </c>
    </row>
    <row r="39" spans="1:17" ht="31.5" customHeight="1">
      <c r="A39" s="173" t="s">
        <v>77</v>
      </c>
      <c r="B39" s="181" t="s">
        <v>43</v>
      </c>
      <c r="C39" s="181"/>
      <c r="D39" s="5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</row>
    <row r="40" spans="1:17" ht="15.75">
      <c r="A40" s="173"/>
      <c r="B40" s="179" t="s">
        <v>25</v>
      </c>
      <c r="C40" s="179"/>
      <c r="D40" s="52" t="s">
        <v>24</v>
      </c>
      <c r="E40" s="83">
        <f>E41+E42+E43</f>
        <v>1790.3</v>
      </c>
      <c r="F40" s="83">
        <f aca="true" t="shared" si="16" ref="F40:P40">F41+F42+F43</f>
        <v>1980.3</v>
      </c>
      <c r="G40" s="83">
        <f t="shared" si="16"/>
        <v>2031.6</v>
      </c>
      <c r="H40" s="83">
        <f t="shared" si="16"/>
        <v>2058</v>
      </c>
      <c r="I40" s="83">
        <f t="shared" si="16"/>
        <v>1809.6</v>
      </c>
      <c r="J40" s="83">
        <f t="shared" si="16"/>
        <v>1616.8</v>
      </c>
      <c r="K40" s="83">
        <f t="shared" si="16"/>
        <v>1670.1</v>
      </c>
      <c r="L40" s="83">
        <f t="shared" si="16"/>
        <v>1607</v>
      </c>
      <c r="M40" s="83">
        <f t="shared" si="16"/>
        <v>1906.1</v>
      </c>
      <c r="N40" s="83">
        <f t="shared" si="16"/>
        <v>1915.1</v>
      </c>
      <c r="O40" s="83">
        <f t="shared" si="16"/>
        <v>1952.3</v>
      </c>
      <c r="P40" s="83">
        <f t="shared" si="16"/>
        <v>2014.8</v>
      </c>
      <c r="Q40" s="84">
        <f>SUM(E40:P40)</f>
        <v>22351.999999999996</v>
      </c>
    </row>
    <row r="41" spans="1:17" ht="15.75">
      <c r="A41" s="173"/>
      <c r="B41" s="176" t="s">
        <v>33</v>
      </c>
      <c r="C41" s="176"/>
      <c r="D41" s="52"/>
      <c r="E41" s="83">
        <f>E45+E49</f>
        <v>130.3</v>
      </c>
      <c r="F41" s="83">
        <f aca="true" t="shared" si="17" ref="F41:P43">F45+F49</f>
        <v>130.3</v>
      </c>
      <c r="G41" s="83">
        <f t="shared" si="17"/>
        <v>176.6</v>
      </c>
      <c r="H41" s="83">
        <f t="shared" si="17"/>
        <v>202</v>
      </c>
      <c r="I41" s="83">
        <f t="shared" si="17"/>
        <v>152.6</v>
      </c>
      <c r="J41" s="83">
        <f t="shared" si="17"/>
        <v>152.8</v>
      </c>
      <c r="K41" s="83">
        <f t="shared" si="17"/>
        <v>233.1</v>
      </c>
      <c r="L41" s="83">
        <f t="shared" si="17"/>
        <v>172</v>
      </c>
      <c r="M41" s="83">
        <f t="shared" si="17"/>
        <v>174.1</v>
      </c>
      <c r="N41" s="83">
        <f t="shared" si="17"/>
        <v>172.1</v>
      </c>
      <c r="O41" s="83">
        <f t="shared" si="17"/>
        <v>175.3</v>
      </c>
      <c r="P41" s="83">
        <f t="shared" si="17"/>
        <v>175.8</v>
      </c>
      <c r="Q41" s="84">
        <f aca="true" t="shared" si="18" ref="Q41:Q51">SUM(E41:P41)</f>
        <v>2046.9999999999998</v>
      </c>
    </row>
    <row r="42" spans="1:17" ht="15.75">
      <c r="A42" s="173"/>
      <c r="B42" s="176" t="s">
        <v>37</v>
      </c>
      <c r="C42" s="176"/>
      <c r="D42" s="52"/>
      <c r="E42" s="83">
        <f>E46+E50</f>
        <v>1660</v>
      </c>
      <c r="F42" s="83">
        <f t="shared" si="17"/>
        <v>1850</v>
      </c>
      <c r="G42" s="83">
        <f t="shared" si="17"/>
        <v>1855</v>
      </c>
      <c r="H42" s="83">
        <f t="shared" si="17"/>
        <v>1856</v>
      </c>
      <c r="I42" s="83">
        <f t="shared" si="17"/>
        <v>1657</v>
      </c>
      <c r="J42" s="83">
        <f t="shared" si="17"/>
        <v>1464</v>
      </c>
      <c r="K42" s="83">
        <f t="shared" si="17"/>
        <v>1437</v>
      </c>
      <c r="L42" s="83">
        <f t="shared" si="17"/>
        <v>1435</v>
      </c>
      <c r="M42" s="83">
        <f t="shared" si="17"/>
        <v>1732</v>
      </c>
      <c r="N42" s="83">
        <f t="shared" si="17"/>
        <v>1743</v>
      </c>
      <c r="O42" s="83">
        <f t="shared" si="17"/>
        <v>1777</v>
      </c>
      <c r="P42" s="83">
        <f t="shared" si="17"/>
        <v>1839</v>
      </c>
      <c r="Q42" s="84">
        <f t="shared" si="18"/>
        <v>20305</v>
      </c>
    </row>
    <row r="43" spans="1:17" ht="15.75">
      <c r="A43" s="173"/>
      <c r="B43" s="176" t="s">
        <v>17</v>
      </c>
      <c r="C43" s="176"/>
      <c r="D43" s="52"/>
      <c r="E43" s="83">
        <f>E47+E51</f>
        <v>0</v>
      </c>
      <c r="F43" s="83">
        <f t="shared" si="17"/>
        <v>0</v>
      </c>
      <c r="G43" s="83">
        <f t="shared" si="17"/>
        <v>0</v>
      </c>
      <c r="H43" s="83">
        <f t="shared" si="17"/>
        <v>0</v>
      </c>
      <c r="I43" s="83">
        <f t="shared" si="17"/>
        <v>0</v>
      </c>
      <c r="J43" s="83">
        <f t="shared" si="17"/>
        <v>0</v>
      </c>
      <c r="K43" s="83">
        <f t="shared" si="17"/>
        <v>0</v>
      </c>
      <c r="L43" s="83">
        <f t="shared" si="17"/>
        <v>0</v>
      </c>
      <c r="M43" s="83">
        <f t="shared" si="17"/>
        <v>0</v>
      </c>
      <c r="N43" s="83">
        <f t="shared" si="17"/>
        <v>0</v>
      </c>
      <c r="O43" s="83">
        <f t="shared" si="17"/>
        <v>0</v>
      </c>
      <c r="P43" s="83">
        <f t="shared" si="17"/>
        <v>0</v>
      </c>
      <c r="Q43" s="84">
        <f t="shared" si="18"/>
        <v>0</v>
      </c>
    </row>
    <row r="44" spans="1:17" ht="15.75">
      <c r="A44" s="173"/>
      <c r="B44" s="179" t="s">
        <v>26</v>
      </c>
      <c r="C44" s="179"/>
      <c r="D44" s="52" t="s">
        <v>24</v>
      </c>
      <c r="E44" s="83">
        <f>E45+E46</f>
        <v>1748.3</v>
      </c>
      <c r="F44" s="83">
        <f>F45+F46</f>
        <v>1938.3</v>
      </c>
      <c r="G44" s="83">
        <f aca="true" t="shared" si="19" ref="G44:P44">G45+G46</f>
        <v>1984.6</v>
      </c>
      <c r="H44" s="83">
        <f t="shared" si="19"/>
        <v>2010</v>
      </c>
      <c r="I44" s="83">
        <f t="shared" si="19"/>
        <v>1770.6</v>
      </c>
      <c r="J44" s="83">
        <f t="shared" si="19"/>
        <v>1579.8</v>
      </c>
      <c r="K44" s="83">
        <f t="shared" si="19"/>
        <v>1660.1</v>
      </c>
      <c r="L44" s="83">
        <f t="shared" si="19"/>
        <v>1599</v>
      </c>
      <c r="M44" s="83">
        <f t="shared" si="19"/>
        <v>1887.1</v>
      </c>
      <c r="N44" s="83">
        <f t="shared" si="19"/>
        <v>1885.1</v>
      </c>
      <c r="O44" s="83">
        <f t="shared" si="19"/>
        <v>1888.3</v>
      </c>
      <c r="P44" s="83">
        <f t="shared" si="19"/>
        <v>1950.8</v>
      </c>
      <c r="Q44" s="84">
        <f t="shared" si="18"/>
        <v>21901.999999999996</v>
      </c>
    </row>
    <row r="45" spans="1:17" ht="15.75">
      <c r="A45" s="173"/>
      <c r="B45" s="176" t="s">
        <v>33</v>
      </c>
      <c r="C45" s="176"/>
      <c r="D45" s="52"/>
      <c r="E45" s="83">
        <v>130.3</v>
      </c>
      <c r="F45" s="83">
        <v>130.3</v>
      </c>
      <c r="G45" s="83">
        <v>176.6</v>
      </c>
      <c r="H45" s="83">
        <v>202</v>
      </c>
      <c r="I45" s="83">
        <v>152.6</v>
      </c>
      <c r="J45" s="83">
        <v>152.8</v>
      </c>
      <c r="K45" s="83">
        <v>233.1</v>
      </c>
      <c r="L45" s="83">
        <v>172</v>
      </c>
      <c r="M45" s="83">
        <v>174.1</v>
      </c>
      <c r="N45" s="83">
        <v>172.1</v>
      </c>
      <c r="O45" s="83">
        <v>175.3</v>
      </c>
      <c r="P45" s="83">
        <v>175.8</v>
      </c>
      <c r="Q45" s="84">
        <f t="shared" si="18"/>
        <v>2046.9999999999998</v>
      </c>
    </row>
    <row r="46" spans="1:17" ht="15.75">
      <c r="A46" s="173"/>
      <c r="B46" s="176" t="s">
        <v>37</v>
      </c>
      <c r="C46" s="176"/>
      <c r="D46" s="52"/>
      <c r="E46" s="94">
        <v>1618</v>
      </c>
      <c r="F46" s="94">
        <v>1808</v>
      </c>
      <c r="G46" s="94">
        <v>1808</v>
      </c>
      <c r="H46" s="94">
        <v>1808</v>
      </c>
      <c r="I46" s="94">
        <v>1618</v>
      </c>
      <c r="J46" s="94">
        <v>1427</v>
      </c>
      <c r="K46" s="94">
        <v>1427</v>
      </c>
      <c r="L46" s="94">
        <v>1427</v>
      </c>
      <c r="M46" s="94">
        <v>1713</v>
      </c>
      <c r="N46" s="94">
        <v>1713</v>
      </c>
      <c r="O46" s="94">
        <v>1713</v>
      </c>
      <c r="P46" s="94">
        <v>1775</v>
      </c>
      <c r="Q46" s="84">
        <f t="shared" si="18"/>
        <v>19855</v>
      </c>
    </row>
    <row r="47" spans="1:17" ht="15.75">
      <c r="A47" s="173"/>
      <c r="B47" s="176" t="s">
        <v>17</v>
      </c>
      <c r="C47" s="176"/>
      <c r="D47" s="52"/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4">
        <f t="shared" si="18"/>
        <v>0</v>
      </c>
    </row>
    <row r="48" spans="1:17" ht="31.5">
      <c r="A48" s="173"/>
      <c r="B48" s="179" t="s">
        <v>27</v>
      </c>
      <c r="C48" s="179"/>
      <c r="D48" s="31" t="s">
        <v>18</v>
      </c>
      <c r="E48" s="83">
        <f>E49+E50+E51</f>
        <v>42</v>
      </c>
      <c r="F48" s="83">
        <f aca="true" t="shared" si="20" ref="F48:P48">F49+F50+F51</f>
        <v>42</v>
      </c>
      <c r="G48" s="83">
        <f t="shared" si="20"/>
        <v>47</v>
      </c>
      <c r="H48" s="83">
        <f t="shared" si="20"/>
        <v>48</v>
      </c>
      <c r="I48" s="83">
        <f t="shared" si="20"/>
        <v>39</v>
      </c>
      <c r="J48" s="83">
        <f t="shared" si="20"/>
        <v>37</v>
      </c>
      <c r="K48" s="83">
        <f t="shared" si="20"/>
        <v>10</v>
      </c>
      <c r="L48" s="83">
        <f t="shared" si="20"/>
        <v>8</v>
      </c>
      <c r="M48" s="83">
        <f t="shared" si="20"/>
        <v>19</v>
      </c>
      <c r="N48" s="83">
        <f t="shared" si="20"/>
        <v>30</v>
      </c>
      <c r="O48" s="83">
        <f t="shared" si="20"/>
        <v>64</v>
      </c>
      <c r="P48" s="83">
        <f t="shared" si="20"/>
        <v>64</v>
      </c>
      <c r="Q48" s="84">
        <f t="shared" si="18"/>
        <v>450</v>
      </c>
    </row>
    <row r="49" spans="1:17" ht="15.75">
      <c r="A49" s="173"/>
      <c r="B49" s="176" t="s">
        <v>33</v>
      </c>
      <c r="C49" s="176"/>
      <c r="D49" s="31"/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4">
        <f t="shared" si="18"/>
        <v>0</v>
      </c>
    </row>
    <row r="50" spans="1:17" ht="15.75">
      <c r="A50" s="173"/>
      <c r="B50" s="176" t="s">
        <v>37</v>
      </c>
      <c r="C50" s="176"/>
      <c r="D50" s="52"/>
      <c r="E50" s="94">
        <v>42</v>
      </c>
      <c r="F50" s="94">
        <v>42</v>
      </c>
      <c r="G50" s="94">
        <v>47</v>
      </c>
      <c r="H50" s="94">
        <v>48</v>
      </c>
      <c r="I50" s="94">
        <v>39</v>
      </c>
      <c r="J50" s="94">
        <v>37</v>
      </c>
      <c r="K50" s="94">
        <v>10</v>
      </c>
      <c r="L50" s="94">
        <v>8</v>
      </c>
      <c r="M50" s="94">
        <v>19</v>
      </c>
      <c r="N50" s="94">
        <v>30</v>
      </c>
      <c r="O50" s="94">
        <v>64</v>
      </c>
      <c r="P50" s="94">
        <v>64</v>
      </c>
      <c r="Q50" s="84">
        <f t="shared" si="18"/>
        <v>450</v>
      </c>
    </row>
    <row r="51" spans="1:17" ht="16.5" thickBot="1">
      <c r="A51" s="173"/>
      <c r="B51" s="176" t="s">
        <v>17</v>
      </c>
      <c r="C51" s="176"/>
      <c r="D51" s="52"/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4">
        <f t="shared" si="18"/>
        <v>0</v>
      </c>
    </row>
    <row r="52" spans="1:17" ht="15.75">
      <c r="A52" s="173"/>
      <c r="B52" s="174" t="s">
        <v>51</v>
      </c>
      <c r="C52" s="174"/>
      <c r="D52" s="54" t="s">
        <v>24</v>
      </c>
      <c r="E52" s="84">
        <f aca="true" t="shared" si="21" ref="E52:P52">E40+E31+E22+E9</f>
        <v>8381.3</v>
      </c>
      <c r="F52" s="84">
        <f t="shared" si="21"/>
        <v>7368.3</v>
      </c>
      <c r="G52" s="84">
        <f t="shared" si="21"/>
        <v>7968.6</v>
      </c>
      <c r="H52" s="84">
        <f t="shared" si="21"/>
        <v>8227</v>
      </c>
      <c r="I52" s="84">
        <f t="shared" si="21"/>
        <v>7739.6</v>
      </c>
      <c r="J52" s="84">
        <f t="shared" si="21"/>
        <v>7252.8</v>
      </c>
      <c r="K52" s="84">
        <f t="shared" si="21"/>
        <v>7583.1</v>
      </c>
      <c r="L52" s="84">
        <f t="shared" si="21"/>
        <v>7428</v>
      </c>
      <c r="M52" s="84">
        <f t="shared" si="21"/>
        <v>7519.1</v>
      </c>
      <c r="N52" s="84">
        <f t="shared" si="21"/>
        <v>7796.1</v>
      </c>
      <c r="O52" s="84">
        <f t="shared" si="21"/>
        <v>7835.3</v>
      </c>
      <c r="P52" s="84">
        <f t="shared" si="21"/>
        <v>7754.8</v>
      </c>
      <c r="Q52" s="84">
        <f aca="true" t="shared" si="22" ref="Q52:Q60">SUM(E52:P52)</f>
        <v>92854.00000000001</v>
      </c>
    </row>
    <row r="53" spans="1:17" ht="15.75">
      <c r="A53" s="173"/>
      <c r="B53" s="174" t="s">
        <v>52</v>
      </c>
      <c r="C53" s="174"/>
      <c r="D53" s="54"/>
      <c r="E53" s="84">
        <f aca="true" t="shared" si="23" ref="E53:P53">E42+E33+E24+E11</f>
        <v>6610</v>
      </c>
      <c r="F53" s="84">
        <f t="shared" si="23"/>
        <v>5746</v>
      </c>
      <c r="G53" s="84">
        <f t="shared" si="23"/>
        <v>6231</v>
      </c>
      <c r="H53" s="84">
        <f t="shared" si="23"/>
        <v>6533</v>
      </c>
      <c r="I53" s="84">
        <f t="shared" si="23"/>
        <v>6050</v>
      </c>
      <c r="J53" s="84">
        <f t="shared" si="23"/>
        <v>5603</v>
      </c>
      <c r="K53" s="84">
        <f t="shared" si="23"/>
        <v>5920</v>
      </c>
      <c r="L53" s="84">
        <f t="shared" si="23"/>
        <v>6038</v>
      </c>
      <c r="M53" s="84">
        <f t="shared" si="23"/>
        <v>6309</v>
      </c>
      <c r="N53" s="84">
        <f t="shared" si="23"/>
        <v>6374</v>
      </c>
      <c r="O53" s="84">
        <f t="shared" si="23"/>
        <v>6196</v>
      </c>
      <c r="P53" s="84">
        <f t="shared" si="23"/>
        <v>6321</v>
      </c>
      <c r="Q53" s="84">
        <f t="shared" si="22"/>
        <v>73931</v>
      </c>
    </row>
    <row r="54" spans="1:17" ht="15.75">
      <c r="A54" s="173"/>
      <c r="B54" s="174" t="s">
        <v>17</v>
      </c>
      <c r="C54" s="174"/>
      <c r="D54" s="54"/>
      <c r="E54" s="84">
        <f aca="true" t="shared" si="24" ref="E54:P54">E43+E34+E25+E12</f>
        <v>125</v>
      </c>
      <c r="F54" s="84">
        <f t="shared" si="24"/>
        <v>127</v>
      </c>
      <c r="G54" s="84">
        <f t="shared" si="24"/>
        <v>151</v>
      </c>
      <c r="H54" s="84">
        <f t="shared" si="24"/>
        <v>132</v>
      </c>
      <c r="I54" s="84">
        <f t="shared" si="24"/>
        <v>144</v>
      </c>
      <c r="J54" s="84">
        <f t="shared" si="24"/>
        <v>197</v>
      </c>
      <c r="K54" s="84">
        <f t="shared" si="24"/>
        <v>131</v>
      </c>
      <c r="L54" s="84">
        <f t="shared" si="24"/>
        <v>155</v>
      </c>
      <c r="M54" s="84">
        <f t="shared" si="24"/>
        <v>144</v>
      </c>
      <c r="N54" s="84">
        <f t="shared" si="24"/>
        <v>153</v>
      </c>
      <c r="O54" s="84">
        <f t="shared" si="24"/>
        <v>156</v>
      </c>
      <c r="P54" s="84">
        <f t="shared" si="24"/>
        <v>149</v>
      </c>
      <c r="Q54" s="84">
        <f t="shared" si="22"/>
        <v>1764</v>
      </c>
    </row>
    <row r="55" spans="1:17" ht="15.75">
      <c r="A55" s="173"/>
      <c r="B55" s="174" t="s">
        <v>26</v>
      </c>
      <c r="C55" s="174"/>
      <c r="D55" s="54" t="s">
        <v>24</v>
      </c>
      <c r="E55" s="84">
        <f aca="true" t="shared" si="25" ref="E55:P55">E44+E35+E26+E13</f>
        <v>7669.3</v>
      </c>
      <c r="F55" s="84">
        <f t="shared" si="25"/>
        <v>6552.3</v>
      </c>
      <c r="G55" s="84">
        <f t="shared" si="25"/>
        <v>7219.6</v>
      </c>
      <c r="H55" s="84">
        <f t="shared" si="25"/>
        <v>7431</v>
      </c>
      <c r="I55" s="84">
        <f t="shared" si="25"/>
        <v>7126.6</v>
      </c>
      <c r="J55" s="84">
        <f t="shared" si="25"/>
        <v>6692.8</v>
      </c>
      <c r="K55" s="84">
        <f t="shared" si="25"/>
        <v>7091.1</v>
      </c>
      <c r="L55" s="84">
        <f t="shared" si="25"/>
        <v>6938</v>
      </c>
      <c r="M55" s="84">
        <f t="shared" si="25"/>
        <v>7011.1</v>
      </c>
      <c r="N55" s="84">
        <f t="shared" si="25"/>
        <v>7236.1</v>
      </c>
      <c r="O55" s="84">
        <f t="shared" si="25"/>
        <v>7188.3</v>
      </c>
      <c r="P55" s="84">
        <f t="shared" si="25"/>
        <v>7111.8</v>
      </c>
      <c r="Q55" s="84">
        <f t="shared" si="22"/>
        <v>85268.00000000001</v>
      </c>
    </row>
    <row r="56" spans="1:17" ht="15.75">
      <c r="A56" s="173"/>
      <c r="B56" s="174" t="s">
        <v>53</v>
      </c>
      <c r="C56" s="174"/>
      <c r="D56" s="54"/>
      <c r="E56" s="84">
        <f aca="true" t="shared" si="26" ref="E56:P56">E46+E37+E28+E15</f>
        <v>6082</v>
      </c>
      <c r="F56" s="84">
        <f t="shared" si="26"/>
        <v>5131</v>
      </c>
      <c r="G56" s="84">
        <f t="shared" si="26"/>
        <v>5665</v>
      </c>
      <c r="H56" s="84">
        <f t="shared" si="26"/>
        <v>5938</v>
      </c>
      <c r="I56" s="84">
        <f t="shared" si="26"/>
        <v>5571</v>
      </c>
      <c r="J56" s="84">
        <f t="shared" si="26"/>
        <v>5126</v>
      </c>
      <c r="K56" s="84">
        <f t="shared" si="26"/>
        <v>5470</v>
      </c>
      <c r="L56" s="84">
        <f t="shared" si="26"/>
        <v>5595</v>
      </c>
      <c r="M56" s="84">
        <f t="shared" si="26"/>
        <v>5805</v>
      </c>
      <c r="N56" s="84">
        <f t="shared" si="26"/>
        <v>5859</v>
      </c>
      <c r="O56" s="84">
        <f t="shared" si="26"/>
        <v>5647</v>
      </c>
      <c r="P56" s="84">
        <f t="shared" si="26"/>
        <v>5772</v>
      </c>
      <c r="Q56" s="84">
        <f t="shared" si="22"/>
        <v>67661</v>
      </c>
    </row>
    <row r="57" spans="1:17" ht="15.75">
      <c r="A57" s="173"/>
      <c r="B57" s="174" t="s">
        <v>17</v>
      </c>
      <c r="C57" s="174"/>
      <c r="D57" s="54"/>
      <c r="E57" s="84">
        <f aca="true" t="shared" si="27" ref="E57:P57">E47+E38+E29+E16</f>
        <v>124</v>
      </c>
      <c r="F57" s="84">
        <f t="shared" si="27"/>
        <v>126</v>
      </c>
      <c r="G57" s="84">
        <f t="shared" si="27"/>
        <v>148</v>
      </c>
      <c r="H57" s="84">
        <f t="shared" si="27"/>
        <v>131</v>
      </c>
      <c r="I57" s="84">
        <f t="shared" si="27"/>
        <v>143</v>
      </c>
      <c r="J57" s="84">
        <f t="shared" si="27"/>
        <v>196</v>
      </c>
      <c r="K57" s="84">
        <f t="shared" si="27"/>
        <v>130</v>
      </c>
      <c r="L57" s="84">
        <f t="shared" si="27"/>
        <v>149</v>
      </c>
      <c r="M57" s="84">
        <f t="shared" si="27"/>
        <v>143</v>
      </c>
      <c r="N57" s="84">
        <f t="shared" si="27"/>
        <v>149</v>
      </c>
      <c r="O57" s="84">
        <f t="shared" si="27"/>
        <v>151</v>
      </c>
      <c r="P57" s="84">
        <f t="shared" si="27"/>
        <v>147</v>
      </c>
      <c r="Q57" s="84">
        <f t="shared" si="22"/>
        <v>1737</v>
      </c>
    </row>
    <row r="58" spans="1:17" ht="31.5">
      <c r="A58" s="173"/>
      <c r="B58" s="174" t="s">
        <v>27</v>
      </c>
      <c r="C58" s="174"/>
      <c r="D58" s="53" t="s">
        <v>18</v>
      </c>
      <c r="E58" s="84">
        <f>E48+E17</f>
        <v>712</v>
      </c>
      <c r="F58" s="84">
        <f aca="true" t="shared" si="28" ref="F58:P58">F48+F17</f>
        <v>816</v>
      </c>
      <c r="G58" s="84">
        <f t="shared" si="28"/>
        <v>749</v>
      </c>
      <c r="H58" s="84">
        <f t="shared" si="28"/>
        <v>796</v>
      </c>
      <c r="I58" s="84">
        <f t="shared" si="28"/>
        <v>613</v>
      </c>
      <c r="J58" s="84">
        <f t="shared" si="28"/>
        <v>560</v>
      </c>
      <c r="K58" s="84">
        <f t="shared" si="28"/>
        <v>492</v>
      </c>
      <c r="L58" s="84">
        <f t="shared" si="28"/>
        <v>490</v>
      </c>
      <c r="M58" s="84">
        <f t="shared" si="28"/>
        <v>508</v>
      </c>
      <c r="N58" s="84">
        <f t="shared" si="28"/>
        <v>560</v>
      </c>
      <c r="O58" s="84">
        <f t="shared" si="28"/>
        <v>647</v>
      </c>
      <c r="P58" s="84">
        <f t="shared" si="28"/>
        <v>643</v>
      </c>
      <c r="Q58" s="84">
        <f t="shared" si="22"/>
        <v>7586</v>
      </c>
    </row>
    <row r="59" spans="1:17" ht="15.75">
      <c r="A59" s="173"/>
      <c r="B59" s="174" t="s">
        <v>53</v>
      </c>
      <c r="C59" s="174"/>
      <c r="D59" s="54"/>
      <c r="E59" s="84">
        <f aca="true" t="shared" si="29" ref="E59:P59">E50+E19</f>
        <v>528</v>
      </c>
      <c r="F59" s="84">
        <f t="shared" si="29"/>
        <v>615</v>
      </c>
      <c r="G59" s="84">
        <f t="shared" si="29"/>
        <v>566</v>
      </c>
      <c r="H59" s="84">
        <f t="shared" si="29"/>
        <v>595</v>
      </c>
      <c r="I59" s="84">
        <f t="shared" si="29"/>
        <v>479</v>
      </c>
      <c r="J59" s="84">
        <f t="shared" si="29"/>
        <v>477</v>
      </c>
      <c r="K59" s="84">
        <f t="shared" si="29"/>
        <v>450</v>
      </c>
      <c r="L59" s="84">
        <f t="shared" si="29"/>
        <v>443</v>
      </c>
      <c r="M59" s="84">
        <f t="shared" si="29"/>
        <v>504.00000000000006</v>
      </c>
      <c r="N59" s="84">
        <f t="shared" si="29"/>
        <v>515</v>
      </c>
      <c r="O59" s="84">
        <f t="shared" si="29"/>
        <v>549</v>
      </c>
      <c r="P59" s="84">
        <f t="shared" si="29"/>
        <v>549</v>
      </c>
      <c r="Q59" s="84">
        <f t="shared" si="22"/>
        <v>6270</v>
      </c>
    </row>
    <row r="60" spans="1:17" ht="15.75">
      <c r="A60" s="173"/>
      <c r="B60" s="174" t="s">
        <v>17</v>
      </c>
      <c r="C60" s="174"/>
      <c r="D60" s="54"/>
      <c r="E60" s="84">
        <f>E51+E20</f>
        <v>1</v>
      </c>
      <c r="F60" s="84">
        <f aca="true" t="shared" si="30" ref="F60:P60">F51+F20</f>
        <v>1</v>
      </c>
      <c r="G60" s="84">
        <f t="shared" si="30"/>
        <v>3</v>
      </c>
      <c r="H60" s="84">
        <f t="shared" si="30"/>
        <v>1</v>
      </c>
      <c r="I60" s="84">
        <f t="shared" si="30"/>
        <v>1</v>
      </c>
      <c r="J60" s="84">
        <f t="shared" si="30"/>
        <v>1</v>
      </c>
      <c r="K60" s="84">
        <f t="shared" si="30"/>
        <v>1</v>
      </c>
      <c r="L60" s="84">
        <f t="shared" si="30"/>
        <v>6</v>
      </c>
      <c r="M60" s="84">
        <f t="shared" si="30"/>
        <v>1</v>
      </c>
      <c r="N60" s="84">
        <f t="shared" si="30"/>
        <v>4</v>
      </c>
      <c r="O60" s="84">
        <f t="shared" si="30"/>
        <v>5</v>
      </c>
      <c r="P60" s="84">
        <f t="shared" si="30"/>
        <v>2</v>
      </c>
      <c r="Q60" s="84">
        <f t="shared" si="22"/>
        <v>27</v>
      </c>
    </row>
    <row r="61" spans="1:17" ht="33" customHeight="1">
      <c r="A61" s="173" t="s">
        <v>78</v>
      </c>
      <c r="B61" s="181" t="s">
        <v>44</v>
      </c>
      <c r="C61" s="181"/>
      <c r="D61" s="5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4"/>
    </row>
    <row r="62" spans="1:17" ht="15.75">
      <c r="A62" s="173"/>
      <c r="B62" s="179" t="s">
        <v>25</v>
      </c>
      <c r="C62" s="179"/>
      <c r="D62" s="52" t="s">
        <v>24</v>
      </c>
      <c r="E62" s="83">
        <f>E63+E64+E65</f>
        <v>1223</v>
      </c>
      <c r="F62" s="83">
        <f aca="true" t="shared" si="31" ref="F62:P62">F63+F64+F65</f>
        <v>1223</v>
      </c>
      <c r="G62" s="83">
        <f t="shared" si="31"/>
        <v>1226</v>
      </c>
      <c r="H62" s="83">
        <f t="shared" si="31"/>
        <v>1223</v>
      </c>
      <c r="I62" s="83">
        <f t="shared" si="31"/>
        <v>1123</v>
      </c>
      <c r="J62" s="83">
        <f t="shared" si="31"/>
        <v>1127</v>
      </c>
      <c r="K62" s="83">
        <f t="shared" si="31"/>
        <v>1123</v>
      </c>
      <c r="L62" s="83">
        <f t="shared" si="31"/>
        <v>1123</v>
      </c>
      <c r="M62" s="83">
        <f t="shared" si="31"/>
        <v>1227</v>
      </c>
      <c r="N62" s="83">
        <f t="shared" si="31"/>
        <v>1223</v>
      </c>
      <c r="O62" s="83">
        <f t="shared" si="31"/>
        <v>1223</v>
      </c>
      <c r="P62" s="83">
        <f t="shared" si="31"/>
        <v>1227</v>
      </c>
      <c r="Q62" s="84">
        <f>SUM(E62:P62)</f>
        <v>14291</v>
      </c>
    </row>
    <row r="63" spans="1:17" ht="15.75">
      <c r="A63" s="173"/>
      <c r="B63" s="176" t="s">
        <v>33</v>
      </c>
      <c r="C63" s="176"/>
      <c r="D63" s="52"/>
      <c r="E63" s="83">
        <f>E67</f>
        <v>151</v>
      </c>
      <c r="F63" s="83">
        <f aca="true" t="shared" si="32" ref="F63:P63">F67</f>
        <v>151</v>
      </c>
      <c r="G63" s="83">
        <f t="shared" si="32"/>
        <v>148</v>
      </c>
      <c r="H63" s="83">
        <f t="shared" si="32"/>
        <v>151</v>
      </c>
      <c r="I63" s="83">
        <f t="shared" si="32"/>
        <v>141</v>
      </c>
      <c r="J63" s="83">
        <f t="shared" si="32"/>
        <v>145</v>
      </c>
      <c r="K63" s="83">
        <f t="shared" si="32"/>
        <v>135</v>
      </c>
      <c r="L63" s="83">
        <f t="shared" si="32"/>
        <v>141</v>
      </c>
      <c r="M63" s="83">
        <f t="shared" si="32"/>
        <v>150</v>
      </c>
      <c r="N63" s="83">
        <f t="shared" si="32"/>
        <v>152</v>
      </c>
      <c r="O63" s="83">
        <f t="shared" si="32"/>
        <v>152</v>
      </c>
      <c r="P63" s="83">
        <f t="shared" si="32"/>
        <v>150</v>
      </c>
      <c r="Q63" s="84">
        <f>SUM(E63:P63)</f>
        <v>1767</v>
      </c>
    </row>
    <row r="64" spans="1:17" ht="15.75">
      <c r="A64" s="173"/>
      <c r="B64" s="176" t="s">
        <v>37</v>
      </c>
      <c r="C64" s="176"/>
      <c r="D64" s="52"/>
      <c r="E64" s="83">
        <f aca="true" t="shared" si="33" ref="E64:P64">E68</f>
        <v>1072</v>
      </c>
      <c r="F64" s="83">
        <f t="shared" si="33"/>
        <v>1072</v>
      </c>
      <c r="G64" s="83">
        <f t="shared" si="33"/>
        <v>1072</v>
      </c>
      <c r="H64" s="83">
        <f t="shared" si="33"/>
        <v>1072</v>
      </c>
      <c r="I64" s="83">
        <f t="shared" si="33"/>
        <v>982</v>
      </c>
      <c r="J64" s="83">
        <f t="shared" si="33"/>
        <v>982</v>
      </c>
      <c r="K64" s="83">
        <f t="shared" si="33"/>
        <v>982</v>
      </c>
      <c r="L64" s="83">
        <f t="shared" si="33"/>
        <v>982</v>
      </c>
      <c r="M64" s="83">
        <f t="shared" si="33"/>
        <v>1071</v>
      </c>
      <c r="N64" s="83">
        <f t="shared" si="33"/>
        <v>1071</v>
      </c>
      <c r="O64" s="83">
        <f t="shared" si="33"/>
        <v>1071</v>
      </c>
      <c r="P64" s="83">
        <f t="shared" si="33"/>
        <v>1071</v>
      </c>
      <c r="Q64" s="84">
        <f>SUM(E64:P64)</f>
        <v>12500</v>
      </c>
    </row>
    <row r="65" spans="1:17" ht="15.75">
      <c r="A65" s="173"/>
      <c r="B65" s="176" t="s">
        <v>17</v>
      </c>
      <c r="C65" s="176"/>
      <c r="D65" s="52"/>
      <c r="E65" s="83">
        <f aca="true" t="shared" si="34" ref="E65:P65">E69</f>
        <v>0</v>
      </c>
      <c r="F65" s="83">
        <f t="shared" si="34"/>
        <v>0</v>
      </c>
      <c r="G65" s="83">
        <f t="shared" si="34"/>
        <v>6</v>
      </c>
      <c r="H65" s="83">
        <f t="shared" si="34"/>
        <v>0</v>
      </c>
      <c r="I65" s="83">
        <f t="shared" si="34"/>
        <v>0</v>
      </c>
      <c r="J65" s="83">
        <f t="shared" si="34"/>
        <v>0</v>
      </c>
      <c r="K65" s="83">
        <f t="shared" si="34"/>
        <v>6</v>
      </c>
      <c r="L65" s="83">
        <f t="shared" si="34"/>
        <v>0</v>
      </c>
      <c r="M65" s="83">
        <f t="shared" si="34"/>
        <v>6</v>
      </c>
      <c r="N65" s="83">
        <f t="shared" si="34"/>
        <v>0</v>
      </c>
      <c r="O65" s="83">
        <f t="shared" si="34"/>
        <v>0</v>
      </c>
      <c r="P65" s="83">
        <f t="shared" si="34"/>
        <v>6</v>
      </c>
      <c r="Q65" s="84">
        <f>SUM(P65+O65+N65+M65+L65+K65+J65+I65+H65+G65+F65+E65)</f>
        <v>24</v>
      </c>
    </row>
    <row r="66" spans="1:17" ht="15.75">
      <c r="A66" s="173"/>
      <c r="B66" s="179" t="s">
        <v>26</v>
      </c>
      <c r="C66" s="179"/>
      <c r="D66" s="52" t="s">
        <v>24</v>
      </c>
      <c r="E66" s="83">
        <f>E67+E68+E69</f>
        <v>1223</v>
      </c>
      <c r="F66" s="83">
        <f aca="true" t="shared" si="35" ref="F66:O66">F67+F68+F69</f>
        <v>1223</v>
      </c>
      <c r="G66" s="83">
        <f t="shared" si="35"/>
        <v>1226</v>
      </c>
      <c r="H66" s="83">
        <f t="shared" si="35"/>
        <v>1223</v>
      </c>
      <c r="I66" s="83">
        <f t="shared" si="35"/>
        <v>1123</v>
      </c>
      <c r="J66" s="83">
        <f t="shared" si="35"/>
        <v>1127</v>
      </c>
      <c r="K66" s="83">
        <f t="shared" si="35"/>
        <v>1123</v>
      </c>
      <c r="L66" s="83">
        <f t="shared" si="35"/>
        <v>1123</v>
      </c>
      <c r="M66" s="83">
        <f t="shared" si="35"/>
        <v>1227</v>
      </c>
      <c r="N66" s="83">
        <f t="shared" si="35"/>
        <v>1223</v>
      </c>
      <c r="O66" s="83">
        <f t="shared" si="35"/>
        <v>1223</v>
      </c>
      <c r="P66" s="83">
        <f>P67+P68+P69</f>
        <v>1227</v>
      </c>
      <c r="Q66" s="84">
        <f>SUM(E66:P66)</f>
        <v>14291</v>
      </c>
    </row>
    <row r="67" spans="1:17" ht="15.75">
      <c r="A67" s="173"/>
      <c r="B67" s="176" t="s">
        <v>33</v>
      </c>
      <c r="C67" s="176"/>
      <c r="D67" s="52"/>
      <c r="E67" s="83">
        <v>151</v>
      </c>
      <c r="F67" s="83">
        <v>151</v>
      </c>
      <c r="G67" s="83">
        <v>148</v>
      </c>
      <c r="H67" s="83">
        <v>151</v>
      </c>
      <c r="I67" s="83">
        <v>141</v>
      </c>
      <c r="J67" s="83">
        <v>145</v>
      </c>
      <c r="K67" s="83">
        <v>135</v>
      </c>
      <c r="L67" s="83">
        <v>141</v>
      </c>
      <c r="M67" s="83">
        <v>150</v>
      </c>
      <c r="N67" s="83">
        <v>152</v>
      </c>
      <c r="O67" s="83">
        <v>152</v>
      </c>
      <c r="P67" s="83">
        <v>150</v>
      </c>
      <c r="Q67" s="84">
        <f>SUM(E67:P67)</f>
        <v>1767</v>
      </c>
    </row>
    <row r="68" spans="1:17" ht="15.75">
      <c r="A68" s="173"/>
      <c r="B68" s="176" t="s">
        <v>37</v>
      </c>
      <c r="C68" s="176"/>
      <c r="D68" s="52"/>
      <c r="E68" s="87">
        <v>1072</v>
      </c>
      <c r="F68" s="87">
        <v>1072</v>
      </c>
      <c r="G68" s="87">
        <v>1072</v>
      </c>
      <c r="H68" s="87">
        <v>1072</v>
      </c>
      <c r="I68" s="87">
        <v>982</v>
      </c>
      <c r="J68" s="87">
        <v>982</v>
      </c>
      <c r="K68" s="87">
        <v>982</v>
      </c>
      <c r="L68" s="87">
        <v>982</v>
      </c>
      <c r="M68" s="87">
        <v>1071</v>
      </c>
      <c r="N68" s="87">
        <v>1071</v>
      </c>
      <c r="O68" s="87">
        <v>1071</v>
      </c>
      <c r="P68" s="87">
        <v>1071</v>
      </c>
      <c r="Q68" s="88">
        <f>SUM(E68:P68)</f>
        <v>12500</v>
      </c>
    </row>
    <row r="69" spans="1:17" ht="15.75">
      <c r="A69" s="173"/>
      <c r="B69" s="176" t="s">
        <v>17</v>
      </c>
      <c r="C69" s="176"/>
      <c r="D69" s="52"/>
      <c r="E69" s="85">
        <v>0</v>
      </c>
      <c r="F69" s="85">
        <v>0</v>
      </c>
      <c r="G69" s="85">
        <v>6</v>
      </c>
      <c r="H69" s="85">
        <v>0</v>
      </c>
      <c r="I69" s="85">
        <v>0</v>
      </c>
      <c r="J69" s="85">
        <v>0</v>
      </c>
      <c r="K69" s="85">
        <v>6</v>
      </c>
      <c r="L69" s="85">
        <v>0</v>
      </c>
      <c r="M69" s="85">
        <v>6</v>
      </c>
      <c r="N69" s="85">
        <v>0</v>
      </c>
      <c r="O69" s="85">
        <v>0</v>
      </c>
      <c r="P69" s="85">
        <v>6</v>
      </c>
      <c r="Q69" s="84">
        <f>SUM(E69:P69)</f>
        <v>24</v>
      </c>
    </row>
    <row r="70" spans="1:17" ht="31.5" customHeight="1">
      <c r="A70" s="173" t="s">
        <v>79</v>
      </c>
      <c r="B70" s="181" t="s">
        <v>45</v>
      </c>
      <c r="C70" s="181"/>
      <c r="D70" s="52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</row>
    <row r="71" spans="1:17" ht="15.75">
      <c r="A71" s="173"/>
      <c r="B71" s="179" t="s">
        <v>25</v>
      </c>
      <c r="C71" s="179"/>
      <c r="D71" s="52" t="s">
        <v>24</v>
      </c>
      <c r="E71" s="83">
        <f>E72+E73+E74</f>
        <v>143</v>
      </c>
      <c r="F71" s="83">
        <f aca="true" t="shared" si="36" ref="F71:P71">F72+F73+F74</f>
        <v>162</v>
      </c>
      <c r="G71" s="83">
        <f t="shared" si="36"/>
        <v>166</v>
      </c>
      <c r="H71" s="83">
        <f t="shared" si="36"/>
        <v>170</v>
      </c>
      <c r="I71" s="83">
        <f t="shared" si="36"/>
        <v>126</v>
      </c>
      <c r="J71" s="83">
        <f t="shared" si="36"/>
        <v>128</v>
      </c>
      <c r="K71" s="83">
        <f t="shared" si="36"/>
        <v>115</v>
      </c>
      <c r="L71" s="83">
        <f t="shared" si="36"/>
        <v>127.8</v>
      </c>
      <c r="M71" s="83">
        <f t="shared" si="36"/>
        <v>132.88</v>
      </c>
      <c r="N71" s="83">
        <f t="shared" si="36"/>
        <v>175</v>
      </c>
      <c r="O71" s="83">
        <f t="shared" si="36"/>
        <v>161</v>
      </c>
      <c r="P71" s="83">
        <f t="shared" si="36"/>
        <v>224</v>
      </c>
      <c r="Q71" s="84">
        <f>SUM(E71:P71)</f>
        <v>1830.6799999999998</v>
      </c>
    </row>
    <row r="72" spans="1:17" ht="15.75">
      <c r="A72" s="173"/>
      <c r="B72" s="176" t="s">
        <v>33</v>
      </c>
      <c r="C72" s="176"/>
      <c r="D72" s="52"/>
      <c r="E72" s="83">
        <f>E76</f>
        <v>3</v>
      </c>
      <c r="F72" s="83">
        <f aca="true" t="shared" si="37" ref="F72:P72">F76</f>
        <v>3</v>
      </c>
      <c r="G72" s="83">
        <f t="shared" si="37"/>
        <v>0</v>
      </c>
      <c r="H72" s="83">
        <f t="shared" si="37"/>
        <v>0</v>
      </c>
      <c r="I72" s="83">
        <f t="shared" si="37"/>
        <v>0</v>
      </c>
      <c r="J72" s="83">
        <f t="shared" si="37"/>
        <v>0</v>
      </c>
      <c r="K72" s="83">
        <f t="shared" si="37"/>
        <v>0</v>
      </c>
      <c r="L72" s="83">
        <f t="shared" si="37"/>
        <v>0</v>
      </c>
      <c r="M72" s="83">
        <f t="shared" si="37"/>
        <v>0</v>
      </c>
      <c r="N72" s="83">
        <f t="shared" si="37"/>
        <v>0</v>
      </c>
      <c r="O72" s="83">
        <f t="shared" si="37"/>
        <v>0</v>
      </c>
      <c r="P72" s="83">
        <f t="shared" si="37"/>
        <v>0</v>
      </c>
      <c r="Q72" s="84">
        <f>SUM(E72:P72)</f>
        <v>6</v>
      </c>
    </row>
    <row r="73" spans="1:17" ht="15.75">
      <c r="A73" s="173"/>
      <c r="B73" s="176" t="s">
        <v>37</v>
      </c>
      <c r="C73" s="176"/>
      <c r="D73" s="52"/>
      <c r="E73" s="83">
        <f aca="true" t="shared" si="38" ref="E73:P73">E77</f>
        <v>104</v>
      </c>
      <c r="F73" s="83">
        <f t="shared" si="38"/>
        <v>107</v>
      </c>
      <c r="G73" s="83">
        <f t="shared" si="38"/>
        <v>115</v>
      </c>
      <c r="H73" s="83">
        <f t="shared" si="38"/>
        <v>110</v>
      </c>
      <c r="I73" s="83">
        <f t="shared" si="38"/>
        <v>104</v>
      </c>
      <c r="J73" s="83">
        <f t="shared" si="38"/>
        <v>79</v>
      </c>
      <c r="K73" s="83">
        <f t="shared" si="38"/>
        <v>70</v>
      </c>
      <c r="L73" s="83">
        <f t="shared" si="38"/>
        <v>104</v>
      </c>
      <c r="M73" s="83">
        <f t="shared" si="38"/>
        <v>113</v>
      </c>
      <c r="N73" s="83">
        <f t="shared" si="38"/>
        <v>151</v>
      </c>
      <c r="O73" s="83">
        <f t="shared" si="38"/>
        <v>133</v>
      </c>
      <c r="P73" s="83">
        <f t="shared" si="38"/>
        <v>180</v>
      </c>
      <c r="Q73" s="84">
        <f>SUM(E73:P73)</f>
        <v>1370</v>
      </c>
    </row>
    <row r="74" spans="1:17" ht="15.75">
      <c r="A74" s="173"/>
      <c r="B74" s="176" t="s">
        <v>17</v>
      </c>
      <c r="C74" s="176"/>
      <c r="D74" s="52"/>
      <c r="E74" s="83">
        <f aca="true" t="shared" si="39" ref="E74:P74">E78</f>
        <v>36</v>
      </c>
      <c r="F74" s="83">
        <f t="shared" si="39"/>
        <v>52</v>
      </c>
      <c r="G74" s="83">
        <f t="shared" si="39"/>
        <v>51</v>
      </c>
      <c r="H74" s="83">
        <f t="shared" si="39"/>
        <v>60</v>
      </c>
      <c r="I74" s="83">
        <f t="shared" si="39"/>
        <v>22</v>
      </c>
      <c r="J74" s="83">
        <f t="shared" si="39"/>
        <v>49</v>
      </c>
      <c r="K74" s="83">
        <f t="shared" si="39"/>
        <v>45</v>
      </c>
      <c r="L74" s="83">
        <f t="shared" si="39"/>
        <v>23.8</v>
      </c>
      <c r="M74" s="83">
        <f t="shared" si="39"/>
        <v>19.88</v>
      </c>
      <c r="N74" s="83">
        <f t="shared" si="39"/>
        <v>24</v>
      </c>
      <c r="O74" s="83">
        <f t="shared" si="39"/>
        <v>28</v>
      </c>
      <c r="P74" s="83">
        <f t="shared" si="39"/>
        <v>44</v>
      </c>
      <c r="Q74" s="84">
        <f>SUM(P74+O74+N74+M74+L74+K74+J74+I74+H74+G74+F74+E74)</f>
        <v>454.68</v>
      </c>
    </row>
    <row r="75" spans="1:17" ht="15.75">
      <c r="A75" s="173"/>
      <c r="B75" s="179" t="s">
        <v>26</v>
      </c>
      <c r="C75" s="179"/>
      <c r="D75" s="52" t="s">
        <v>24</v>
      </c>
      <c r="E75" s="83">
        <f>E76+E77+E78</f>
        <v>143</v>
      </c>
      <c r="F75" s="83">
        <f aca="true" t="shared" si="40" ref="F75:O75">F76+F77+F78</f>
        <v>162</v>
      </c>
      <c r="G75" s="83">
        <f t="shared" si="40"/>
        <v>166</v>
      </c>
      <c r="H75" s="83">
        <f t="shared" si="40"/>
        <v>170</v>
      </c>
      <c r="I75" s="83">
        <f t="shared" si="40"/>
        <v>126</v>
      </c>
      <c r="J75" s="83">
        <f t="shared" si="40"/>
        <v>128</v>
      </c>
      <c r="K75" s="83">
        <f t="shared" si="40"/>
        <v>115</v>
      </c>
      <c r="L75" s="83">
        <f t="shared" si="40"/>
        <v>127.8</v>
      </c>
      <c r="M75" s="83">
        <f t="shared" si="40"/>
        <v>132.88</v>
      </c>
      <c r="N75" s="83">
        <f t="shared" si="40"/>
        <v>175</v>
      </c>
      <c r="O75" s="83">
        <f t="shared" si="40"/>
        <v>161</v>
      </c>
      <c r="P75" s="83">
        <f>P76+P77+P78</f>
        <v>224</v>
      </c>
      <c r="Q75" s="84">
        <f>SUM(E75:P75)</f>
        <v>1830.6799999999998</v>
      </c>
    </row>
    <row r="76" spans="1:17" ht="15.75">
      <c r="A76" s="173"/>
      <c r="B76" s="176" t="s">
        <v>33</v>
      </c>
      <c r="C76" s="176"/>
      <c r="D76" s="52"/>
      <c r="E76" s="83">
        <v>3</v>
      </c>
      <c r="F76" s="83">
        <v>3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4">
        <f>SUM(E76:P76)</f>
        <v>6</v>
      </c>
    </row>
    <row r="77" spans="1:17" ht="15.75">
      <c r="A77" s="173"/>
      <c r="B77" s="176" t="s">
        <v>37</v>
      </c>
      <c r="C77" s="176"/>
      <c r="D77" s="52"/>
      <c r="E77" s="83">
        <v>104</v>
      </c>
      <c r="F77" s="83">
        <v>107</v>
      </c>
      <c r="G77" s="83">
        <v>115</v>
      </c>
      <c r="H77" s="83">
        <v>110</v>
      </c>
      <c r="I77" s="83">
        <v>104</v>
      </c>
      <c r="J77" s="83">
        <v>79</v>
      </c>
      <c r="K77" s="83">
        <v>70</v>
      </c>
      <c r="L77" s="83">
        <v>104</v>
      </c>
      <c r="M77" s="83">
        <v>113</v>
      </c>
      <c r="N77" s="83">
        <v>151</v>
      </c>
      <c r="O77" s="83">
        <v>133</v>
      </c>
      <c r="P77" s="83">
        <v>180</v>
      </c>
      <c r="Q77" s="88">
        <f>SUM(E77:P77)</f>
        <v>1370</v>
      </c>
    </row>
    <row r="78" spans="1:17" ht="15.75">
      <c r="A78" s="173"/>
      <c r="B78" s="176" t="s">
        <v>17</v>
      </c>
      <c r="C78" s="176"/>
      <c r="D78" s="52"/>
      <c r="E78" s="83">
        <v>36</v>
      </c>
      <c r="F78" s="83">
        <v>52</v>
      </c>
      <c r="G78" s="83">
        <v>51</v>
      </c>
      <c r="H78" s="83">
        <v>60</v>
      </c>
      <c r="I78" s="83">
        <v>22</v>
      </c>
      <c r="J78" s="83">
        <v>49</v>
      </c>
      <c r="K78" s="83">
        <v>45</v>
      </c>
      <c r="L78" s="83">
        <v>23.8</v>
      </c>
      <c r="M78" s="83">
        <v>19.88</v>
      </c>
      <c r="N78" s="83">
        <v>24</v>
      </c>
      <c r="O78" s="83">
        <v>28</v>
      </c>
      <c r="P78" s="83">
        <v>44</v>
      </c>
      <c r="Q78" s="84">
        <f>SUM(E78:P78)</f>
        <v>454.68</v>
      </c>
    </row>
    <row r="79" spans="1:17" ht="32.25" customHeight="1">
      <c r="A79" s="173" t="s">
        <v>80</v>
      </c>
      <c r="B79" s="181" t="s">
        <v>46</v>
      </c>
      <c r="C79" s="181"/>
      <c r="D79" s="52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</row>
    <row r="80" spans="1:17" ht="15.75">
      <c r="A80" s="173"/>
      <c r="B80" s="179" t="s">
        <v>25</v>
      </c>
      <c r="C80" s="179"/>
      <c r="D80" s="52" t="s">
        <v>24</v>
      </c>
      <c r="E80" s="83">
        <f>E81+E82+E83</f>
        <v>545.3</v>
      </c>
      <c r="F80" s="83">
        <f aca="true" t="shared" si="41" ref="F80:P80">F81+F82+F83</f>
        <v>555.5</v>
      </c>
      <c r="G80" s="83">
        <f t="shared" si="41"/>
        <v>558.3</v>
      </c>
      <c r="H80" s="83">
        <f t="shared" si="41"/>
        <v>580.3</v>
      </c>
      <c r="I80" s="83">
        <f t="shared" si="41"/>
        <v>516.36</v>
      </c>
      <c r="J80" s="83">
        <f t="shared" si="41"/>
        <v>537.2</v>
      </c>
      <c r="K80" s="83">
        <f t="shared" si="41"/>
        <v>534.77</v>
      </c>
      <c r="L80" s="83">
        <f t="shared" si="41"/>
        <v>632.9</v>
      </c>
      <c r="M80" s="83">
        <f t="shared" si="41"/>
        <v>561.85</v>
      </c>
      <c r="N80" s="83">
        <f t="shared" si="41"/>
        <v>519.5899999999999</v>
      </c>
      <c r="O80" s="83">
        <f t="shared" si="41"/>
        <v>570.65</v>
      </c>
      <c r="P80" s="83">
        <f t="shared" si="41"/>
        <v>725</v>
      </c>
      <c r="Q80" s="84">
        <f>SUM(E80:P80)</f>
        <v>6837.72</v>
      </c>
    </row>
    <row r="81" spans="1:17" ht="15.75">
      <c r="A81" s="173"/>
      <c r="B81" s="176" t="s">
        <v>33</v>
      </c>
      <c r="C81" s="176"/>
      <c r="D81" s="52"/>
      <c r="E81" s="83">
        <f>E85+E89</f>
        <v>35</v>
      </c>
      <c r="F81" s="83">
        <f aca="true" t="shared" si="42" ref="F81:P83">F85+F89</f>
        <v>35</v>
      </c>
      <c r="G81" s="83">
        <f t="shared" si="42"/>
        <v>35</v>
      </c>
      <c r="H81" s="83">
        <f t="shared" si="42"/>
        <v>35</v>
      </c>
      <c r="I81" s="83">
        <f t="shared" si="42"/>
        <v>35</v>
      </c>
      <c r="J81" s="83">
        <f t="shared" si="42"/>
        <v>35</v>
      </c>
      <c r="K81" s="83">
        <f t="shared" si="42"/>
        <v>35</v>
      </c>
      <c r="L81" s="83">
        <f t="shared" si="42"/>
        <v>35</v>
      </c>
      <c r="M81" s="83">
        <f t="shared" si="42"/>
        <v>35</v>
      </c>
      <c r="N81" s="83">
        <f t="shared" si="42"/>
        <v>35</v>
      </c>
      <c r="O81" s="83">
        <f t="shared" si="42"/>
        <v>35</v>
      </c>
      <c r="P81" s="83">
        <f t="shared" si="42"/>
        <v>35</v>
      </c>
      <c r="Q81" s="84">
        <f>SUM(E81:P81)</f>
        <v>420</v>
      </c>
    </row>
    <row r="82" spans="1:17" ht="15.75">
      <c r="A82" s="173"/>
      <c r="B82" s="176" t="s">
        <v>37</v>
      </c>
      <c r="C82" s="176"/>
      <c r="D82" s="52"/>
      <c r="E82" s="83">
        <f>E86+E90</f>
        <v>510.3</v>
      </c>
      <c r="F82" s="83">
        <f t="shared" si="42"/>
        <v>520.5</v>
      </c>
      <c r="G82" s="83">
        <f t="shared" si="42"/>
        <v>523.3</v>
      </c>
      <c r="H82" s="83">
        <f t="shared" si="42"/>
        <v>545.3</v>
      </c>
      <c r="I82" s="83">
        <f t="shared" si="42"/>
        <v>481.36</v>
      </c>
      <c r="J82" s="83">
        <f t="shared" si="42"/>
        <v>502.2</v>
      </c>
      <c r="K82" s="83">
        <f t="shared" si="42"/>
        <v>499.77</v>
      </c>
      <c r="L82" s="83">
        <f t="shared" si="42"/>
        <v>597.9</v>
      </c>
      <c r="M82" s="83">
        <f t="shared" si="42"/>
        <v>526.85</v>
      </c>
      <c r="N82" s="83">
        <f t="shared" si="42"/>
        <v>484.59</v>
      </c>
      <c r="O82" s="83">
        <f t="shared" si="42"/>
        <v>535.65</v>
      </c>
      <c r="P82" s="83">
        <f t="shared" si="42"/>
        <v>690</v>
      </c>
      <c r="Q82" s="84">
        <f>Q86+Q90</f>
        <v>6417.719999999999</v>
      </c>
    </row>
    <row r="83" spans="1:17" ht="15.75">
      <c r="A83" s="173"/>
      <c r="B83" s="176" t="s">
        <v>17</v>
      </c>
      <c r="C83" s="176"/>
      <c r="D83" s="52"/>
      <c r="E83" s="83">
        <f>E87+E91</f>
        <v>0</v>
      </c>
      <c r="F83" s="83">
        <f t="shared" si="42"/>
        <v>0</v>
      </c>
      <c r="G83" s="83">
        <f t="shared" si="42"/>
        <v>0</v>
      </c>
      <c r="H83" s="83">
        <f t="shared" si="42"/>
        <v>0</v>
      </c>
      <c r="I83" s="83">
        <f t="shared" si="42"/>
        <v>0</v>
      </c>
      <c r="J83" s="83">
        <f t="shared" si="42"/>
        <v>0</v>
      </c>
      <c r="K83" s="83">
        <f t="shared" si="42"/>
        <v>0</v>
      </c>
      <c r="L83" s="83">
        <f t="shared" si="42"/>
        <v>0</v>
      </c>
      <c r="M83" s="83">
        <f t="shared" si="42"/>
        <v>0</v>
      </c>
      <c r="N83" s="83">
        <f t="shared" si="42"/>
        <v>0</v>
      </c>
      <c r="O83" s="83">
        <f t="shared" si="42"/>
        <v>0</v>
      </c>
      <c r="P83" s="83">
        <f t="shared" si="42"/>
        <v>0</v>
      </c>
      <c r="Q83" s="84">
        <f>SUM(P83+O83+N83+M83+L83+K83+J83+I83+H83+G83+F83+E83)</f>
        <v>0</v>
      </c>
    </row>
    <row r="84" spans="1:17" ht="15.75">
      <c r="A84" s="173"/>
      <c r="B84" s="179" t="s">
        <v>26</v>
      </c>
      <c r="C84" s="179"/>
      <c r="D84" s="52" t="s">
        <v>24</v>
      </c>
      <c r="E84" s="83">
        <f>E85+E86+E87</f>
        <v>455.3</v>
      </c>
      <c r="F84" s="83">
        <f aca="true" t="shared" si="43" ref="F84:O84">F85+F86+F87</f>
        <v>465.5</v>
      </c>
      <c r="G84" s="83">
        <f t="shared" si="43"/>
        <v>468.3</v>
      </c>
      <c r="H84" s="83">
        <f t="shared" si="43"/>
        <v>490.3</v>
      </c>
      <c r="I84" s="83">
        <f t="shared" si="43"/>
        <v>426.36</v>
      </c>
      <c r="J84" s="83">
        <f t="shared" si="43"/>
        <v>447.2</v>
      </c>
      <c r="K84" s="83">
        <f t="shared" si="43"/>
        <v>444.77</v>
      </c>
      <c r="L84" s="83">
        <f t="shared" si="43"/>
        <v>542.9</v>
      </c>
      <c r="M84" s="83">
        <f t="shared" si="43"/>
        <v>471.85</v>
      </c>
      <c r="N84" s="83">
        <f t="shared" si="43"/>
        <v>429.59</v>
      </c>
      <c r="O84" s="83">
        <f t="shared" si="43"/>
        <v>480.65</v>
      </c>
      <c r="P84" s="83">
        <f>P85+P86+P87</f>
        <v>635</v>
      </c>
      <c r="Q84" s="84">
        <f aca="true" t="shared" si="44" ref="Q84:Q91">SUM(E84:P84)</f>
        <v>5757.719999999999</v>
      </c>
    </row>
    <row r="85" spans="1:17" ht="15.75">
      <c r="A85" s="173"/>
      <c r="B85" s="176" t="s">
        <v>33</v>
      </c>
      <c r="C85" s="176"/>
      <c r="D85" s="52"/>
      <c r="E85" s="104">
        <v>35</v>
      </c>
      <c r="F85" s="104">
        <v>35</v>
      </c>
      <c r="G85" s="104">
        <v>35</v>
      </c>
      <c r="H85" s="104">
        <v>35</v>
      </c>
      <c r="I85" s="104">
        <v>35</v>
      </c>
      <c r="J85" s="104">
        <v>35</v>
      </c>
      <c r="K85" s="104">
        <v>35</v>
      </c>
      <c r="L85" s="104">
        <v>35</v>
      </c>
      <c r="M85" s="104">
        <v>35</v>
      </c>
      <c r="N85" s="104">
        <v>35</v>
      </c>
      <c r="O85" s="104">
        <v>35</v>
      </c>
      <c r="P85" s="104">
        <v>35</v>
      </c>
      <c r="Q85" s="100">
        <f t="shared" si="44"/>
        <v>420</v>
      </c>
    </row>
    <row r="86" spans="1:17" ht="15.75">
      <c r="A86" s="173"/>
      <c r="B86" s="176" t="s">
        <v>37</v>
      </c>
      <c r="C86" s="176"/>
      <c r="D86" s="103"/>
      <c r="E86" s="125">
        <v>420.3</v>
      </c>
      <c r="F86" s="125">
        <v>430.5</v>
      </c>
      <c r="G86" s="125">
        <v>433.3</v>
      </c>
      <c r="H86" s="125">
        <v>455.3</v>
      </c>
      <c r="I86" s="125">
        <v>391.36</v>
      </c>
      <c r="J86" s="125">
        <v>412.2</v>
      </c>
      <c r="K86" s="125">
        <v>409.77</v>
      </c>
      <c r="L86" s="125">
        <v>507.9</v>
      </c>
      <c r="M86" s="125">
        <v>436.85</v>
      </c>
      <c r="N86" s="125">
        <v>394.59</v>
      </c>
      <c r="O86" s="125">
        <v>445.65</v>
      </c>
      <c r="P86" s="125">
        <v>600</v>
      </c>
      <c r="Q86" s="88">
        <f>SUM(E86:P86)</f>
        <v>5337.719999999999</v>
      </c>
    </row>
    <row r="87" spans="1:17" ht="15.75">
      <c r="A87" s="173"/>
      <c r="B87" s="176" t="s">
        <v>17</v>
      </c>
      <c r="C87" s="176"/>
      <c r="D87" s="52"/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2">
        <f t="shared" si="44"/>
        <v>0</v>
      </c>
    </row>
    <row r="88" spans="1:17" ht="31.5">
      <c r="A88" s="173"/>
      <c r="B88" s="179" t="s">
        <v>27</v>
      </c>
      <c r="C88" s="179"/>
      <c r="D88" s="31" t="s">
        <v>18</v>
      </c>
      <c r="E88" s="83">
        <f>E89+E90+E91</f>
        <v>90</v>
      </c>
      <c r="F88" s="83">
        <f aca="true" t="shared" si="45" ref="F88:O88">F89+F90+F91</f>
        <v>90</v>
      </c>
      <c r="G88" s="83">
        <f t="shared" si="45"/>
        <v>90</v>
      </c>
      <c r="H88" s="83">
        <f t="shared" si="45"/>
        <v>90</v>
      </c>
      <c r="I88" s="83">
        <f t="shared" si="45"/>
        <v>90</v>
      </c>
      <c r="J88" s="83">
        <f t="shared" si="45"/>
        <v>90</v>
      </c>
      <c r="K88" s="83">
        <f t="shared" si="45"/>
        <v>90</v>
      </c>
      <c r="L88" s="83">
        <f t="shared" si="45"/>
        <v>90</v>
      </c>
      <c r="M88" s="83">
        <f t="shared" si="45"/>
        <v>90</v>
      </c>
      <c r="N88" s="83">
        <f t="shared" si="45"/>
        <v>90</v>
      </c>
      <c r="O88" s="83">
        <f t="shared" si="45"/>
        <v>90</v>
      </c>
      <c r="P88" s="83">
        <f>P89+P90+P91</f>
        <v>90</v>
      </c>
      <c r="Q88" s="84">
        <f t="shared" si="44"/>
        <v>1080</v>
      </c>
    </row>
    <row r="89" spans="1:17" ht="15.75">
      <c r="A89" s="173"/>
      <c r="B89" s="176" t="s">
        <v>33</v>
      </c>
      <c r="C89" s="176"/>
      <c r="D89" s="31"/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4">
        <f t="shared" si="44"/>
        <v>0</v>
      </c>
    </row>
    <row r="90" spans="1:17" ht="15.75">
      <c r="A90" s="173"/>
      <c r="B90" s="176" t="s">
        <v>37</v>
      </c>
      <c r="C90" s="176"/>
      <c r="D90" s="52"/>
      <c r="E90" s="87">
        <v>90</v>
      </c>
      <c r="F90" s="87">
        <v>90</v>
      </c>
      <c r="G90" s="87">
        <v>90</v>
      </c>
      <c r="H90" s="87">
        <v>90</v>
      </c>
      <c r="I90" s="87">
        <v>90</v>
      </c>
      <c r="J90" s="87">
        <v>90</v>
      </c>
      <c r="K90" s="87">
        <v>90</v>
      </c>
      <c r="L90" s="87">
        <v>90</v>
      </c>
      <c r="M90" s="87">
        <v>90</v>
      </c>
      <c r="N90" s="87">
        <v>90</v>
      </c>
      <c r="O90" s="87">
        <v>90</v>
      </c>
      <c r="P90" s="87">
        <v>90</v>
      </c>
      <c r="Q90" s="88">
        <f>SUM(E90:P90)</f>
        <v>1080</v>
      </c>
    </row>
    <row r="91" spans="1:17" ht="15.75">
      <c r="A91" s="173"/>
      <c r="B91" s="176" t="s">
        <v>17</v>
      </c>
      <c r="C91" s="176"/>
      <c r="D91" s="52"/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4">
        <f t="shared" si="44"/>
        <v>0</v>
      </c>
    </row>
    <row r="92" spans="1:17" ht="31.5" customHeight="1">
      <c r="A92" s="173" t="s">
        <v>81</v>
      </c>
      <c r="B92" s="180" t="s">
        <v>57</v>
      </c>
      <c r="C92" s="180"/>
      <c r="D92" s="5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</row>
    <row r="93" spans="1:17" ht="15.75">
      <c r="A93" s="173"/>
      <c r="B93" s="179" t="s">
        <v>25</v>
      </c>
      <c r="C93" s="179"/>
      <c r="D93" s="52" t="s">
        <v>24</v>
      </c>
      <c r="E93" s="83">
        <f>E94+E95+E96</f>
        <v>328.99999999999994</v>
      </c>
      <c r="F93" s="83">
        <f aca="true" t="shared" si="46" ref="F93:P93">F94+F95+F96</f>
        <v>338</v>
      </c>
      <c r="G93" s="83">
        <f t="shared" si="46"/>
        <v>328</v>
      </c>
      <c r="H93" s="83">
        <f t="shared" si="46"/>
        <v>316</v>
      </c>
      <c r="I93" s="83">
        <f t="shared" si="46"/>
        <v>317</v>
      </c>
      <c r="J93" s="83">
        <f t="shared" si="46"/>
        <v>282</v>
      </c>
      <c r="K93" s="83">
        <f t="shared" si="46"/>
        <v>286</v>
      </c>
      <c r="L93" s="83">
        <f t="shared" si="46"/>
        <v>284.99999999999994</v>
      </c>
      <c r="M93" s="83">
        <f t="shared" si="46"/>
        <v>311.99999999999994</v>
      </c>
      <c r="N93" s="83">
        <f t="shared" si="46"/>
        <v>330</v>
      </c>
      <c r="O93" s="83">
        <f t="shared" si="46"/>
        <v>339</v>
      </c>
      <c r="P93" s="83">
        <f t="shared" si="46"/>
        <v>339</v>
      </c>
      <c r="Q93" s="84">
        <f>SUM(E93:P93)</f>
        <v>3801</v>
      </c>
    </row>
    <row r="94" spans="1:17" ht="15.75">
      <c r="A94" s="173"/>
      <c r="B94" s="176" t="s">
        <v>33</v>
      </c>
      <c r="C94" s="176"/>
      <c r="D94" s="52"/>
      <c r="E94" s="83">
        <f>E98+E102</f>
        <v>3.39</v>
      </c>
      <c r="F94" s="83">
        <f aca="true" t="shared" si="47" ref="F94:P94">F98+F102</f>
        <v>3.49</v>
      </c>
      <c r="G94" s="83">
        <f t="shared" si="47"/>
        <v>3.49</v>
      </c>
      <c r="H94" s="83">
        <f t="shared" si="47"/>
        <v>5.17</v>
      </c>
      <c r="I94" s="83">
        <f t="shared" si="47"/>
        <v>5.17</v>
      </c>
      <c r="J94" s="83">
        <f t="shared" si="47"/>
        <v>5.67</v>
      </c>
      <c r="K94" s="83">
        <f t="shared" si="47"/>
        <v>5.67</v>
      </c>
      <c r="L94" s="83">
        <f t="shared" si="47"/>
        <v>11.33</v>
      </c>
      <c r="M94" s="83">
        <f t="shared" si="47"/>
        <v>11.33</v>
      </c>
      <c r="N94" s="83">
        <f t="shared" si="47"/>
        <v>11.43</v>
      </c>
      <c r="O94" s="83">
        <f t="shared" si="47"/>
        <v>11.8</v>
      </c>
      <c r="P94" s="83">
        <f t="shared" si="47"/>
        <v>11.8</v>
      </c>
      <c r="Q94" s="84">
        <f>SUM(E94:P94)</f>
        <v>89.74</v>
      </c>
    </row>
    <row r="95" spans="1:17" ht="15.75">
      <c r="A95" s="173"/>
      <c r="B95" s="176" t="s">
        <v>37</v>
      </c>
      <c r="C95" s="176"/>
      <c r="D95" s="52"/>
      <c r="E95" s="83">
        <f>E99+E103</f>
        <v>325.60999999999996</v>
      </c>
      <c r="F95" s="83">
        <f aca="true" t="shared" si="48" ref="F95:P95">F99+F103</f>
        <v>334.51</v>
      </c>
      <c r="G95" s="83">
        <f t="shared" si="48"/>
        <v>324.51</v>
      </c>
      <c r="H95" s="83">
        <f t="shared" si="48"/>
        <v>310.83</v>
      </c>
      <c r="I95" s="83">
        <f t="shared" si="48"/>
        <v>311.83</v>
      </c>
      <c r="J95" s="83">
        <f t="shared" si="48"/>
        <v>276.33</v>
      </c>
      <c r="K95" s="83">
        <f t="shared" si="48"/>
        <v>280.33</v>
      </c>
      <c r="L95" s="83">
        <f t="shared" si="48"/>
        <v>273.66999999999996</v>
      </c>
      <c r="M95" s="83">
        <f t="shared" si="48"/>
        <v>300.66999999999996</v>
      </c>
      <c r="N95" s="83">
        <f t="shared" si="48"/>
        <v>318.57</v>
      </c>
      <c r="O95" s="83">
        <f t="shared" si="48"/>
        <v>327.2</v>
      </c>
      <c r="P95" s="83">
        <f t="shared" si="48"/>
        <v>327.2</v>
      </c>
      <c r="Q95" s="84">
        <f>SUM(E95:P95)</f>
        <v>3711.2599999999998</v>
      </c>
    </row>
    <row r="96" spans="1:17" ht="15.75">
      <c r="A96" s="173"/>
      <c r="B96" s="176" t="s">
        <v>17</v>
      </c>
      <c r="C96" s="176"/>
      <c r="D96" s="52"/>
      <c r="E96" s="83">
        <f aca="true" t="shared" si="49" ref="E96:P96">E100</f>
        <v>0</v>
      </c>
      <c r="F96" s="83">
        <f t="shared" si="49"/>
        <v>0</v>
      </c>
      <c r="G96" s="83">
        <f t="shared" si="49"/>
        <v>0</v>
      </c>
      <c r="H96" s="83">
        <f t="shared" si="49"/>
        <v>0</v>
      </c>
      <c r="I96" s="83">
        <f t="shared" si="49"/>
        <v>0</v>
      </c>
      <c r="J96" s="83">
        <f t="shared" si="49"/>
        <v>0</v>
      </c>
      <c r="K96" s="83">
        <f t="shared" si="49"/>
        <v>0</v>
      </c>
      <c r="L96" s="83">
        <f t="shared" si="49"/>
        <v>0</v>
      </c>
      <c r="M96" s="83">
        <f t="shared" si="49"/>
        <v>0</v>
      </c>
      <c r="N96" s="83">
        <f t="shared" si="49"/>
        <v>0</v>
      </c>
      <c r="O96" s="83">
        <f t="shared" si="49"/>
        <v>0</v>
      </c>
      <c r="P96" s="83">
        <f t="shared" si="49"/>
        <v>0</v>
      </c>
      <c r="Q96" s="84">
        <f>SUM(P96+O96+N96+M96+L96+K96+J96+I96+H96+G96+F96+E96)</f>
        <v>0</v>
      </c>
    </row>
    <row r="97" spans="1:17" ht="15.75">
      <c r="A97" s="173"/>
      <c r="B97" s="179" t="s">
        <v>26</v>
      </c>
      <c r="C97" s="179"/>
      <c r="D97" s="52" t="s">
        <v>24</v>
      </c>
      <c r="E97" s="83">
        <f>E98+E99+E100</f>
        <v>281</v>
      </c>
      <c r="F97" s="83">
        <f aca="true" t="shared" si="50" ref="F97:O97">F98+F99+F100</f>
        <v>281</v>
      </c>
      <c r="G97" s="83">
        <f t="shared" si="50"/>
        <v>280</v>
      </c>
      <c r="H97" s="83">
        <f t="shared" si="50"/>
        <v>281</v>
      </c>
      <c r="I97" s="83">
        <f t="shared" si="50"/>
        <v>281</v>
      </c>
      <c r="J97" s="83">
        <f t="shared" si="50"/>
        <v>278</v>
      </c>
      <c r="K97" s="83">
        <f t="shared" si="50"/>
        <v>282</v>
      </c>
      <c r="L97" s="83">
        <f t="shared" si="50"/>
        <v>281</v>
      </c>
      <c r="M97" s="83">
        <f t="shared" si="50"/>
        <v>281</v>
      </c>
      <c r="N97" s="83">
        <f t="shared" si="50"/>
        <v>282</v>
      </c>
      <c r="O97" s="83">
        <f t="shared" si="50"/>
        <v>282</v>
      </c>
      <c r="P97" s="83">
        <f>P98+P99+P100</f>
        <v>282</v>
      </c>
      <c r="Q97" s="84">
        <f aca="true" t="shared" si="51" ref="Q97:Q107">SUM(E97:P97)</f>
        <v>3372</v>
      </c>
    </row>
    <row r="98" spans="1:17" ht="15.75">
      <c r="A98" s="173"/>
      <c r="B98" s="176" t="s">
        <v>33</v>
      </c>
      <c r="C98" s="176"/>
      <c r="D98" s="52"/>
      <c r="E98" s="83">
        <v>3.1</v>
      </c>
      <c r="F98" s="83">
        <v>3.2</v>
      </c>
      <c r="G98" s="83">
        <v>3.2</v>
      </c>
      <c r="H98" s="83">
        <v>5</v>
      </c>
      <c r="I98" s="83">
        <v>5</v>
      </c>
      <c r="J98" s="83">
        <v>5.5</v>
      </c>
      <c r="K98" s="83">
        <v>5.5</v>
      </c>
      <c r="L98" s="83">
        <v>11.1</v>
      </c>
      <c r="M98" s="83">
        <v>11.1</v>
      </c>
      <c r="N98" s="83">
        <v>11.2</v>
      </c>
      <c r="O98" s="83">
        <v>11.5</v>
      </c>
      <c r="P98" s="83">
        <v>11.5</v>
      </c>
      <c r="Q98" s="84">
        <f t="shared" si="51"/>
        <v>86.9</v>
      </c>
    </row>
    <row r="99" spans="1:17" ht="15.75">
      <c r="A99" s="173"/>
      <c r="B99" s="176" t="s">
        <v>37</v>
      </c>
      <c r="C99" s="176"/>
      <c r="D99" s="52"/>
      <c r="E99" s="126">
        <v>277.9</v>
      </c>
      <c r="F99" s="126">
        <v>277.8</v>
      </c>
      <c r="G99" s="126">
        <v>276.8</v>
      </c>
      <c r="H99" s="126">
        <v>276</v>
      </c>
      <c r="I99" s="126">
        <v>276</v>
      </c>
      <c r="J99" s="126">
        <v>272.5</v>
      </c>
      <c r="K99" s="126">
        <v>276.5</v>
      </c>
      <c r="L99" s="126">
        <v>269.9</v>
      </c>
      <c r="M99" s="126">
        <v>269.9</v>
      </c>
      <c r="N99" s="126">
        <v>270.8</v>
      </c>
      <c r="O99" s="126">
        <v>270.5</v>
      </c>
      <c r="P99" s="126">
        <v>270.5</v>
      </c>
      <c r="Q99" s="84">
        <f t="shared" si="51"/>
        <v>3285.1000000000004</v>
      </c>
    </row>
    <row r="100" spans="1:17" ht="15.75">
      <c r="A100" s="173"/>
      <c r="B100" s="176" t="s">
        <v>17</v>
      </c>
      <c r="C100" s="176"/>
      <c r="D100" s="52"/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4">
        <f t="shared" si="51"/>
        <v>0</v>
      </c>
    </row>
    <row r="101" spans="1:17" ht="31.5">
      <c r="A101" s="78"/>
      <c r="B101" s="179" t="s">
        <v>27</v>
      </c>
      <c r="C101" s="179"/>
      <c r="D101" s="31" t="s">
        <v>18</v>
      </c>
      <c r="E101" s="83">
        <v>48</v>
      </c>
      <c r="F101" s="83">
        <v>57</v>
      </c>
      <c r="G101" s="83">
        <v>48</v>
      </c>
      <c r="H101" s="83">
        <v>35</v>
      </c>
      <c r="I101" s="83">
        <v>36</v>
      </c>
      <c r="J101" s="83">
        <v>4</v>
      </c>
      <c r="K101" s="83">
        <v>4</v>
      </c>
      <c r="L101" s="83">
        <v>4</v>
      </c>
      <c r="M101" s="83">
        <v>31</v>
      </c>
      <c r="N101" s="83">
        <v>48</v>
      </c>
      <c r="O101" s="83">
        <v>57</v>
      </c>
      <c r="P101" s="83">
        <v>57</v>
      </c>
      <c r="Q101" s="84">
        <f t="shared" si="51"/>
        <v>429</v>
      </c>
    </row>
    <row r="102" spans="1:17" ht="15.75">
      <c r="A102" s="78"/>
      <c r="B102" s="176" t="s">
        <v>33</v>
      </c>
      <c r="C102" s="176"/>
      <c r="D102" s="52"/>
      <c r="E102" s="126">
        <v>0.29</v>
      </c>
      <c r="F102" s="126">
        <v>0.29</v>
      </c>
      <c r="G102" s="126">
        <v>0.29</v>
      </c>
      <c r="H102" s="126">
        <v>0.17</v>
      </c>
      <c r="I102" s="126">
        <v>0.17</v>
      </c>
      <c r="J102" s="126">
        <v>0.17</v>
      </c>
      <c r="K102" s="126">
        <v>0.17</v>
      </c>
      <c r="L102" s="126">
        <v>0.23</v>
      </c>
      <c r="M102" s="126">
        <v>0.23</v>
      </c>
      <c r="N102" s="126">
        <v>0.23</v>
      </c>
      <c r="O102" s="83">
        <v>0.3</v>
      </c>
      <c r="P102" s="83">
        <v>0.3</v>
      </c>
      <c r="Q102" s="84">
        <f t="shared" si="51"/>
        <v>2.8399999999999994</v>
      </c>
    </row>
    <row r="103" spans="1:17" ht="15.75">
      <c r="A103" s="78"/>
      <c r="B103" s="176" t="s">
        <v>37</v>
      </c>
      <c r="C103" s="176"/>
      <c r="D103" s="52"/>
      <c r="E103" s="126">
        <v>47.71</v>
      </c>
      <c r="F103" s="126">
        <v>56.71</v>
      </c>
      <c r="G103" s="126">
        <v>47.71</v>
      </c>
      <c r="H103" s="126">
        <v>34.83</v>
      </c>
      <c r="I103" s="126">
        <v>35.83</v>
      </c>
      <c r="J103" s="126">
        <v>3.83</v>
      </c>
      <c r="K103" s="126">
        <v>3.83</v>
      </c>
      <c r="L103" s="126">
        <v>3.77</v>
      </c>
      <c r="M103" s="126">
        <v>30.77</v>
      </c>
      <c r="N103" s="126">
        <v>47.77</v>
      </c>
      <c r="O103" s="126">
        <v>56.7</v>
      </c>
      <c r="P103" s="126">
        <v>56.7</v>
      </c>
      <c r="Q103" s="84">
        <f t="shared" si="51"/>
        <v>426.15999999999997</v>
      </c>
    </row>
    <row r="104" spans="1:17" ht="15.75">
      <c r="A104" s="78"/>
      <c r="B104" s="176" t="s">
        <v>17</v>
      </c>
      <c r="C104" s="176"/>
      <c r="D104" s="52"/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4">
        <f t="shared" si="51"/>
        <v>0</v>
      </c>
    </row>
    <row r="105" spans="1:17" ht="15.75">
      <c r="A105" s="78" t="s">
        <v>82</v>
      </c>
      <c r="B105" s="177" t="s">
        <v>58</v>
      </c>
      <c r="C105" s="178"/>
      <c r="D105" s="52" t="s">
        <v>24</v>
      </c>
      <c r="E105" s="83">
        <v>4</v>
      </c>
      <c r="F105" s="83">
        <v>4</v>
      </c>
      <c r="G105" s="83">
        <v>4</v>
      </c>
      <c r="H105" s="83">
        <v>4</v>
      </c>
      <c r="I105" s="83">
        <v>4</v>
      </c>
      <c r="J105" s="83">
        <v>3</v>
      </c>
      <c r="K105" s="83">
        <v>3</v>
      </c>
      <c r="L105" s="83">
        <v>3</v>
      </c>
      <c r="M105" s="83">
        <v>3</v>
      </c>
      <c r="N105" s="83">
        <v>4</v>
      </c>
      <c r="O105" s="83">
        <v>4</v>
      </c>
      <c r="P105" s="83">
        <v>4</v>
      </c>
      <c r="Q105" s="83">
        <f t="shared" si="51"/>
        <v>44</v>
      </c>
    </row>
    <row r="106" spans="1:17" ht="15.75">
      <c r="A106" s="78" t="s">
        <v>83</v>
      </c>
      <c r="B106" s="176" t="s">
        <v>60</v>
      </c>
      <c r="C106" s="176"/>
      <c r="D106" s="52" t="s">
        <v>24</v>
      </c>
      <c r="E106" s="83">
        <v>5.92</v>
      </c>
      <c r="F106" s="83">
        <v>6.47</v>
      </c>
      <c r="G106" s="83">
        <v>5.88</v>
      </c>
      <c r="H106" s="83">
        <v>6.47</v>
      </c>
      <c r="I106" s="83">
        <v>6.47</v>
      </c>
      <c r="J106" s="83">
        <v>5.294</v>
      </c>
      <c r="K106" s="83">
        <v>5.88</v>
      </c>
      <c r="L106" s="83">
        <v>6.47</v>
      </c>
      <c r="M106" s="83">
        <v>4.35</v>
      </c>
      <c r="N106" s="83">
        <v>3.8</v>
      </c>
      <c r="O106" s="83">
        <v>5.5</v>
      </c>
      <c r="P106" s="83">
        <v>5.5</v>
      </c>
      <c r="Q106" s="83">
        <f t="shared" si="51"/>
        <v>68.00399999999999</v>
      </c>
    </row>
    <row r="107" spans="1:17" ht="15.75">
      <c r="A107" s="78" t="s">
        <v>84</v>
      </c>
      <c r="B107" s="176" t="s">
        <v>65</v>
      </c>
      <c r="C107" s="176"/>
      <c r="D107" s="52" t="s">
        <v>24</v>
      </c>
      <c r="E107" s="83">
        <v>5</v>
      </c>
      <c r="F107" s="83">
        <v>6</v>
      </c>
      <c r="G107" s="83">
        <v>6</v>
      </c>
      <c r="H107" s="83">
        <v>6</v>
      </c>
      <c r="I107" s="83">
        <v>7</v>
      </c>
      <c r="J107" s="83">
        <v>5</v>
      </c>
      <c r="K107" s="83">
        <v>5</v>
      </c>
      <c r="L107" s="83">
        <v>5</v>
      </c>
      <c r="M107" s="83">
        <v>6</v>
      </c>
      <c r="N107" s="83">
        <v>6</v>
      </c>
      <c r="O107" s="83">
        <v>5</v>
      </c>
      <c r="P107" s="83">
        <v>7</v>
      </c>
      <c r="Q107" s="83">
        <f t="shared" si="51"/>
        <v>69</v>
      </c>
    </row>
    <row r="108" spans="1:17" ht="15.75">
      <c r="A108" s="175"/>
      <c r="B108" s="174" t="s">
        <v>66</v>
      </c>
      <c r="C108" s="174"/>
      <c r="D108" s="54" t="s">
        <v>24</v>
      </c>
      <c r="E108" s="84">
        <f>E111+E114</f>
        <v>10636.52</v>
      </c>
      <c r="F108" s="84">
        <f aca="true" t="shared" si="52" ref="F108:Q110">F111+F114</f>
        <v>9663.269999999999</v>
      </c>
      <c r="G108" s="84">
        <f t="shared" si="52"/>
        <v>10262.78</v>
      </c>
      <c r="H108" s="84">
        <f t="shared" si="52"/>
        <v>10532.769999999999</v>
      </c>
      <c r="I108" s="84">
        <f t="shared" si="52"/>
        <v>9839.43</v>
      </c>
      <c r="J108" s="84">
        <f t="shared" si="52"/>
        <v>9340.294</v>
      </c>
      <c r="K108" s="84">
        <f t="shared" si="52"/>
        <v>9655.75</v>
      </c>
      <c r="L108" s="84">
        <f t="shared" si="52"/>
        <v>9611.17</v>
      </c>
      <c r="M108" s="84">
        <f t="shared" si="52"/>
        <v>9766.18</v>
      </c>
      <c r="N108" s="84">
        <f t="shared" si="52"/>
        <v>10057.49</v>
      </c>
      <c r="O108" s="84">
        <f t="shared" si="52"/>
        <v>10143.45</v>
      </c>
      <c r="P108" s="84">
        <f t="shared" si="52"/>
        <v>10286.3</v>
      </c>
      <c r="Q108" s="84">
        <f t="shared" si="52"/>
        <v>119795.404</v>
      </c>
    </row>
    <row r="109" spans="1:17" ht="15.75">
      <c r="A109" s="175"/>
      <c r="B109" s="174" t="s">
        <v>53</v>
      </c>
      <c r="C109" s="174"/>
      <c r="D109" s="54"/>
      <c r="E109" s="106">
        <f>E112+E115</f>
        <v>8636.83</v>
      </c>
      <c r="F109" s="106">
        <f t="shared" si="52"/>
        <v>7796.4800000000005</v>
      </c>
      <c r="G109" s="106">
        <f t="shared" si="52"/>
        <v>8281.689999999999</v>
      </c>
      <c r="H109" s="106">
        <f t="shared" si="52"/>
        <v>8587.6</v>
      </c>
      <c r="I109" s="106">
        <f t="shared" si="52"/>
        <v>7946.66</v>
      </c>
      <c r="J109" s="106">
        <f t="shared" si="52"/>
        <v>7455.824</v>
      </c>
      <c r="K109" s="106">
        <f t="shared" si="52"/>
        <v>7765.98</v>
      </c>
      <c r="L109" s="106">
        <f t="shared" si="52"/>
        <v>8010.040000000001</v>
      </c>
      <c r="M109" s="106">
        <f t="shared" si="52"/>
        <v>8333.87</v>
      </c>
      <c r="N109" s="106">
        <f t="shared" si="52"/>
        <v>8412.960000000001</v>
      </c>
      <c r="O109" s="106">
        <f t="shared" si="52"/>
        <v>8277.35</v>
      </c>
      <c r="P109" s="106">
        <f t="shared" si="52"/>
        <v>8605.7</v>
      </c>
      <c r="Q109" s="84">
        <f t="shared" si="52"/>
        <v>98110.98400000001</v>
      </c>
    </row>
    <row r="110" spans="1:17" ht="15.75">
      <c r="A110" s="175"/>
      <c r="B110" s="174" t="s">
        <v>17</v>
      </c>
      <c r="C110" s="174"/>
      <c r="D110" s="54"/>
      <c r="E110" s="106">
        <f>E113+E116</f>
        <v>161</v>
      </c>
      <c r="F110" s="106">
        <f t="shared" si="52"/>
        <v>179</v>
      </c>
      <c r="G110" s="106">
        <f t="shared" si="52"/>
        <v>208</v>
      </c>
      <c r="H110" s="106">
        <f t="shared" si="52"/>
        <v>192</v>
      </c>
      <c r="I110" s="106">
        <f t="shared" si="52"/>
        <v>166</v>
      </c>
      <c r="J110" s="106">
        <f t="shared" si="52"/>
        <v>246</v>
      </c>
      <c r="K110" s="106">
        <f t="shared" si="52"/>
        <v>182</v>
      </c>
      <c r="L110" s="106">
        <f t="shared" si="52"/>
        <v>178.8</v>
      </c>
      <c r="M110" s="106">
        <f t="shared" si="52"/>
        <v>169.88</v>
      </c>
      <c r="N110" s="106">
        <f t="shared" si="52"/>
        <v>177</v>
      </c>
      <c r="O110" s="106">
        <f t="shared" si="52"/>
        <v>184</v>
      </c>
      <c r="P110" s="106">
        <f t="shared" si="52"/>
        <v>199</v>
      </c>
      <c r="Q110" s="84">
        <f t="shared" si="52"/>
        <v>2242.68</v>
      </c>
    </row>
    <row r="111" spans="1:17" ht="15.75">
      <c r="A111" s="175"/>
      <c r="B111" s="174" t="s">
        <v>26</v>
      </c>
      <c r="C111" s="174"/>
      <c r="D111" s="54" t="s">
        <v>24</v>
      </c>
      <c r="E111" s="106">
        <f aca="true" t="shared" si="53" ref="E111:P111">E97+E84+E75+E66+E55+E107+E106+E105</f>
        <v>9786.52</v>
      </c>
      <c r="F111" s="106">
        <f t="shared" si="53"/>
        <v>8700.269999999999</v>
      </c>
      <c r="G111" s="106">
        <f t="shared" si="53"/>
        <v>9375.78</v>
      </c>
      <c r="H111" s="106">
        <f t="shared" si="53"/>
        <v>9611.769999999999</v>
      </c>
      <c r="I111" s="106">
        <f t="shared" si="53"/>
        <v>9100.43</v>
      </c>
      <c r="J111" s="106">
        <f t="shared" si="53"/>
        <v>8686.294</v>
      </c>
      <c r="K111" s="106">
        <f t="shared" si="53"/>
        <v>9069.75</v>
      </c>
      <c r="L111" s="106">
        <f t="shared" si="53"/>
        <v>9027.17</v>
      </c>
      <c r="M111" s="106">
        <f t="shared" si="53"/>
        <v>9137.18</v>
      </c>
      <c r="N111" s="106">
        <f t="shared" si="53"/>
        <v>9359.49</v>
      </c>
      <c r="O111" s="106">
        <f t="shared" si="53"/>
        <v>9349.45</v>
      </c>
      <c r="P111" s="106">
        <f t="shared" si="53"/>
        <v>9496.3</v>
      </c>
      <c r="Q111" s="106">
        <f>SUM(E111:P111)</f>
        <v>110700.404</v>
      </c>
    </row>
    <row r="112" spans="1:17" ht="15.75">
      <c r="A112" s="175"/>
      <c r="B112" s="174" t="s">
        <v>53</v>
      </c>
      <c r="C112" s="174"/>
      <c r="D112" s="54"/>
      <c r="E112" s="106">
        <f aca="true" t="shared" si="54" ref="E112:P112">E107+E106+E105+E99+E86+E77+E68+E56</f>
        <v>7971.12</v>
      </c>
      <c r="F112" s="106">
        <f t="shared" si="54"/>
        <v>7034.77</v>
      </c>
      <c r="G112" s="106">
        <f t="shared" si="54"/>
        <v>7577.98</v>
      </c>
      <c r="H112" s="106">
        <f t="shared" si="54"/>
        <v>7867.77</v>
      </c>
      <c r="I112" s="106">
        <f t="shared" si="54"/>
        <v>7341.83</v>
      </c>
      <c r="J112" s="106">
        <f t="shared" si="54"/>
        <v>6884.994</v>
      </c>
      <c r="K112" s="106">
        <f t="shared" si="54"/>
        <v>7222.15</v>
      </c>
      <c r="L112" s="106">
        <f t="shared" si="54"/>
        <v>7473.27</v>
      </c>
      <c r="M112" s="106">
        <f t="shared" si="54"/>
        <v>7709.1</v>
      </c>
      <c r="N112" s="106">
        <f t="shared" si="54"/>
        <v>7760.1900000000005</v>
      </c>
      <c r="O112" s="106">
        <f t="shared" si="54"/>
        <v>7581.65</v>
      </c>
      <c r="P112" s="106">
        <f t="shared" si="54"/>
        <v>7910</v>
      </c>
      <c r="Q112" s="106">
        <f>SUM(E112:P112)</f>
        <v>90334.82400000001</v>
      </c>
    </row>
    <row r="113" spans="1:17" ht="15.75">
      <c r="A113" s="175"/>
      <c r="B113" s="174" t="s">
        <v>17</v>
      </c>
      <c r="C113" s="174"/>
      <c r="D113" s="54"/>
      <c r="E113" s="106">
        <f aca="true" t="shared" si="55" ref="E113:Q113">E100+E87+E78+E69+E57</f>
        <v>160</v>
      </c>
      <c r="F113" s="106">
        <f t="shared" si="55"/>
        <v>178</v>
      </c>
      <c r="G113" s="106">
        <f t="shared" si="55"/>
        <v>205</v>
      </c>
      <c r="H113" s="106">
        <f t="shared" si="55"/>
        <v>191</v>
      </c>
      <c r="I113" s="106">
        <f t="shared" si="55"/>
        <v>165</v>
      </c>
      <c r="J113" s="106">
        <f t="shared" si="55"/>
        <v>245</v>
      </c>
      <c r="K113" s="106">
        <f t="shared" si="55"/>
        <v>181</v>
      </c>
      <c r="L113" s="106">
        <f t="shared" si="55"/>
        <v>172.8</v>
      </c>
      <c r="M113" s="106">
        <f t="shared" si="55"/>
        <v>168.88</v>
      </c>
      <c r="N113" s="106">
        <f t="shared" si="55"/>
        <v>173</v>
      </c>
      <c r="O113" s="106">
        <f t="shared" si="55"/>
        <v>179</v>
      </c>
      <c r="P113" s="106">
        <f t="shared" si="55"/>
        <v>197</v>
      </c>
      <c r="Q113" s="106">
        <f t="shared" si="55"/>
        <v>2215.68</v>
      </c>
    </row>
    <row r="114" spans="1:17" ht="31.5">
      <c r="A114" s="175"/>
      <c r="B114" s="174" t="s">
        <v>67</v>
      </c>
      <c r="C114" s="174"/>
      <c r="D114" s="53" t="s">
        <v>18</v>
      </c>
      <c r="E114" s="106">
        <f>E88+E58+E101</f>
        <v>850</v>
      </c>
      <c r="F114" s="106">
        <f aca="true" t="shared" si="56" ref="F114:P114">F88+F58+F101</f>
        <v>963</v>
      </c>
      <c r="G114" s="106">
        <f t="shared" si="56"/>
        <v>887</v>
      </c>
      <c r="H114" s="106">
        <f t="shared" si="56"/>
        <v>921</v>
      </c>
      <c r="I114" s="106">
        <f t="shared" si="56"/>
        <v>739</v>
      </c>
      <c r="J114" s="106">
        <f t="shared" si="56"/>
        <v>654</v>
      </c>
      <c r="K114" s="106">
        <f t="shared" si="56"/>
        <v>586</v>
      </c>
      <c r="L114" s="106">
        <f t="shared" si="56"/>
        <v>584</v>
      </c>
      <c r="M114" s="106">
        <f t="shared" si="56"/>
        <v>629</v>
      </c>
      <c r="N114" s="106">
        <f t="shared" si="56"/>
        <v>698</v>
      </c>
      <c r="O114" s="106">
        <f t="shared" si="56"/>
        <v>794</v>
      </c>
      <c r="P114" s="106">
        <f t="shared" si="56"/>
        <v>790</v>
      </c>
      <c r="Q114" s="106">
        <f>SUM(E114:P114)</f>
        <v>9095</v>
      </c>
    </row>
    <row r="115" spans="1:17" ht="15.75">
      <c r="A115" s="175"/>
      <c r="B115" s="174" t="s">
        <v>53</v>
      </c>
      <c r="C115" s="174"/>
      <c r="D115" s="54"/>
      <c r="E115" s="106">
        <f>E90+E59+E103</f>
        <v>665.71</v>
      </c>
      <c r="F115" s="106">
        <f aca="true" t="shared" si="57" ref="F115:P115">F90+F59+F103</f>
        <v>761.71</v>
      </c>
      <c r="G115" s="106">
        <f t="shared" si="57"/>
        <v>703.71</v>
      </c>
      <c r="H115" s="106">
        <f t="shared" si="57"/>
        <v>719.83</v>
      </c>
      <c r="I115" s="106">
        <f t="shared" si="57"/>
        <v>604.83</v>
      </c>
      <c r="J115" s="106">
        <f t="shared" si="57"/>
        <v>570.83</v>
      </c>
      <c r="K115" s="106">
        <f t="shared" si="57"/>
        <v>543.83</v>
      </c>
      <c r="L115" s="106">
        <f t="shared" si="57"/>
        <v>536.77</v>
      </c>
      <c r="M115" s="106">
        <f t="shared" si="57"/>
        <v>624.77</v>
      </c>
      <c r="N115" s="106">
        <f t="shared" si="57"/>
        <v>652.77</v>
      </c>
      <c r="O115" s="106">
        <f t="shared" si="57"/>
        <v>695.7</v>
      </c>
      <c r="P115" s="106">
        <f t="shared" si="57"/>
        <v>695.7</v>
      </c>
      <c r="Q115" s="106">
        <f>SUM(E115:P115)</f>
        <v>7776.16</v>
      </c>
    </row>
    <row r="116" spans="1:17" ht="15.75">
      <c r="A116" s="175"/>
      <c r="B116" s="174" t="s">
        <v>17</v>
      </c>
      <c r="C116" s="174"/>
      <c r="D116" s="54"/>
      <c r="E116" s="106">
        <f>E91+E60</f>
        <v>1</v>
      </c>
      <c r="F116" s="106">
        <f aca="true" t="shared" si="58" ref="F116:P116">F91+F60</f>
        <v>1</v>
      </c>
      <c r="G116" s="106">
        <f t="shared" si="58"/>
        <v>3</v>
      </c>
      <c r="H116" s="106">
        <f t="shared" si="58"/>
        <v>1</v>
      </c>
      <c r="I116" s="106">
        <f t="shared" si="58"/>
        <v>1</v>
      </c>
      <c r="J116" s="106">
        <f t="shared" si="58"/>
        <v>1</v>
      </c>
      <c r="K116" s="106">
        <f t="shared" si="58"/>
        <v>1</v>
      </c>
      <c r="L116" s="106">
        <f t="shared" si="58"/>
        <v>6</v>
      </c>
      <c r="M116" s="106">
        <f t="shared" si="58"/>
        <v>1</v>
      </c>
      <c r="N116" s="106">
        <f t="shared" si="58"/>
        <v>4</v>
      </c>
      <c r="O116" s="106">
        <f t="shared" si="58"/>
        <v>5</v>
      </c>
      <c r="P116" s="106">
        <f t="shared" si="58"/>
        <v>2</v>
      </c>
      <c r="Q116" s="106">
        <f>SUM(E116:P116)</f>
        <v>27</v>
      </c>
    </row>
    <row r="118" spans="2:17" ht="18.75">
      <c r="B118" s="70"/>
      <c r="C118" s="20" t="s">
        <v>69</v>
      </c>
      <c r="D118" s="20"/>
      <c r="E118" s="16"/>
      <c r="F118" s="16"/>
      <c r="G118" s="16"/>
      <c r="H118" s="16"/>
      <c r="I118" s="16"/>
      <c r="J118" s="16"/>
      <c r="K118" s="16"/>
      <c r="L118" s="16"/>
      <c r="M118" s="30"/>
      <c r="N118" s="30" t="s">
        <v>70</v>
      </c>
      <c r="O118" s="30"/>
      <c r="P118" s="30"/>
      <c r="Q118" s="71"/>
    </row>
  </sheetData>
  <sheetProtection/>
  <mergeCells count="123">
    <mergeCell ref="B101:C101"/>
    <mergeCell ref="B102:C102"/>
    <mergeCell ref="B103:C103"/>
    <mergeCell ref="B104:C104"/>
    <mergeCell ref="B19:C19"/>
    <mergeCell ref="B20:C20"/>
    <mergeCell ref="B29:C29"/>
    <mergeCell ref="B39:C39"/>
    <mergeCell ref="B31:C31"/>
    <mergeCell ref="B32:C32"/>
    <mergeCell ref="B11:C11"/>
    <mergeCell ref="B37:C37"/>
    <mergeCell ref="B38:C38"/>
    <mergeCell ref="B15:C15"/>
    <mergeCell ref="B35:C35"/>
    <mergeCell ref="B36:C36"/>
    <mergeCell ref="B28:C28"/>
    <mergeCell ref="B26:C26"/>
    <mergeCell ref="B27:C27"/>
    <mergeCell ref="B14:C14"/>
    <mergeCell ref="B4:Q4"/>
    <mergeCell ref="B5:Q5"/>
    <mergeCell ref="B7:C7"/>
    <mergeCell ref="B9:C9"/>
    <mergeCell ref="B8:C8"/>
    <mergeCell ref="B10:C10"/>
    <mergeCell ref="P6:Q6"/>
    <mergeCell ref="B18:C18"/>
    <mergeCell ref="B12:C12"/>
    <mergeCell ref="B16:C16"/>
    <mergeCell ref="B17:C17"/>
    <mergeCell ref="B30:C30"/>
    <mergeCell ref="B13:C13"/>
    <mergeCell ref="B33:C33"/>
    <mergeCell ref="B34:C34"/>
    <mergeCell ref="B21:C21"/>
    <mergeCell ref="B22:C22"/>
    <mergeCell ref="B23:C23"/>
    <mergeCell ref="B24:C24"/>
    <mergeCell ref="B25:C25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87:C87"/>
    <mergeCell ref="B88:C88"/>
    <mergeCell ref="B79:C79"/>
    <mergeCell ref="B80:C80"/>
    <mergeCell ref="B81:C81"/>
    <mergeCell ref="B82:C82"/>
    <mergeCell ref="B99:C99"/>
    <mergeCell ref="B100:C100"/>
    <mergeCell ref="B89:C89"/>
    <mergeCell ref="B90:C90"/>
    <mergeCell ref="B91:C91"/>
    <mergeCell ref="B92:C92"/>
    <mergeCell ref="B93:C93"/>
    <mergeCell ref="B94:C94"/>
    <mergeCell ref="B96:C96"/>
    <mergeCell ref="B53:C53"/>
    <mergeCell ref="B54:C54"/>
    <mergeCell ref="B55:C55"/>
    <mergeCell ref="B56:C56"/>
    <mergeCell ref="B57:C57"/>
    <mergeCell ref="B97:C97"/>
    <mergeCell ref="B83:C83"/>
    <mergeCell ref="B84:C84"/>
    <mergeCell ref="B85:C85"/>
    <mergeCell ref="B86:C86"/>
    <mergeCell ref="A21:A29"/>
    <mergeCell ref="A30:A38"/>
    <mergeCell ref="A39:A51"/>
    <mergeCell ref="B58:C58"/>
    <mergeCell ref="B59:C59"/>
    <mergeCell ref="B60:C60"/>
    <mergeCell ref="A52:A60"/>
    <mergeCell ref="B46:C46"/>
    <mergeCell ref="B52:C52"/>
    <mergeCell ref="B47:C47"/>
    <mergeCell ref="B111:C111"/>
    <mergeCell ref="B112:C112"/>
    <mergeCell ref="A61:A69"/>
    <mergeCell ref="A70:A78"/>
    <mergeCell ref="A79:A91"/>
    <mergeCell ref="A92:A100"/>
    <mergeCell ref="B105:C105"/>
    <mergeCell ref="B106:C106"/>
    <mergeCell ref="B95:C95"/>
    <mergeCell ref="B98:C98"/>
    <mergeCell ref="A8:A20"/>
    <mergeCell ref="B113:C113"/>
    <mergeCell ref="B114:C114"/>
    <mergeCell ref="B115:C115"/>
    <mergeCell ref="B116:C116"/>
    <mergeCell ref="A108:A116"/>
    <mergeCell ref="B107:C107"/>
    <mergeCell ref="B108:C108"/>
    <mergeCell ref="B109:C109"/>
    <mergeCell ref="B110:C110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5" r:id="rId1"/>
  <rowBreaks count="2" manualBreakCount="2">
    <brk id="42" max="16" man="1"/>
    <brk id="7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4" width="12.57421875" style="0" customWidth="1"/>
    <col min="5" max="5" width="12.28125" style="0" customWidth="1"/>
    <col min="6" max="6" width="12.7109375" style="0" customWidth="1"/>
    <col min="7" max="11" width="12.421875" style="0" bestFit="1" customWidth="1"/>
    <col min="12" max="15" width="13.421875" style="0" bestFit="1" customWidth="1"/>
    <col min="16" max="16" width="15.140625" style="0" customWidth="1"/>
  </cols>
  <sheetData>
    <row r="1" spans="12:15" ht="18.75">
      <c r="L1" s="1"/>
      <c r="M1" s="12" t="s">
        <v>28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72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7" t="s">
        <v>96</v>
      </c>
      <c r="N3" s="12"/>
      <c r="O3" s="7"/>
      <c r="P3" s="9"/>
    </row>
    <row r="4" spans="1:16" ht="18.75">
      <c r="A4" s="25"/>
      <c r="B4" s="164" t="s">
        <v>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8.75">
      <c r="A5" s="25"/>
      <c r="B5" s="164" t="s">
        <v>95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76" customFormat="1" ht="16.5" thickBot="1">
      <c r="A7" s="130" t="s">
        <v>85</v>
      </c>
      <c r="B7" s="193" t="s">
        <v>38</v>
      </c>
      <c r="C7" s="194"/>
      <c r="D7" s="133" t="s">
        <v>4</v>
      </c>
      <c r="E7" s="133" t="s">
        <v>5</v>
      </c>
      <c r="F7" s="133" t="s">
        <v>6</v>
      </c>
      <c r="G7" s="133" t="s">
        <v>7</v>
      </c>
      <c r="H7" s="133" t="s">
        <v>8</v>
      </c>
      <c r="I7" s="133" t="s">
        <v>9</v>
      </c>
      <c r="J7" s="133" t="s">
        <v>10</v>
      </c>
      <c r="K7" s="133" t="s">
        <v>11</v>
      </c>
      <c r="L7" s="133" t="s">
        <v>12</v>
      </c>
      <c r="M7" s="133" t="s">
        <v>13</v>
      </c>
      <c r="N7" s="133" t="s">
        <v>14</v>
      </c>
      <c r="O7" s="133" t="s">
        <v>15</v>
      </c>
      <c r="P7" s="134" t="s">
        <v>89</v>
      </c>
    </row>
    <row r="8" spans="1:16" s="61" customFormat="1" ht="15.75">
      <c r="A8" s="173" t="s">
        <v>16</v>
      </c>
      <c r="B8" s="195" t="s">
        <v>41</v>
      </c>
      <c r="C8" s="195"/>
      <c r="D8" s="131">
        <f>D9+D10+D11</f>
        <v>41400</v>
      </c>
      <c r="E8" s="131">
        <f aca="true" t="shared" si="0" ref="E8:O8">E9+E10+E11</f>
        <v>42400</v>
      </c>
      <c r="F8" s="131">
        <f t="shared" si="0"/>
        <v>38414</v>
      </c>
      <c r="G8" s="131">
        <f t="shared" si="0"/>
        <v>35400</v>
      </c>
      <c r="H8" s="131">
        <f t="shared" si="0"/>
        <v>34500</v>
      </c>
      <c r="I8" s="131">
        <f t="shared" si="0"/>
        <v>33500</v>
      </c>
      <c r="J8" s="131">
        <f t="shared" si="0"/>
        <v>33400</v>
      </c>
      <c r="K8" s="131">
        <f t="shared" si="0"/>
        <v>32821</v>
      </c>
      <c r="L8" s="131">
        <f t="shared" si="0"/>
        <v>33500</v>
      </c>
      <c r="M8" s="131">
        <f t="shared" si="0"/>
        <v>39400</v>
      </c>
      <c r="N8" s="131">
        <f t="shared" si="0"/>
        <v>41400</v>
      </c>
      <c r="O8" s="131">
        <f t="shared" si="0"/>
        <v>38500</v>
      </c>
      <c r="P8" s="132">
        <f aca="true" t="shared" si="1" ref="P8:P23">SUM(D8:O8)</f>
        <v>444635</v>
      </c>
    </row>
    <row r="9" spans="1:16" ht="18.75" customHeight="1">
      <c r="A9" s="173"/>
      <c r="B9" s="192" t="s">
        <v>39</v>
      </c>
      <c r="C9" s="192"/>
      <c r="D9" s="83">
        <v>11209</v>
      </c>
      <c r="E9" s="83">
        <v>9798</v>
      </c>
      <c r="F9" s="83">
        <v>10331</v>
      </c>
      <c r="G9" s="83">
        <v>8295</v>
      </c>
      <c r="H9" s="83">
        <v>10289</v>
      </c>
      <c r="I9" s="83">
        <v>10446</v>
      </c>
      <c r="J9" s="83">
        <v>10539</v>
      </c>
      <c r="K9" s="83">
        <v>9828</v>
      </c>
      <c r="L9" s="83">
        <v>9385</v>
      </c>
      <c r="M9" s="83">
        <v>10366</v>
      </c>
      <c r="N9" s="83">
        <v>12366</v>
      </c>
      <c r="O9" s="83">
        <v>9466</v>
      </c>
      <c r="P9" s="84">
        <v>122318</v>
      </c>
    </row>
    <row r="10" spans="1:16" ht="15.75">
      <c r="A10" s="173"/>
      <c r="B10" s="32" t="s">
        <v>37</v>
      </c>
      <c r="C10" s="32"/>
      <c r="D10" s="83">
        <v>30091</v>
      </c>
      <c r="E10" s="83">
        <v>32502</v>
      </c>
      <c r="F10" s="83">
        <v>27969</v>
      </c>
      <c r="G10" s="83">
        <v>27005</v>
      </c>
      <c r="H10" s="83">
        <v>24111</v>
      </c>
      <c r="I10" s="83">
        <v>22954</v>
      </c>
      <c r="J10" s="83">
        <v>22761</v>
      </c>
      <c r="K10" s="83">
        <v>22472</v>
      </c>
      <c r="L10" s="83">
        <v>24015</v>
      </c>
      <c r="M10" s="83">
        <v>28934</v>
      </c>
      <c r="N10" s="83">
        <v>28934</v>
      </c>
      <c r="O10" s="83">
        <v>28934</v>
      </c>
      <c r="P10" s="84">
        <v>320682</v>
      </c>
    </row>
    <row r="11" spans="1:16" ht="15.75">
      <c r="A11" s="173"/>
      <c r="B11" s="32" t="s">
        <v>17</v>
      </c>
      <c r="C11" s="32"/>
      <c r="D11" s="83">
        <v>100</v>
      </c>
      <c r="E11" s="83">
        <v>100</v>
      </c>
      <c r="F11" s="109">
        <v>114</v>
      </c>
      <c r="G11" s="83">
        <v>100</v>
      </c>
      <c r="H11" s="83">
        <v>100</v>
      </c>
      <c r="I11" s="83">
        <v>100</v>
      </c>
      <c r="J11" s="83">
        <v>100</v>
      </c>
      <c r="K11" s="109">
        <v>521</v>
      </c>
      <c r="L11" s="83">
        <v>100</v>
      </c>
      <c r="M11" s="83">
        <v>100</v>
      </c>
      <c r="N11" s="83">
        <v>100</v>
      </c>
      <c r="O11" s="83">
        <v>100</v>
      </c>
      <c r="P11" s="84">
        <v>1635</v>
      </c>
    </row>
    <row r="12" spans="1:16" ht="15.75">
      <c r="A12" s="173" t="s">
        <v>75</v>
      </c>
      <c r="B12" s="182" t="s">
        <v>56</v>
      </c>
      <c r="C12" s="182"/>
      <c r="D12" s="81">
        <f>D13+D14+D15</f>
        <v>38263</v>
      </c>
      <c r="E12" s="81">
        <f aca="true" t="shared" si="2" ref="E12:O12">E13+E14+E15</f>
        <v>46429</v>
      </c>
      <c r="F12" s="81">
        <f t="shared" si="2"/>
        <v>46287</v>
      </c>
      <c r="G12" s="81">
        <f t="shared" si="2"/>
        <v>39064</v>
      </c>
      <c r="H12" s="81">
        <f t="shared" si="2"/>
        <v>48506</v>
      </c>
      <c r="I12" s="81">
        <f t="shared" si="2"/>
        <v>29430</v>
      </c>
      <c r="J12" s="81">
        <f t="shared" si="2"/>
        <v>28216</v>
      </c>
      <c r="K12" s="81">
        <f t="shared" si="2"/>
        <v>28842</v>
      </c>
      <c r="L12" s="81">
        <f t="shared" si="2"/>
        <v>30325</v>
      </c>
      <c r="M12" s="81">
        <f t="shared" si="2"/>
        <v>42004</v>
      </c>
      <c r="N12" s="81">
        <f t="shared" si="2"/>
        <v>41145</v>
      </c>
      <c r="O12" s="81">
        <f t="shared" si="2"/>
        <v>44599</v>
      </c>
      <c r="P12" s="106">
        <f t="shared" si="1"/>
        <v>463110</v>
      </c>
    </row>
    <row r="13" spans="1:16" ht="15.75">
      <c r="A13" s="173"/>
      <c r="B13" s="192" t="s">
        <v>39</v>
      </c>
      <c r="C13" s="192"/>
      <c r="D13" s="83">
        <v>2271</v>
      </c>
      <c r="E13" s="83">
        <v>2633</v>
      </c>
      <c r="F13" s="83">
        <v>6833</v>
      </c>
      <c r="G13" s="83">
        <v>3157</v>
      </c>
      <c r="H13" s="83">
        <v>7992</v>
      </c>
      <c r="I13" s="83">
        <v>2118</v>
      </c>
      <c r="J13" s="83">
        <v>4719</v>
      </c>
      <c r="K13" s="83">
        <v>5038</v>
      </c>
      <c r="L13" s="83">
        <v>3802</v>
      </c>
      <c r="M13" s="83">
        <v>6316</v>
      </c>
      <c r="N13" s="105">
        <v>5359</v>
      </c>
      <c r="O13" s="105">
        <v>6500</v>
      </c>
      <c r="P13" s="84">
        <v>56738</v>
      </c>
    </row>
    <row r="14" spans="1:16" ht="15.75">
      <c r="A14" s="173"/>
      <c r="B14" s="192" t="s">
        <v>37</v>
      </c>
      <c r="C14" s="192"/>
      <c r="D14" s="87">
        <v>34392</v>
      </c>
      <c r="E14" s="87">
        <v>42196</v>
      </c>
      <c r="F14" s="87">
        <v>37996</v>
      </c>
      <c r="G14" s="87">
        <v>34357</v>
      </c>
      <c r="H14" s="87">
        <v>31034</v>
      </c>
      <c r="I14" s="87">
        <v>26112</v>
      </c>
      <c r="J14" s="87">
        <v>22297</v>
      </c>
      <c r="K14" s="87">
        <v>22604</v>
      </c>
      <c r="L14" s="87">
        <v>25223</v>
      </c>
      <c r="M14" s="87">
        <v>32407</v>
      </c>
      <c r="N14" s="87">
        <v>34186</v>
      </c>
      <c r="O14" s="87">
        <v>36499</v>
      </c>
      <c r="P14" s="90">
        <v>379303</v>
      </c>
    </row>
    <row r="15" spans="1:16" ht="15.75">
      <c r="A15" s="173"/>
      <c r="B15" s="192" t="s">
        <v>17</v>
      </c>
      <c r="C15" s="192"/>
      <c r="D15" s="81">
        <v>1600</v>
      </c>
      <c r="E15" s="81">
        <v>1600</v>
      </c>
      <c r="F15" s="81">
        <v>1458</v>
      </c>
      <c r="G15" s="81">
        <v>1550</v>
      </c>
      <c r="H15" s="81">
        <v>9480</v>
      </c>
      <c r="I15" s="81">
        <v>1200</v>
      </c>
      <c r="J15" s="81">
        <v>1200</v>
      </c>
      <c r="K15" s="81">
        <v>1200</v>
      </c>
      <c r="L15" s="81">
        <v>1300</v>
      </c>
      <c r="M15" s="81">
        <v>3281</v>
      </c>
      <c r="N15" s="105">
        <v>1600</v>
      </c>
      <c r="O15" s="105">
        <v>1600</v>
      </c>
      <c r="P15" s="91">
        <v>27069</v>
      </c>
    </row>
    <row r="16" spans="1:16" s="61" customFormat="1" ht="15.75">
      <c r="A16" s="173" t="s">
        <v>76</v>
      </c>
      <c r="B16" s="186" t="s">
        <v>87</v>
      </c>
      <c r="C16" s="186"/>
      <c r="D16" s="81">
        <f>D17+D18+D19</f>
        <v>100043</v>
      </c>
      <c r="E16" s="81">
        <f aca="true" t="shared" si="3" ref="E16:O16">E17+E18+E19</f>
        <v>88649</v>
      </c>
      <c r="F16" s="81">
        <f t="shared" si="3"/>
        <v>69660</v>
      </c>
      <c r="G16" s="81">
        <f t="shared" si="3"/>
        <v>77581</v>
      </c>
      <c r="H16" s="81">
        <f t="shared" si="3"/>
        <v>67011</v>
      </c>
      <c r="I16" s="81">
        <f t="shared" si="3"/>
        <v>71211</v>
      </c>
      <c r="J16" s="81">
        <f t="shared" si="3"/>
        <v>53071</v>
      </c>
      <c r="K16" s="81">
        <f t="shared" si="3"/>
        <v>80160</v>
      </c>
      <c r="L16" s="81">
        <f t="shared" si="3"/>
        <v>58432</v>
      </c>
      <c r="M16" s="81">
        <f t="shared" si="3"/>
        <v>87085</v>
      </c>
      <c r="N16" s="81">
        <f t="shared" si="3"/>
        <v>85110</v>
      </c>
      <c r="O16" s="81">
        <f t="shared" si="3"/>
        <v>92980</v>
      </c>
      <c r="P16" s="106">
        <f t="shared" si="1"/>
        <v>930993</v>
      </c>
    </row>
    <row r="17" spans="1:16" ht="15.75">
      <c r="A17" s="173"/>
      <c r="B17" s="191" t="s">
        <v>33</v>
      </c>
      <c r="C17" s="191"/>
      <c r="D17" s="83">
        <v>43041</v>
      </c>
      <c r="E17" s="83">
        <v>45092</v>
      </c>
      <c r="F17" s="83">
        <v>33263</v>
      </c>
      <c r="G17" s="83">
        <v>34376</v>
      </c>
      <c r="H17" s="83">
        <v>32112</v>
      </c>
      <c r="I17" s="83">
        <v>32469</v>
      </c>
      <c r="J17" s="83">
        <v>27259</v>
      </c>
      <c r="K17" s="83">
        <v>34794</v>
      </c>
      <c r="L17" s="83">
        <v>33614</v>
      </c>
      <c r="M17" s="83">
        <v>45908</v>
      </c>
      <c r="N17" s="83">
        <v>47060</v>
      </c>
      <c r="O17" s="83">
        <v>46635</v>
      </c>
      <c r="P17" s="106">
        <f t="shared" si="1"/>
        <v>455623</v>
      </c>
    </row>
    <row r="18" spans="1:16" ht="15.75">
      <c r="A18" s="173"/>
      <c r="B18" s="51" t="s">
        <v>37</v>
      </c>
      <c r="C18" s="51"/>
      <c r="D18" s="87">
        <v>56882</v>
      </c>
      <c r="E18" s="87">
        <v>43477</v>
      </c>
      <c r="F18" s="87">
        <v>36067</v>
      </c>
      <c r="G18" s="87">
        <v>43125</v>
      </c>
      <c r="H18" s="87">
        <v>34854</v>
      </c>
      <c r="I18" s="87">
        <v>37818</v>
      </c>
      <c r="J18" s="87">
        <v>25512</v>
      </c>
      <c r="K18" s="87">
        <v>37734</v>
      </c>
      <c r="L18" s="87">
        <v>24733</v>
      </c>
      <c r="M18" s="87">
        <v>41128</v>
      </c>
      <c r="N18" s="87">
        <v>37980</v>
      </c>
      <c r="O18" s="87">
        <v>46200</v>
      </c>
      <c r="P18" s="106">
        <f t="shared" si="1"/>
        <v>465510</v>
      </c>
    </row>
    <row r="19" spans="1:16" ht="15.75">
      <c r="A19" s="173"/>
      <c r="B19" s="51" t="s">
        <v>17</v>
      </c>
      <c r="C19" s="51"/>
      <c r="D19" s="81">
        <v>120</v>
      </c>
      <c r="E19" s="81">
        <v>80</v>
      </c>
      <c r="F19" s="81">
        <v>330</v>
      </c>
      <c r="G19" s="81">
        <v>80</v>
      </c>
      <c r="H19" s="81">
        <v>45</v>
      </c>
      <c r="I19" s="81">
        <v>924</v>
      </c>
      <c r="J19" s="81">
        <v>300</v>
      </c>
      <c r="K19" s="81">
        <v>7632</v>
      </c>
      <c r="L19" s="81">
        <v>85</v>
      </c>
      <c r="M19" s="81">
        <v>49</v>
      </c>
      <c r="N19" s="81">
        <v>70</v>
      </c>
      <c r="O19" s="81">
        <v>145</v>
      </c>
      <c r="P19" s="106">
        <f t="shared" si="1"/>
        <v>9860</v>
      </c>
    </row>
    <row r="20" spans="1:16" s="61" customFormat="1" ht="15.75">
      <c r="A20" s="173" t="s">
        <v>77</v>
      </c>
      <c r="B20" s="181" t="s">
        <v>43</v>
      </c>
      <c r="C20" s="181"/>
      <c r="D20" s="81">
        <f>D21+D22+D23</f>
        <v>59255.79</v>
      </c>
      <c r="E20" s="81">
        <f aca="true" t="shared" si="4" ref="E20:O20">E21+E22+E23</f>
        <v>61661.01</v>
      </c>
      <c r="F20" s="81">
        <f t="shared" si="4"/>
        <v>54159.91</v>
      </c>
      <c r="G20" s="81">
        <f t="shared" si="4"/>
        <v>52113.15</v>
      </c>
      <c r="H20" s="81">
        <f t="shared" si="4"/>
        <v>54717.17</v>
      </c>
      <c r="I20" s="81">
        <f t="shared" si="4"/>
        <v>47227.08</v>
      </c>
      <c r="J20" s="81">
        <f t="shared" si="4"/>
        <v>41203.93</v>
      </c>
      <c r="K20" s="81">
        <f t="shared" si="4"/>
        <v>43252.95</v>
      </c>
      <c r="L20" s="81">
        <f t="shared" si="4"/>
        <v>43790.8</v>
      </c>
      <c r="M20" s="81">
        <f t="shared" si="4"/>
        <v>56866.174</v>
      </c>
      <c r="N20" s="81">
        <f t="shared" si="4"/>
        <v>57205.229999999996</v>
      </c>
      <c r="O20" s="81">
        <f t="shared" si="4"/>
        <v>60116.81</v>
      </c>
      <c r="P20" s="106">
        <f t="shared" si="1"/>
        <v>631570.004</v>
      </c>
    </row>
    <row r="21" spans="1:16" ht="15.75">
      <c r="A21" s="173"/>
      <c r="B21" s="192" t="s">
        <v>39</v>
      </c>
      <c r="C21" s="192"/>
      <c r="D21" s="83">
        <v>11024.79</v>
      </c>
      <c r="E21" s="83">
        <v>9231.01</v>
      </c>
      <c r="F21" s="83">
        <v>8954.91</v>
      </c>
      <c r="G21" s="83">
        <v>8470.15</v>
      </c>
      <c r="H21" s="83">
        <v>8536.17</v>
      </c>
      <c r="I21" s="83">
        <v>7685.08</v>
      </c>
      <c r="J21" s="83">
        <v>8984.93</v>
      </c>
      <c r="K21" s="83">
        <v>7908.95</v>
      </c>
      <c r="L21" s="83">
        <v>8642.8</v>
      </c>
      <c r="M21" s="83">
        <v>9513.174</v>
      </c>
      <c r="N21" s="83">
        <v>11317.23</v>
      </c>
      <c r="O21" s="83">
        <v>11300.81</v>
      </c>
      <c r="P21" s="84">
        <f t="shared" si="1"/>
        <v>111570.004</v>
      </c>
    </row>
    <row r="22" spans="1:16" ht="15.75">
      <c r="A22" s="173"/>
      <c r="B22" s="32" t="s">
        <v>37</v>
      </c>
      <c r="C22" s="32"/>
      <c r="D22" s="94">
        <v>48231</v>
      </c>
      <c r="E22" s="94">
        <v>52430</v>
      </c>
      <c r="F22" s="94">
        <v>45205</v>
      </c>
      <c r="G22" s="94">
        <v>43643</v>
      </c>
      <c r="H22" s="94">
        <v>46181</v>
      </c>
      <c r="I22" s="94">
        <v>39542</v>
      </c>
      <c r="J22" s="94">
        <v>32219</v>
      </c>
      <c r="K22" s="94">
        <v>35344</v>
      </c>
      <c r="L22" s="94">
        <v>35148</v>
      </c>
      <c r="M22" s="94">
        <v>47353</v>
      </c>
      <c r="N22" s="94">
        <v>45888</v>
      </c>
      <c r="O22" s="94">
        <v>48816</v>
      </c>
      <c r="P22" s="108">
        <f t="shared" si="1"/>
        <v>520000</v>
      </c>
    </row>
    <row r="23" spans="1:16" ht="15.75">
      <c r="A23" s="173"/>
      <c r="B23" s="32" t="s">
        <v>17</v>
      </c>
      <c r="C23" s="32"/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91">
        <f t="shared" si="1"/>
        <v>0</v>
      </c>
    </row>
    <row r="24" spans="1:16" ht="15.75">
      <c r="A24" s="173"/>
      <c r="B24" s="55" t="s">
        <v>54</v>
      </c>
      <c r="C24" s="55"/>
      <c r="D24" s="106">
        <f>D8+D12+D16+D20</f>
        <v>238961.79</v>
      </c>
      <c r="E24" s="106">
        <f aca="true" t="shared" si="5" ref="E24:P24">E8+E12+E16+E20</f>
        <v>239139.01</v>
      </c>
      <c r="F24" s="106">
        <f t="shared" si="5"/>
        <v>208520.91</v>
      </c>
      <c r="G24" s="106">
        <f t="shared" si="5"/>
        <v>204158.15</v>
      </c>
      <c r="H24" s="106">
        <f t="shared" si="5"/>
        <v>204734.16999999998</v>
      </c>
      <c r="I24" s="106">
        <f t="shared" si="5"/>
        <v>181368.08000000002</v>
      </c>
      <c r="J24" s="106">
        <f t="shared" si="5"/>
        <v>155890.93</v>
      </c>
      <c r="K24" s="106">
        <f t="shared" si="5"/>
        <v>185075.95</v>
      </c>
      <c r="L24" s="106">
        <f t="shared" si="5"/>
        <v>166047.8</v>
      </c>
      <c r="M24" s="106">
        <f t="shared" si="5"/>
        <v>225355.174</v>
      </c>
      <c r="N24" s="106">
        <f t="shared" si="5"/>
        <v>224860.22999999998</v>
      </c>
      <c r="O24" s="106">
        <f t="shared" si="5"/>
        <v>236195.81</v>
      </c>
      <c r="P24" s="106">
        <f t="shared" si="5"/>
        <v>2470308.0039999997</v>
      </c>
    </row>
    <row r="25" spans="1:16" ht="15.75">
      <c r="A25" s="173"/>
      <c r="B25" s="55" t="s">
        <v>53</v>
      </c>
      <c r="C25" s="55"/>
      <c r="D25" s="106">
        <f>D10+D14+D18+D22</f>
        <v>169596</v>
      </c>
      <c r="E25" s="106">
        <f aca="true" t="shared" si="6" ref="E25:P25">E10+E14+E18+E22</f>
        <v>170605</v>
      </c>
      <c r="F25" s="106">
        <f t="shared" si="6"/>
        <v>147237</v>
      </c>
      <c r="G25" s="106">
        <f t="shared" si="6"/>
        <v>148130</v>
      </c>
      <c r="H25" s="106">
        <f t="shared" si="6"/>
        <v>136180</v>
      </c>
      <c r="I25" s="106">
        <f t="shared" si="6"/>
        <v>126426</v>
      </c>
      <c r="J25" s="106">
        <f t="shared" si="6"/>
        <v>102789</v>
      </c>
      <c r="K25" s="106">
        <f t="shared" si="6"/>
        <v>118154</v>
      </c>
      <c r="L25" s="106">
        <f t="shared" si="6"/>
        <v>109119</v>
      </c>
      <c r="M25" s="106">
        <f t="shared" si="6"/>
        <v>149822</v>
      </c>
      <c r="N25" s="106">
        <f t="shared" si="6"/>
        <v>146988</v>
      </c>
      <c r="O25" s="106">
        <f t="shared" si="6"/>
        <v>160449</v>
      </c>
      <c r="P25" s="106">
        <f t="shared" si="6"/>
        <v>1685495</v>
      </c>
    </row>
    <row r="26" spans="1:16" ht="15.75">
      <c r="A26" s="173"/>
      <c r="B26" s="55" t="s">
        <v>17</v>
      </c>
      <c r="C26" s="55"/>
      <c r="D26" s="106">
        <f>D11+D15+D19+D23</f>
        <v>1820</v>
      </c>
      <c r="E26" s="106">
        <f aca="true" t="shared" si="7" ref="E26:P26">E11+E15+E19+E23</f>
        <v>1780</v>
      </c>
      <c r="F26" s="106">
        <f t="shared" si="7"/>
        <v>1902</v>
      </c>
      <c r="G26" s="106">
        <f t="shared" si="7"/>
        <v>1730</v>
      </c>
      <c r="H26" s="106">
        <f t="shared" si="7"/>
        <v>9625</v>
      </c>
      <c r="I26" s="106">
        <f t="shared" si="7"/>
        <v>2224</v>
      </c>
      <c r="J26" s="106">
        <f t="shared" si="7"/>
        <v>1600</v>
      </c>
      <c r="K26" s="106">
        <f t="shared" si="7"/>
        <v>9353</v>
      </c>
      <c r="L26" s="106">
        <f t="shared" si="7"/>
        <v>1485</v>
      </c>
      <c r="M26" s="106">
        <f t="shared" si="7"/>
        <v>3430</v>
      </c>
      <c r="N26" s="106">
        <f t="shared" si="7"/>
        <v>1770</v>
      </c>
      <c r="O26" s="106">
        <f t="shared" si="7"/>
        <v>1845</v>
      </c>
      <c r="P26" s="106">
        <f t="shared" si="7"/>
        <v>38564</v>
      </c>
    </row>
    <row r="27" spans="1:16" s="61" customFormat="1" ht="30" customHeight="1">
      <c r="A27" s="173" t="s">
        <v>78</v>
      </c>
      <c r="B27" s="181" t="s">
        <v>44</v>
      </c>
      <c r="C27" s="181"/>
      <c r="D27" s="81">
        <f>D28+D29+D30</f>
        <v>39700</v>
      </c>
      <c r="E27" s="81">
        <f aca="true" t="shared" si="8" ref="E27:O27">E28+E29+E30</f>
        <v>39755</v>
      </c>
      <c r="F27" s="81">
        <f t="shared" si="8"/>
        <v>31555</v>
      </c>
      <c r="G27" s="81">
        <f t="shared" si="8"/>
        <v>31250</v>
      </c>
      <c r="H27" s="81">
        <f t="shared" si="8"/>
        <v>29755</v>
      </c>
      <c r="I27" s="81">
        <f t="shared" si="8"/>
        <v>28855</v>
      </c>
      <c r="J27" s="81">
        <f t="shared" si="8"/>
        <v>23800</v>
      </c>
      <c r="K27" s="81">
        <f t="shared" si="8"/>
        <v>23855</v>
      </c>
      <c r="L27" s="81">
        <f t="shared" si="8"/>
        <v>26255</v>
      </c>
      <c r="M27" s="81">
        <f t="shared" si="8"/>
        <v>34355</v>
      </c>
      <c r="N27" s="81">
        <f t="shared" si="8"/>
        <v>37555</v>
      </c>
      <c r="O27" s="81">
        <f t="shared" si="8"/>
        <v>39560</v>
      </c>
      <c r="P27" s="106">
        <f aca="true" t="shared" si="9" ref="P27:P39">SUM(D27:O27)</f>
        <v>386250</v>
      </c>
    </row>
    <row r="28" spans="1:16" ht="15.75">
      <c r="A28" s="173"/>
      <c r="B28" s="192" t="s">
        <v>39</v>
      </c>
      <c r="C28" s="192"/>
      <c r="D28" s="83">
        <v>8931</v>
      </c>
      <c r="E28" s="83">
        <v>8931</v>
      </c>
      <c r="F28" s="83">
        <v>7209</v>
      </c>
      <c r="G28" s="83">
        <v>6904</v>
      </c>
      <c r="H28" s="83">
        <v>6461</v>
      </c>
      <c r="I28" s="83">
        <v>6183</v>
      </c>
      <c r="J28" s="83">
        <v>5122</v>
      </c>
      <c r="K28" s="83">
        <v>5177</v>
      </c>
      <c r="L28" s="83">
        <v>5957</v>
      </c>
      <c r="M28" s="83">
        <v>7579</v>
      </c>
      <c r="N28" s="83">
        <v>8350</v>
      </c>
      <c r="O28" s="83">
        <v>8896</v>
      </c>
      <c r="P28" s="84">
        <f t="shared" si="9"/>
        <v>85700</v>
      </c>
    </row>
    <row r="29" spans="1:16" ht="15.75">
      <c r="A29" s="173"/>
      <c r="B29" s="32" t="s">
        <v>37</v>
      </c>
      <c r="C29" s="32"/>
      <c r="D29" s="87">
        <v>30769</v>
      </c>
      <c r="E29" s="87">
        <v>30769</v>
      </c>
      <c r="F29" s="87">
        <v>24291</v>
      </c>
      <c r="G29" s="87">
        <v>24291</v>
      </c>
      <c r="H29" s="87">
        <v>23239</v>
      </c>
      <c r="I29" s="87">
        <v>22672</v>
      </c>
      <c r="J29" s="87">
        <v>18623</v>
      </c>
      <c r="K29" s="87">
        <v>18623</v>
      </c>
      <c r="L29" s="87">
        <v>20243</v>
      </c>
      <c r="M29" s="87">
        <v>26721</v>
      </c>
      <c r="N29" s="87">
        <v>29150</v>
      </c>
      <c r="O29" s="87">
        <v>30609</v>
      </c>
      <c r="P29" s="90">
        <f t="shared" si="9"/>
        <v>300000</v>
      </c>
    </row>
    <row r="30" spans="1:16" ht="15.75">
      <c r="A30" s="173"/>
      <c r="B30" s="32" t="s">
        <v>17</v>
      </c>
      <c r="C30" s="32"/>
      <c r="D30" s="81">
        <v>0</v>
      </c>
      <c r="E30" s="81">
        <v>55</v>
      </c>
      <c r="F30" s="81">
        <v>55</v>
      </c>
      <c r="G30" s="81">
        <v>55</v>
      </c>
      <c r="H30" s="81">
        <v>55</v>
      </c>
      <c r="I30" s="81">
        <v>0</v>
      </c>
      <c r="J30" s="81">
        <v>55</v>
      </c>
      <c r="K30" s="81">
        <v>55</v>
      </c>
      <c r="L30" s="81">
        <v>55</v>
      </c>
      <c r="M30" s="81">
        <v>55</v>
      </c>
      <c r="N30" s="81">
        <v>55</v>
      </c>
      <c r="O30" s="81">
        <v>55</v>
      </c>
      <c r="P30" s="91">
        <f t="shared" si="9"/>
        <v>550</v>
      </c>
    </row>
    <row r="31" spans="1:16" s="61" customFormat="1" ht="15.75">
      <c r="A31" s="173" t="s">
        <v>79</v>
      </c>
      <c r="B31" s="181" t="s">
        <v>45</v>
      </c>
      <c r="C31" s="181"/>
      <c r="D31" s="81">
        <f>D32+D33+D34</f>
        <v>11608</v>
      </c>
      <c r="E31" s="81">
        <f aca="true" t="shared" si="10" ref="E31:O31">E32+E33+E34</f>
        <v>6672</v>
      </c>
      <c r="F31" s="81">
        <f t="shared" si="10"/>
        <v>3821.75</v>
      </c>
      <c r="G31" s="81">
        <f t="shared" si="10"/>
        <v>7149.84</v>
      </c>
      <c r="H31" s="81">
        <f t="shared" si="10"/>
        <v>5614.5599999999995</v>
      </c>
      <c r="I31" s="81">
        <f t="shared" si="10"/>
        <v>6284.1900000000005</v>
      </c>
      <c r="J31" s="81">
        <f t="shared" si="10"/>
        <v>6867.219999999999</v>
      </c>
      <c r="K31" s="81">
        <f t="shared" si="10"/>
        <v>5937.92</v>
      </c>
      <c r="L31" s="81">
        <f t="shared" si="10"/>
        <v>6323.66</v>
      </c>
      <c r="M31" s="81">
        <f t="shared" si="10"/>
        <v>7430.43</v>
      </c>
      <c r="N31" s="81">
        <f t="shared" si="10"/>
        <v>6058</v>
      </c>
      <c r="O31" s="81">
        <f t="shared" si="10"/>
        <v>9000</v>
      </c>
      <c r="P31" s="106">
        <f t="shared" si="9"/>
        <v>82767.57</v>
      </c>
    </row>
    <row r="32" spans="1:16" ht="15.75">
      <c r="A32" s="173"/>
      <c r="B32" s="192" t="s">
        <v>39</v>
      </c>
      <c r="C32" s="192"/>
      <c r="D32" s="83">
        <v>171</v>
      </c>
      <c r="E32" s="83">
        <v>123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4">
        <f t="shared" si="9"/>
        <v>294</v>
      </c>
    </row>
    <row r="33" spans="1:16" ht="15.75">
      <c r="A33" s="173"/>
      <c r="B33" s="32" t="s">
        <v>37</v>
      </c>
      <c r="C33" s="32"/>
      <c r="D33" s="87">
        <v>5061</v>
      </c>
      <c r="E33" s="87">
        <v>5408</v>
      </c>
      <c r="F33" s="87">
        <v>3178</v>
      </c>
      <c r="G33" s="87">
        <v>4255</v>
      </c>
      <c r="H33" s="87">
        <v>3736</v>
      </c>
      <c r="I33" s="87">
        <v>3528</v>
      </c>
      <c r="J33" s="87">
        <v>3374</v>
      </c>
      <c r="K33" s="87">
        <v>4460</v>
      </c>
      <c r="L33" s="87">
        <v>5000</v>
      </c>
      <c r="M33" s="87">
        <v>5000</v>
      </c>
      <c r="N33" s="87">
        <v>5000</v>
      </c>
      <c r="O33" s="87">
        <v>5000</v>
      </c>
      <c r="P33" s="90">
        <f t="shared" si="9"/>
        <v>53000</v>
      </c>
    </row>
    <row r="34" spans="1:16" ht="15.75">
      <c r="A34" s="173"/>
      <c r="B34" s="32" t="s">
        <v>17</v>
      </c>
      <c r="C34" s="32"/>
      <c r="D34" s="81">
        <v>6376</v>
      </c>
      <c r="E34" s="81">
        <v>1141</v>
      </c>
      <c r="F34" s="81">
        <v>643.75</v>
      </c>
      <c r="G34" s="81">
        <v>2894.84</v>
      </c>
      <c r="H34" s="81">
        <v>1878.56</v>
      </c>
      <c r="I34" s="81">
        <v>2756.19</v>
      </c>
      <c r="J34" s="81">
        <v>3493.22</v>
      </c>
      <c r="K34" s="81">
        <v>1477.92</v>
      </c>
      <c r="L34" s="81">
        <v>1323.66</v>
      </c>
      <c r="M34" s="81">
        <v>2430.43</v>
      </c>
      <c r="N34" s="81">
        <v>1058</v>
      </c>
      <c r="O34" s="81">
        <v>4000</v>
      </c>
      <c r="P34" s="91">
        <f t="shared" si="9"/>
        <v>29473.570000000003</v>
      </c>
    </row>
    <row r="35" spans="1:16" s="61" customFormat="1" ht="15.75">
      <c r="A35" s="173" t="s">
        <v>80</v>
      </c>
      <c r="B35" s="181" t="s">
        <v>46</v>
      </c>
      <c r="C35" s="181"/>
      <c r="D35" s="81">
        <f>D36+D37+D38</f>
        <v>7445</v>
      </c>
      <c r="E35" s="81">
        <f aca="true" t="shared" si="11" ref="E35:O35">E36+E37+E38</f>
        <v>6669</v>
      </c>
      <c r="F35" s="81">
        <f t="shared" si="11"/>
        <v>6126</v>
      </c>
      <c r="G35" s="81">
        <f t="shared" si="11"/>
        <v>6769</v>
      </c>
      <c r="H35" s="81">
        <f t="shared" si="11"/>
        <v>10830.83</v>
      </c>
      <c r="I35" s="81">
        <f t="shared" si="11"/>
        <v>7389.6</v>
      </c>
      <c r="J35" s="81">
        <f t="shared" si="11"/>
        <v>6921.99</v>
      </c>
      <c r="K35" s="81">
        <f t="shared" si="11"/>
        <v>7146.58</v>
      </c>
      <c r="L35" s="81">
        <f t="shared" si="11"/>
        <v>6806.07</v>
      </c>
      <c r="M35" s="81">
        <f t="shared" si="11"/>
        <v>9555</v>
      </c>
      <c r="N35" s="81">
        <f t="shared" si="11"/>
        <v>9214.7</v>
      </c>
      <c r="O35" s="81">
        <f t="shared" si="11"/>
        <v>11568</v>
      </c>
      <c r="P35" s="106">
        <f t="shared" si="9"/>
        <v>96441.77</v>
      </c>
    </row>
    <row r="36" spans="1:16" ht="15.75">
      <c r="A36" s="173"/>
      <c r="B36" s="192" t="s">
        <v>39</v>
      </c>
      <c r="C36" s="192"/>
      <c r="D36" s="83">
        <v>486</v>
      </c>
      <c r="E36" s="83">
        <v>464</v>
      </c>
      <c r="F36" s="83">
        <v>337</v>
      </c>
      <c r="G36" s="83">
        <v>306</v>
      </c>
      <c r="H36" s="83">
        <v>253</v>
      </c>
      <c r="I36" s="83">
        <v>218</v>
      </c>
      <c r="J36" s="83">
        <v>218</v>
      </c>
      <c r="K36" s="83">
        <v>253</v>
      </c>
      <c r="L36" s="83">
        <v>306</v>
      </c>
      <c r="M36" s="83">
        <v>337</v>
      </c>
      <c r="N36" s="83">
        <v>464</v>
      </c>
      <c r="O36" s="83">
        <v>486</v>
      </c>
      <c r="P36" s="84">
        <v>4128</v>
      </c>
    </row>
    <row r="37" spans="1:16" ht="15.75">
      <c r="A37" s="173"/>
      <c r="B37" s="32" t="s">
        <v>37</v>
      </c>
      <c r="C37" s="32"/>
      <c r="D37" s="87">
        <v>6959</v>
      </c>
      <c r="E37" s="87">
        <v>6205</v>
      </c>
      <c r="F37" s="87">
        <v>5789</v>
      </c>
      <c r="G37" s="87">
        <v>6463</v>
      </c>
      <c r="H37" s="87">
        <v>10577.83</v>
      </c>
      <c r="I37" s="87">
        <v>7171.6</v>
      </c>
      <c r="J37" s="87">
        <v>6703.99</v>
      </c>
      <c r="K37" s="87">
        <v>6893.58</v>
      </c>
      <c r="L37" s="87">
        <v>6500.07</v>
      </c>
      <c r="M37" s="87">
        <v>9218</v>
      </c>
      <c r="N37" s="87">
        <v>8750.7</v>
      </c>
      <c r="O37" s="87">
        <v>11082</v>
      </c>
      <c r="P37" s="90">
        <v>92313.77</v>
      </c>
    </row>
    <row r="38" spans="1:16" ht="15.75">
      <c r="A38" s="173"/>
      <c r="B38" s="32" t="s">
        <v>17</v>
      </c>
      <c r="C38" s="32"/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91">
        <f t="shared" si="9"/>
        <v>0</v>
      </c>
    </row>
    <row r="39" spans="1:16" s="61" customFormat="1" ht="15" customHeight="1">
      <c r="A39" s="173" t="s">
        <v>81</v>
      </c>
      <c r="B39" s="180" t="s">
        <v>57</v>
      </c>
      <c r="C39" s="180"/>
      <c r="D39" s="81">
        <f>D40+D41+D42</f>
        <v>16123</v>
      </c>
      <c r="E39" s="81">
        <f aca="true" t="shared" si="12" ref="E39:O39">E40+E41+E42</f>
        <v>15936</v>
      </c>
      <c r="F39" s="81">
        <f t="shared" si="12"/>
        <v>15862</v>
      </c>
      <c r="G39" s="81">
        <f t="shared" si="12"/>
        <v>15806</v>
      </c>
      <c r="H39" s="81">
        <f t="shared" si="12"/>
        <v>15111</v>
      </c>
      <c r="I39" s="81">
        <f t="shared" si="12"/>
        <v>14958</v>
      </c>
      <c r="J39" s="81">
        <f t="shared" si="12"/>
        <v>14878</v>
      </c>
      <c r="K39" s="81">
        <f t="shared" si="12"/>
        <v>14790</v>
      </c>
      <c r="L39" s="81">
        <f t="shared" si="12"/>
        <v>15610</v>
      </c>
      <c r="M39" s="81">
        <f t="shared" si="12"/>
        <v>16029</v>
      </c>
      <c r="N39" s="81">
        <f t="shared" si="12"/>
        <v>16288</v>
      </c>
      <c r="O39" s="81">
        <f t="shared" si="12"/>
        <v>16194</v>
      </c>
      <c r="P39" s="106">
        <f t="shared" si="9"/>
        <v>187585</v>
      </c>
    </row>
    <row r="40" spans="1:16" ht="15.75">
      <c r="A40" s="173"/>
      <c r="B40" s="192" t="s">
        <v>39</v>
      </c>
      <c r="C40" s="192"/>
      <c r="D40" s="83">
        <v>550</v>
      </c>
      <c r="E40" s="83">
        <v>360</v>
      </c>
      <c r="F40" s="83">
        <v>352</v>
      </c>
      <c r="G40" s="83">
        <v>362</v>
      </c>
      <c r="H40" s="83">
        <v>130</v>
      </c>
      <c r="I40" s="83">
        <v>114</v>
      </c>
      <c r="J40" s="83">
        <v>130</v>
      </c>
      <c r="K40" s="83">
        <v>219</v>
      </c>
      <c r="L40" s="83">
        <v>219</v>
      </c>
      <c r="M40" s="83">
        <v>220</v>
      </c>
      <c r="N40" s="83">
        <v>240</v>
      </c>
      <c r="O40" s="83">
        <v>240</v>
      </c>
      <c r="P40" s="84">
        <v>3136</v>
      </c>
    </row>
    <row r="41" spans="1:16" ht="15.75">
      <c r="A41" s="173"/>
      <c r="B41" s="32" t="s">
        <v>37</v>
      </c>
      <c r="C41" s="32"/>
      <c r="D41" s="83">
        <v>15573</v>
      </c>
      <c r="E41" s="83">
        <v>15576</v>
      </c>
      <c r="F41" s="83">
        <v>15510</v>
      </c>
      <c r="G41" s="83">
        <v>15444</v>
      </c>
      <c r="H41" s="83">
        <v>14981</v>
      </c>
      <c r="I41" s="83">
        <v>14844</v>
      </c>
      <c r="J41" s="83">
        <v>14748</v>
      </c>
      <c r="K41" s="83">
        <v>14571</v>
      </c>
      <c r="L41" s="83">
        <v>15391</v>
      </c>
      <c r="M41" s="83">
        <v>15809</v>
      </c>
      <c r="N41" s="83">
        <v>16048</v>
      </c>
      <c r="O41" s="83">
        <v>15954</v>
      </c>
      <c r="P41" s="84">
        <v>184449</v>
      </c>
    </row>
    <row r="42" spans="1:16" ht="15.75">
      <c r="A42" s="173"/>
      <c r="B42" s="32" t="s">
        <v>17</v>
      </c>
      <c r="C42" s="32"/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</row>
    <row r="43" spans="1:16" ht="15.75">
      <c r="A43" s="78" t="s">
        <v>82</v>
      </c>
      <c r="B43" s="177" t="s">
        <v>58</v>
      </c>
      <c r="C43" s="178"/>
      <c r="D43" s="81">
        <v>123.73</v>
      </c>
      <c r="E43" s="81">
        <v>123.73</v>
      </c>
      <c r="F43" s="81">
        <v>131.52</v>
      </c>
      <c r="G43" s="81">
        <v>125.84</v>
      </c>
      <c r="H43" s="81">
        <v>101.57</v>
      </c>
      <c r="I43" s="81">
        <v>104.67</v>
      </c>
      <c r="J43" s="81">
        <v>98.855</v>
      </c>
      <c r="K43" s="81">
        <v>97.6</v>
      </c>
      <c r="L43" s="81">
        <v>92.68</v>
      </c>
      <c r="M43" s="81">
        <v>84.29</v>
      </c>
      <c r="N43" s="81">
        <v>112.21</v>
      </c>
      <c r="O43" s="81">
        <v>130</v>
      </c>
      <c r="P43" s="91">
        <f>SUM(D43:O43)</f>
        <v>1326.6950000000002</v>
      </c>
    </row>
    <row r="44" spans="1:16" ht="15.75">
      <c r="A44" s="78" t="s">
        <v>83</v>
      </c>
      <c r="B44" s="32" t="s">
        <v>60</v>
      </c>
      <c r="C44" s="32"/>
      <c r="D44" s="83">
        <v>800</v>
      </c>
      <c r="E44" s="83">
        <v>700</v>
      </c>
      <c r="F44" s="83">
        <v>700</v>
      </c>
      <c r="G44" s="83">
        <v>600</v>
      </c>
      <c r="H44" s="83">
        <v>500</v>
      </c>
      <c r="I44" s="83">
        <v>500</v>
      </c>
      <c r="J44" s="83">
        <v>400</v>
      </c>
      <c r="K44" s="83">
        <v>400</v>
      </c>
      <c r="L44" s="83">
        <v>400</v>
      </c>
      <c r="M44" s="83">
        <v>500</v>
      </c>
      <c r="N44" s="83">
        <v>700</v>
      </c>
      <c r="O44" s="83">
        <v>800</v>
      </c>
      <c r="P44" s="91">
        <f>SUM(D44:O44)</f>
        <v>7000</v>
      </c>
    </row>
    <row r="45" spans="1:16" ht="15.75">
      <c r="A45" s="78" t="s">
        <v>84</v>
      </c>
      <c r="B45" s="32" t="s">
        <v>65</v>
      </c>
      <c r="C45" s="32"/>
      <c r="D45" s="83">
        <v>400</v>
      </c>
      <c r="E45" s="83">
        <v>380</v>
      </c>
      <c r="F45" s="83">
        <v>330</v>
      </c>
      <c r="G45" s="83">
        <v>300</v>
      </c>
      <c r="H45" s="83">
        <v>250</v>
      </c>
      <c r="I45" s="83">
        <v>200</v>
      </c>
      <c r="J45" s="83">
        <v>150</v>
      </c>
      <c r="K45" s="83">
        <v>180</v>
      </c>
      <c r="L45" s="83">
        <v>160</v>
      </c>
      <c r="M45" s="83">
        <v>300</v>
      </c>
      <c r="N45" s="83">
        <v>350</v>
      </c>
      <c r="O45" s="83">
        <v>400</v>
      </c>
      <c r="P45" s="91">
        <f>SUM(D45:O45)</f>
        <v>3400</v>
      </c>
    </row>
    <row r="46" spans="1:16" ht="15.75">
      <c r="A46" s="175"/>
      <c r="B46" s="55" t="s">
        <v>68</v>
      </c>
      <c r="C46" s="55"/>
      <c r="D46" s="106">
        <f>D45+D44+D39+D35+D31+D27+D24</f>
        <v>315037.79000000004</v>
      </c>
      <c r="E46" s="106">
        <f aca="true" t="shared" si="13" ref="E46:P46">E45+E44+E39+E35+E31+E27+E24</f>
        <v>309251.01</v>
      </c>
      <c r="F46" s="106">
        <f t="shared" si="13"/>
        <v>266915.66000000003</v>
      </c>
      <c r="G46" s="106">
        <f t="shared" si="13"/>
        <v>266032.99</v>
      </c>
      <c r="H46" s="106">
        <f t="shared" si="13"/>
        <v>266795.56</v>
      </c>
      <c r="I46" s="106">
        <f t="shared" si="13"/>
        <v>239554.87000000002</v>
      </c>
      <c r="J46" s="106">
        <f t="shared" si="13"/>
        <v>208908.13999999998</v>
      </c>
      <c r="K46" s="106">
        <f t="shared" si="13"/>
        <v>237385.45</v>
      </c>
      <c r="L46" s="106">
        <f t="shared" si="13"/>
        <v>221602.52999999997</v>
      </c>
      <c r="M46" s="106">
        <f t="shared" si="13"/>
        <v>293524.604</v>
      </c>
      <c r="N46" s="106">
        <f t="shared" si="13"/>
        <v>295025.93</v>
      </c>
      <c r="O46" s="106">
        <f t="shared" si="13"/>
        <v>313717.81</v>
      </c>
      <c r="P46" s="106">
        <f t="shared" si="13"/>
        <v>3233752.3439999996</v>
      </c>
    </row>
    <row r="47" spans="1:16" ht="15.75">
      <c r="A47" s="175"/>
      <c r="B47" s="55" t="s">
        <v>53</v>
      </c>
      <c r="C47" s="55"/>
      <c r="D47" s="106">
        <f>D45+D44+D43+D41+D37+D33+D29+D25</f>
        <v>229281.72999999998</v>
      </c>
      <c r="E47" s="106">
        <f aca="true" t="shared" si="14" ref="E47:P47">E45+E44+E43+E41+E37+E33+E29+E25</f>
        <v>229766.72999999998</v>
      </c>
      <c r="F47" s="106">
        <f t="shared" si="14"/>
        <v>197166.52000000002</v>
      </c>
      <c r="G47" s="106">
        <f t="shared" si="14"/>
        <v>199608.84</v>
      </c>
      <c r="H47" s="106">
        <f t="shared" si="14"/>
        <v>189565.4</v>
      </c>
      <c r="I47" s="106">
        <f t="shared" si="14"/>
        <v>175446.27000000002</v>
      </c>
      <c r="J47" s="106">
        <f t="shared" si="14"/>
        <v>146886.845</v>
      </c>
      <c r="K47" s="106">
        <f t="shared" si="14"/>
        <v>163379.18</v>
      </c>
      <c r="L47" s="106">
        <f t="shared" si="14"/>
        <v>156905.75</v>
      </c>
      <c r="M47" s="106">
        <f t="shared" si="14"/>
        <v>207454.29</v>
      </c>
      <c r="N47" s="106">
        <f t="shared" si="14"/>
        <v>207098.91</v>
      </c>
      <c r="O47" s="106">
        <f t="shared" si="14"/>
        <v>224424</v>
      </c>
      <c r="P47" s="106">
        <f t="shared" si="14"/>
        <v>2326984.465</v>
      </c>
    </row>
    <row r="48" spans="1:16" ht="15.75">
      <c r="A48" s="175"/>
      <c r="B48" s="55" t="s">
        <v>17</v>
      </c>
      <c r="C48" s="55"/>
      <c r="D48" s="106">
        <f>D42+D38+D34+D30+D26</f>
        <v>8196</v>
      </c>
      <c r="E48" s="106">
        <f aca="true" t="shared" si="15" ref="E48:P48">E42+E38+E34+E30+E26</f>
        <v>2976</v>
      </c>
      <c r="F48" s="106">
        <f t="shared" si="15"/>
        <v>2600.75</v>
      </c>
      <c r="G48" s="106">
        <f t="shared" si="15"/>
        <v>4679.84</v>
      </c>
      <c r="H48" s="106">
        <f t="shared" si="15"/>
        <v>11558.56</v>
      </c>
      <c r="I48" s="106">
        <f t="shared" si="15"/>
        <v>4980.1900000000005</v>
      </c>
      <c r="J48" s="106">
        <f t="shared" si="15"/>
        <v>5148.219999999999</v>
      </c>
      <c r="K48" s="106">
        <f t="shared" si="15"/>
        <v>10885.92</v>
      </c>
      <c r="L48" s="106">
        <f t="shared" si="15"/>
        <v>2863.66</v>
      </c>
      <c r="M48" s="106">
        <f t="shared" si="15"/>
        <v>5915.43</v>
      </c>
      <c r="N48" s="106">
        <f t="shared" si="15"/>
        <v>2883</v>
      </c>
      <c r="O48" s="106">
        <f t="shared" si="15"/>
        <v>5900</v>
      </c>
      <c r="P48" s="106">
        <f t="shared" si="15"/>
        <v>68587.57</v>
      </c>
    </row>
    <row r="49" ht="15">
      <c r="A49" s="70"/>
    </row>
    <row r="50" spans="1:17" ht="18.75">
      <c r="A50" s="70"/>
      <c r="B50" s="70"/>
      <c r="C50" s="20" t="s">
        <v>69</v>
      </c>
      <c r="D50" s="20"/>
      <c r="E50" s="16"/>
      <c r="F50" s="16"/>
      <c r="G50" s="16"/>
      <c r="H50" s="16"/>
      <c r="I50" s="16"/>
      <c r="J50" s="16"/>
      <c r="K50" s="16"/>
      <c r="L50" s="16"/>
      <c r="M50" s="30"/>
      <c r="N50" s="30" t="s">
        <v>70</v>
      </c>
      <c r="O50" s="30"/>
      <c r="P50" s="30"/>
      <c r="Q50" s="71"/>
    </row>
  </sheetData>
  <sheetProtection/>
  <mergeCells count="32"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  <mergeCell ref="B13:C13"/>
    <mergeCell ref="B7:C7"/>
    <mergeCell ref="A24:A26"/>
    <mergeCell ref="B14:C14"/>
    <mergeCell ref="A31:A34"/>
    <mergeCell ref="A46:A48"/>
    <mergeCell ref="A39:A42"/>
    <mergeCell ref="B21:C21"/>
    <mergeCell ref="B27:C27"/>
    <mergeCell ref="B28:C28"/>
    <mergeCell ref="B32:C32"/>
    <mergeCell ref="A27:A30"/>
    <mergeCell ref="B36:C36"/>
    <mergeCell ref="B35:C35"/>
    <mergeCell ref="B40:C40"/>
    <mergeCell ref="A35:A38"/>
    <mergeCell ref="B16:C16"/>
    <mergeCell ref="B17:C17"/>
    <mergeCell ref="B20:C20"/>
    <mergeCell ref="A16:A19"/>
    <mergeCell ref="A20:A23"/>
    <mergeCell ref="B31:C3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80" zoomScaleSheetLayoutView="80" zoomScalePageLayoutView="0" workbookViewId="0" topLeftCell="C1">
      <selection activeCell="M3" sqref="M3"/>
    </sheetView>
  </sheetViews>
  <sheetFormatPr defaultColWidth="9.140625" defaultRowHeight="12.75"/>
  <cols>
    <col min="2" max="2" width="54.8515625" style="0" customWidth="1"/>
    <col min="5" max="5" width="11.00390625" style="0" customWidth="1"/>
    <col min="7" max="7" width="9.8515625" style="0" customWidth="1"/>
    <col min="8" max="8" width="10.57421875" style="0" customWidth="1"/>
    <col min="10" max="10" width="10.421875" style="0" customWidth="1"/>
    <col min="11" max="11" width="11.421875" style="0" customWidth="1"/>
    <col min="12" max="12" width="10.28125" style="0" customWidth="1"/>
    <col min="13" max="13" width="11.7109375" style="0" customWidth="1"/>
    <col min="14" max="14" width="10.00390625" style="0" customWidth="1"/>
    <col min="15" max="15" width="10.28125" style="0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29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72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7" t="s">
        <v>96</v>
      </c>
      <c r="L3" s="12"/>
      <c r="M3" s="12"/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64" t="s"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8.75">
      <c r="A7" s="164" t="s">
        <v>88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30</v>
      </c>
      <c r="O8" s="34"/>
    </row>
    <row r="9" spans="1:15" ht="19.5" thickBot="1">
      <c r="A9" s="137" t="s">
        <v>22</v>
      </c>
      <c r="B9" s="138" t="s">
        <v>90</v>
      </c>
      <c r="C9" s="139" t="s">
        <v>4</v>
      </c>
      <c r="D9" s="139" t="s">
        <v>5</v>
      </c>
      <c r="E9" s="139" t="s">
        <v>6</v>
      </c>
      <c r="F9" s="139" t="s">
        <v>7</v>
      </c>
      <c r="G9" s="139" t="s">
        <v>8</v>
      </c>
      <c r="H9" s="139" t="s">
        <v>9</v>
      </c>
      <c r="I9" s="139" t="s">
        <v>10</v>
      </c>
      <c r="J9" s="139" t="s">
        <v>11</v>
      </c>
      <c r="K9" s="139" t="s">
        <v>12</v>
      </c>
      <c r="L9" s="139" t="s">
        <v>13</v>
      </c>
      <c r="M9" s="139" t="s">
        <v>14</v>
      </c>
      <c r="N9" s="139" t="s">
        <v>15</v>
      </c>
      <c r="O9" s="140" t="s">
        <v>89</v>
      </c>
    </row>
    <row r="10" spans="1:15" ht="18.75">
      <c r="A10" s="135" t="s">
        <v>16</v>
      </c>
      <c r="B10" s="142" t="s">
        <v>56</v>
      </c>
      <c r="C10" s="136">
        <f>C12</f>
        <v>22.326</v>
      </c>
      <c r="D10" s="136">
        <f aca="true" t="shared" si="0" ref="D10:N10">D12</f>
        <v>17.678</v>
      </c>
      <c r="E10" s="136">
        <f t="shared" si="0"/>
        <v>15.793</v>
      </c>
      <c r="F10" s="136">
        <f t="shared" si="0"/>
        <v>7.219</v>
      </c>
      <c r="G10" s="136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143">
        <f>SUM(C10:N10)</f>
        <v>63.016000000000005</v>
      </c>
    </row>
    <row r="11" spans="1:15" ht="18.75">
      <c r="A11" s="38"/>
      <c r="B11" s="145" t="s">
        <v>33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106">
        <v>0</v>
      </c>
    </row>
    <row r="12" spans="1:15" ht="18.75">
      <c r="A12" s="38"/>
      <c r="B12" s="145" t="s">
        <v>37</v>
      </c>
      <c r="C12" s="81">
        <v>22.326</v>
      </c>
      <c r="D12" s="96">
        <v>17.678</v>
      </c>
      <c r="E12" s="96">
        <v>15.793</v>
      </c>
      <c r="F12" s="96">
        <v>7.219</v>
      </c>
      <c r="G12" s="96">
        <f>G8</f>
        <v>0</v>
      </c>
      <c r="H12" s="96">
        <f>H8</f>
        <v>0</v>
      </c>
      <c r="I12" s="96">
        <f>I8</f>
        <v>0</v>
      </c>
      <c r="J12" s="96">
        <f>J8</f>
        <v>0</v>
      </c>
      <c r="K12" s="96">
        <f>K8</f>
        <v>0</v>
      </c>
      <c r="L12" s="96">
        <v>0</v>
      </c>
      <c r="M12" s="96">
        <v>0</v>
      </c>
      <c r="N12" s="96">
        <v>0</v>
      </c>
      <c r="O12" s="144">
        <f>SUM(C12:N12)</f>
        <v>63.016000000000005</v>
      </c>
    </row>
    <row r="13" spans="1:15" ht="18.75">
      <c r="A13" s="38"/>
      <c r="B13" s="145" t="s">
        <v>17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106">
        <v>0</v>
      </c>
    </row>
    <row r="14" spans="1:15" ht="18.75">
      <c r="A14" s="82"/>
      <c r="B14" s="141" t="s">
        <v>91</v>
      </c>
      <c r="C14" s="97">
        <f aca="true" t="shared" si="1" ref="C14:O14">C10</f>
        <v>22.326</v>
      </c>
      <c r="D14" s="97">
        <f t="shared" si="1"/>
        <v>17.678</v>
      </c>
      <c r="E14" s="97">
        <f t="shared" si="1"/>
        <v>15.793</v>
      </c>
      <c r="F14" s="97">
        <f t="shared" si="1"/>
        <v>7.219</v>
      </c>
      <c r="G14" s="97">
        <f t="shared" si="1"/>
        <v>0</v>
      </c>
      <c r="H14" s="97">
        <f t="shared" si="1"/>
        <v>0</v>
      </c>
      <c r="I14" s="97">
        <f t="shared" si="1"/>
        <v>0</v>
      </c>
      <c r="J14" s="97">
        <f t="shared" si="1"/>
        <v>0</v>
      </c>
      <c r="K14" s="97">
        <f t="shared" si="1"/>
        <v>0</v>
      </c>
      <c r="L14" s="97">
        <f t="shared" si="1"/>
        <v>0</v>
      </c>
      <c r="M14" s="97">
        <f t="shared" si="1"/>
        <v>0</v>
      </c>
      <c r="N14" s="97">
        <f t="shared" si="1"/>
        <v>0</v>
      </c>
      <c r="O14" s="97">
        <f t="shared" si="1"/>
        <v>63.016000000000005</v>
      </c>
    </row>
    <row r="15" spans="1:15" ht="18.75">
      <c r="A15" s="82"/>
      <c r="B15" s="141" t="s">
        <v>52</v>
      </c>
      <c r="C15" s="97">
        <f>C12</f>
        <v>22.326</v>
      </c>
      <c r="D15" s="97">
        <f aca="true" t="shared" si="2" ref="D15:O15">D12</f>
        <v>17.678</v>
      </c>
      <c r="E15" s="97">
        <f t="shared" si="2"/>
        <v>15.793</v>
      </c>
      <c r="F15" s="97">
        <f t="shared" si="2"/>
        <v>7.219</v>
      </c>
      <c r="G15" s="97">
        <f t="shared" si="2"/>
        <v>0</v>
      </c>
      <c r="H15" s="97">
        <f t="shared" si="2"/>
        <v>0</v>
      </c>
      <c r="I15" s="97">
        <f t="shared" si="2"/>
        <v>0</v>
      </c>
      <c r="J15" s="97">
        <f t="shared" si="2"/>
        <v>0</v>
      </c>
      <c r="K15" s="97">
        <f t="shared" si="2"/>
        <v>0</v>
      </c>
      <c r="L15" s="97">
        <f t="shared" si="2"/>
        <v>0</v>
      </c>
      <c r="M15" s="97">
        <f t="shared" si="2"/>
        <v>0</v>
      </c>
      <c r="N15" s="97">
        <f t="shared" si="2"/>
        <v>0</v>
      </c>
      <c r="O15" s="97">
        <f t="shared" si="2"/>
        <v>63.016000000000005</v>
      </c>
    </row>
    <row r="17" spans="2:15" ht="18.75">
      <c r="B17" s="20" t="s">
        <v>69</v>
      </c>
      <c r="C17" s="20"/>
      <c r="D17" s="16"/>
      <c r="E17" s="16"/>
      <c r="F17" s="16"/>
      <c r="G17" s="16"/>
      <c r="H17" s="16"/>
      <c r="I17" s="16"/>
      <c r="J17" s="16"/>
      <c r="K17" s="16"/>
      <c r="L17" s="30" t="s">
        <v>70</v>
      </c>
      <c r="N17" s="30"/>
      <c r="O17" s="30"/>
    </row>
    <row r="20" spans="4:16" ht="15.75"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8"/>
    </row>
    <row r="21" spans="4:16" ht="15.75"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8"/>
    </row>
    <row r="22" spans="4:16" ht="15.75"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</row>
  </sheetData>
  <sheetProtection/>
  <mergeCells count="2">
    <mergeCell ref="B6:O6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29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64" t="s"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ht="18.75">
      <c r="A11" s="164" t="s">
        <v>40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30</v>
      </c>
      <c r="O12" s="34"/>
    </row>
    <row r="13" spans="1:15" ht="18.75">
      <c r="A13" s="38" t="s">
        <v>22</v>
      </c>
      <c r="B13" s="39" t="s">
        <v>38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31</v>
      </c>
      <c r="N13" s="38" t="s">
        <v>15</v>
      </c>
      <c r="O13" s="38" t="s">
        <v>36</v>
      </c>
    </row>
    <row r="14" spans="2:15" ht="31.5">
      <c r="B14" s="50" t="s">
        <v>42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33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37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2019-12-17T08:58:05Z</cp:lastPrinted>
  <dcterms:created xsi:type="dcterms:W3CDTF">1996-10-08T23:32:33Z</dcterms:created>
  <dcterms:modified xsi:type="dcterms:W3CDTF">2019-12-17T08:58:47Z</dcterms:modified>
  <cp:category/>
  <cp:version/>
  <cp:contentType/>
  <cp:contentStatus/>
</cp:coreProperties>
</file>