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definedNames>
    <definedName name="_xlnm.Print_Area" localSheetId="0">Лист1!$A$1:$Q$103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 l="1"/>
  <c r="J107" i="1"/>
  <c r="J109" i="1"/>
  <c r="J105" i="1"/>
  <c r="J69" i="1"/>
  <c r="J70" i="1"/>
  <c r="J68" i="1"/>
  <c r="D70" i="1"/>
  <c r="D69" i="1"/>
  <c r="D68" i="1"/>
  <c r="D16" i="1" l="1"/>
  <c r="J17" i="1"/>
  <c r="J18" i="1"/>
  <c r="J19" i="1"/>
  <c r="D17" i="1"/>
  <c r="D18" i="1"/>
  <c r="D19" i="1"/>
  <c r="G57" i="1"/>
  <c r="D58" i="1"/>
  <c r="J58" i="1"/>
  <c r="J108" i="1" l="1"/>
  <c r="J59" i="1"/>
  <c r="J91" i="1" s="1"/>
  <c r="M79" i="1"/>
  <c r="G79" i="1"/>
  <c r="G80" i="1"/>
  <c r="J83" i="1" l="1"/>
  <c r="D83" i="1"/>
  <c r="N74" i="1"/>
  <c r="M74" i="1"/>
  <c r="H74" i="1"/>
  <c r="G74" i="1"/>
  <c r="J79" i="1"/>
  <c r="D79" i="1"/>
  <c r="D77" i="1"/>
  <c r="J77" i="1"/>
  <c r="D80" i="1" l="1"/>
  <c r="J80" i="1"/>
  <c r="M80" i="1"/>
  <c r="E57" i="1"/>
  <c r="F57" i="1"/>
  <c r="H57" i="1"/>
  <c r="K57" i="1"/>
  <c r="L57" i="1"/>
  <c r="N57" i="1"/>
  <c r="E56" i="1"/>
  <c r="F56" i="1"/>
  <c r="K56" i="1"/>
  <c r="M48" i="1"/>
  <c r="G48" i="1"/>
  <c r="M45" i="1"/>
  <c r="G45" i="1"/>
  <c r="J16" i="1"/>
  <c r="G56" i="1" l="1"/>
  <c r="G59" i="1" s="1"/>
  <c r="M56" i="1"/>
  <c r="M59" i="1" s="1"/>
  <c r="M91" i="1" s="1"/>
  <c r="J73" i="1"/>
  <c r="D73" i="1"/>
  <c r="J63" i="1" l="1"/>
  <c r="J62" i="1"/>
  <c r="D62" i="1"/>
  <c r="J71" i="1"/>
  <c r="J66" i="1"/>
  <c r="J64" i="1"/>
  <c r="D71" i="1"/>
  <c r="D66" i="1"/>
  <c r="D64" i="1"/>
  <c r="I59" i="1"/>
  <c r="J53" i="1"/>
  <c r="D53" i="1"/>
  <c r="J48" i="1"/>
  <c r="D48" i="1"/>
  <c r="J45" i="1"/>
  <c r="D45" i="1"/>
  <c r="J55" i="1"/>
  <c r="J104" i="1" s="1"/>
  <c r="J51" i="1"/>
  <c r="J50" i="1"/>
  <c r="J49" i="1"/>
  <c r="J47" i="1"/>
  <c r="J46" i="1"/>
  <c r="D55" i="1"/>
  <c r="D51" i="1"/>
  <c r="D50" i="1"/>
  <c r="D49" i="1"/>
  <c r="D47" i="1"/>
  <c r="D46" i="1"/>
  <c r="J74" i="1" l="1"/>
  <c r="D63" i="1"/>
  <c r="D74" i="1" s="1"/>
  <c r="J88" i="1" l="1"/>
  <c r="J86" i="1"/>
  <c r="J84" i="1"/>
  <c r="J43" i="1"/>
  <c r="J42" i="1"/>
  <c r="D88" i="1"/>
  <c r="D86" i="1"/>
  <c r="D84" i="1"/>
  <c r="D43" i="1"/>
  <c r="D42" i="1"/>
  <c r="J32" i="1"/>
  <c r="J29" i="1"/>
  <c r="J28" i="1"/>
  <c r="D32" i="1"/>
  <c r="D29" i="1"/>
  <c r="D28" i="1"/>
  <c r="J90" i="1"/>
  <c r="J40" i="1"/>
  <c r="J39" i="1"/>
  <c r="J38" i="1"/>
  <c r="J37" i="1"/>
  <c r="J36" i="1"/>
  <c r="J35" i="1"/>
  <c r="J34" i="1"/>
  <c r="D90" i="1"/>
  <c r="D40" i="1"/>
  <c r="D39" i="1"/>
  <c r="D38" i="1"/>
  <c r="D37" i="1"/>
  <c r="D36" i="1"/>
  <c r="D35" i="1"/>
  <c r="D34" i="1"/>
  <c r="D33" i="1"/>
  <c r="J57" i="1" l="1"/>
  <c r="D30" i="1"/>
  <c r="D31" i="1"/>
  <c r="J31" i="1"/>
  <c r="J30" i="1"/>
  <c r="J33" i="1" l="1"/>
  <c r="J27" i="1"/>
  <c r="J26" i="1"/>
  <c r="J25" i="1"/>
  <c r="J24" i="1"/>
  <c r="D27" i="1"/>
  <c r="D26" i="1"/>
  <c r="D25" i="1"/>
  <c r="D24" i="1"/>
  <c r="J23" i="1"/>
  <c r="D23" i="1"/>
  <c r="L59" i="1"/>
  <c r="F59" i="1"/>
  <c r="J21" i="1"/>
  <c r="J56" i="1" l="1"/>
  <c r="K59" i="1"/>
  <c r="K91" i="1" s="1"/>
  <c r="E59" i="1"/>
  <c r="E91" i="1" s="1"/>
  <c r="D21" i="1" l="1"/>
  <c r="D56" i="1" s="1"/>
  <c r="N59" i="1"/>
  <c r="N91" i="1" s="1"/>
  <c r="D57" i="1"/>
  <c r="D15" i="1"/>
  <c r="J14" i="1"/>
  <c r="J15" i="1"/>
  <c r="D14" i="1"/>
  <c r="J13" i="1"/>
  <c r="D13" i="1"/>
  <c r="D59" i="1" l="1"/>
  <c r="G91" i="1"/>
  <c r="J12" i="1" l="1"/>
  <c r="D12" i="1"/>
  <c r="J11" i="1"/>
  <c r="D11" i="1" l="1"/>
  <c r="H59" i="1"/>
  <c r="H91" i="1" s="1"/>
  <c r="D91" i="1" l="1"/>
</calcChain>
</file>

<file path=xl/sharedStrings.xml><?xml version="1.0" encoding="utf-8"?>
<sst xmlns="http://schemas.openxmlformats.org/spreadsheetml/2006/main" count="237" uniqueCount="201">
  <si>
    <t>№ з/п</t>
  </si>
  <si>
    <t>Заходи</t>
  </si>
  <si>
    <t>Планові обсяги фінансування відповідно до Програми, тис. грн.</t>
  </si>
  <si>
    <t>Стан виконання заходів (результативні показники виконання Програми)</t>
  </si>
  <si>
    <t>Усього</t>
  </si>
  <si>
    <t>Місцевий бюджет</t>
  </si>
  <si>
    <t>Інші джерела фінансування</t>
  </si>
  <si>
    <t>обл. бюджет</t>
  </si>
  <si>
    <t>міський бюджет</t>
  </si>
  <si>
    <t xml:space="preserve">Відповідальний за виконання завдання та строк виконання
</t>
  </si>
  <si>
    <t xml:space="preserve">держ.
бюджет
</t>
  </si>
  <si>
    <t xml:space="preserve">Фактичні обсяги фінансування, 
тис. грн.
</t>
  </si>
  <si>
    <t xml:space="preserve">Завдання 1. Підвищення енергоефективності в бюджетній сфері міста Суми </t>
  </si>
  <si>
    <t>Галузь "Освіта"</t>
  </si>
  <si>
    <t>Управління капітального будівництва та дорожнього господарства СМР, 2018-2019 в т.ч.:</t>
  </si>
  <si>
    <t>Управління капітального будівництва та дорожнього господарства СМР, 2019</t>
  </si>
  <si>
    <t>2018 рік</t>
  </si>
  <si>
    <t>1.1.</t>
  </si>
  <si>
    <t>1.2.</t>
  </si>
  <si>
    <r>
      <rPr>
        <b/>
        <sz val="14"/>
        <color theme="1"/>
        <rFont val="Times New Roman"/>
        <family val="1"/>
        <charset val="204"/>
      </rPr>
      <t>Виконано</t>
    </r>
    <r>
      <rPr>
        <sz val="14"/>
        <color theme="1"/>
        <rFont val="Times New Roman"/>
        <family val="1"/>
        <charset val="204"/>
      </rPr>
      <t xml:space="preserve"> обмірювальні креслення зовнішніх геометричних розмірів 14 будівель та обмірювальні креслення внутрішніх геометричних розмірів 3 будівель.</t>
    </r>
  </si>
  <si>
    <t>1.3.</t>
  </si>
  <si>
    <r>
      <rPr>
        <b/>
        <sz val="14"/>
        <color theme="1"/>
        <rFont val="Times New Roman"/>
        <family val="1"/>
        <charset val="204"/>
      </rPr>
      <t xml:space="preserve">Не виконано. </t>
    </r>
    <r>
      <rPr>
        <sz val="14"/>
        <color theme="1"/>
        <rFont val="Times New Roman"/>
        <family val="1"/>
        <charset val="204"/>
      </rPr>
      <t>Кошти на виконання заходи не замовлялися головним розпорядником коштів</t>
    </r>
  </si>
  <si>
    <t>2017 рік</t>
  </si>
  <si>
    <t>кредит Європейського інвестиційного банку</t>
  </si>
  <si>
    <t>кредит НЕФКО</t>
  </si>
  <si>
    <t>1.5.</t>
  </si>
  <si>
    <t>грант Європейського Союзу</t>
  </si>
  <si>
    <t>Завдання 2. Модернізація систем освітлення</t>
  </si>
  <si>
    <t>2.2.</t>
  </si>
  <si>
    <t>Управління освіти і науки СМР, 2019</t>
  </si>
  <si>
    <t>Виконано. Встановлено прожектор LX 100 (20 шт), llumia 100 (14 шт.), світильник консольний llumia 50 (2 шт.), світильник круглий накладний (80 шт.), світлодіодний накладний світильник ЕН 1,2 (80 шт.), світлодіодний накладний світильник з кріпленням (320 шт.), лампа LED матова (30 шт.), лампа llumia 003L (80 шт.), LED лампа ЕН 10 (100 шт.)</t>
  </si>
  <si>
    <t xml:space="preserve">Завдання 3. Термомодернізація будівель </t>
  </si>
  <si>
    <t>3.2.</t>
  </si>
  <si>
    <t>Управління освіти і науки СМР, 2017-2019</t>
  </si>
  <si>
    <t>3.14.</t>
  </si>
  <si>
    <t>3.15.</t>
  </si>
  <si>
    <t>грант GIZ</t>
  </si>
  <si>
    <t>3.22.</t>
  </si>
  <si>
    <r>
      <rPr>
        <b/>
        <sz val="14"/>
        <color theme="1"/>
        <rFont val="Times New Roman"/>
        <family val="1"/>
        <charset val="204"/>
      </rPr>
      <t>Виконано</t>
    </r>
    <r>
      <rPr>
        <sz val="14"/>
        <color theme="1"/>
        <rFont val="Times New Roman"/>
        <family val="1"/>
        <charset val="204"/>
      </rPr>
      <t>. Розроблено  проектно-кошторисну документацію, виконано експертизу проекту</t>
    </r>
  </si>
  <si>
    <t>3.24.</t>
  </si>
  <si>
    <t>3.25.</t>
  </si>
  <si>
    <t>Управління освіти і науки СМР, 2018- 2019</t>
  </si>
  <si>
    <t>3.26.</t>
  </si>
  <si>
    <t>3.27.</t>
  </si>
  <si>
    <t>3.28.</t>
  </si>
  <si>
    <t>3.29.</t>
  </si>
  <si>
    <t>3.30.</t>
  </si>
  <si>
    <t>3.31.</t>
  </si>
  <si>
    <t>3.32.</t>
  </si>
  <si>
    <t>3.33.</t>
  </si>
  <si>
    <t>3.34.</t>
  </si>
  <si>
    <t>3.35.</t>
  </si>
  <si>
    <r>
      <rPr>
        <b/>
        <sz val="14"/>
        <color theme="1"/>
        <rFont val="Times New Roman"/>
        <family val="1"/>
        <charset val="204"/>
      </rPr>
      <t xml:space="preserve">Виконано.  </t>
    </r>
    <r>
      <rPr>
        <sz val="14"/>
        <color theme="1"/>
        <rFont val="Times New Roman"/>
        <family val="1"/>
        <charset val="204"/>
      </rPr>
      <t>Замінено 473,5 кв.м. віконних блоків</t>
    </r>
  </si>
  <si>
    <t xml:space="preserve">Завдання 4.  Термомодернізація будівлі та модернізація інженерних мереж </t>
  </si>
  <si>
    <t>4.1.</t>
  </si>
  <si>
    <t>Управління капітального будівництва та дорожнього господарства СМР 2017-2019</t>
  </si>
  <si>
    <t>4.4.</t>
  </si>
  <si>
    <t>Управління капітального будівництва та дорожнього господарства СМР 2018-2019</t>
  </si>
  <si>
    <t>Завдання 5. Модернізація систем опалення</t>
  </si>
  <si>
    <t>5.3.</t>
  </si>
  <si>
    <t xml:space="preserve"> ДНЗ № 14</t>
  </si>
  <si>
    <t>Спеціальна школа</t>
  </si>
  <si>
    <t>Управління освіти і науки СМР</t>
  </si>
  <si>
    <t>5.4.</t>
  </si>
  <si>
    <t>ЗЗСО № 19</t>
  </si>
  <si>
    <t>ЗОШ № 22</t>
  </si>
  <si>
    <t>ЗОШ № 15</t>
  </si>
  <si>
    <r>
      <rPr>
        <b/>
        <sz val="14"/>
        <color theme="1"/>
        <rFont val="Times New Roman"/>
        <family val="1"/>
        <charset val="204"/>
      </rPr>
      <t>Виконано</t>
    </r>
    <r>
      <rPr>
        <sz val="14"/>
        <color theme="1"/>
        <rFont val="Times New Roman"/>
        <family val="1"/>
        <charset val="204"/>
      </rPr>
      <t>. Встановлено щит управління, температурні датчики</t>
    </r>
  </si>
  <si>
    <r>
      <rPr>
        <b/>
        <sz val="14"/>
        <color theme="1"/>
        <rFont val="Times New Roman"/>
        <family val="1"/>
        <charset val="204"/>
      </rPr>
      <t>Виконано</t>
    </r>
    <r>
      <rPr>
        <sz val="14"/>
        <color theme="1"/>
        <rFont val="Times New Roman"/>
        <family val="1"/>
        <charset val="204"/>
      </rPr>
      <t>. Встановлено щит управління, температурні датчики, насосне обладнання</t>
    </r>
  </si>
  <si>
    <t>Завдання 6. Впровадження автоматизованої системи моніторингу енергоспоживання в бюджетній сфері</t>
  </si>
  <si>
    <t>6.3.</t>
  </si>
  <si>
    <t>Завдання 7. Модернізація системи вентиляції</t>
  </si>
  <si>
    <t>7.2.</t>
  </si>
  <si>
    <t>управління освіти і науки Сумської міської ради</t>
  </si>
  <si>
    <t>управління капітального будівництва та дорожнього господарства Сумської міської ради</t>
  </si>
  <si>
    <t>Галузь "Охорона здоров'я"</t>
  </si>
  <si>
    <t>Завдання 9. Термомодернізація будівель</t>
  </si>
  <si>
    <t>9.7.</t>
  </si>
  <si>
    <r>
      <rPr>
        <b/>
        <sz val="14"/>
        <color theme="1"/>
        <rFont val="Times New Roman"/>
        <family val="1"/>
        <charset val="204"/>
      </rPr>
      <t>Виконано</t>
    </r>
    <r>
      <rPr>
        <sz val="14"/>
        <color theme="1"/>
        <rFont val="Times New Roman"/>
        <family val="1"/>
        <charset val="204"/>
      </rPr>
      <t xml:space="preserve">. Замінено 51,93 кв. м віконних блоків. </t>
    </r>
  </si>
  <si>
    <t>9.8.</t>
  </si>
  <si>
    <t>2018-2019</t>
  </si>
  <si>
    <t>9.12.</t>
  </si>
  <si>
    <t>Завдання 10. Реалізація інвестиційних проектів</t>
  </si>
  <si>
    <t>10.1.</t>
  </si>
  <si>
    <t>10.2.</t>
  </si>
  <si>
    <t>Завдання 13. Модернізація системи вентиляції та системи електропостачання</t>
  </si>
  <si>
    <t>13.2.</t>
  </si>
  <si>
    <t>Всього по галузі "Охорона здоров'я"</t>
  </si>
  <si>
    <t>Всього по галузі "Освіта"</t>
  </si>
  <si>
    <t>Галузь "Культура і мистецтво"</t>
  </si>
  <si>
    <t>Завдання 15. Термомодернізація будівель</t>
  </si>
  <si>
    <t>15.4.</t>
  </si>
  <si>
    <t>2017-2019</t>
  </si>
  <si>
    <t>Завдання 16. Модернізація систем опалення</t>
  </si>
  <si>
    <t>16.2.</t>
  </si>
  <si>
    <t>Всього по галузі "Культура і мистецтво"</t>
  </si>
  <si>
    <t>Інформаційно-просвітницькі заходи у сфері енергозбереження та підвищення енергоефективності та інші заходи</t>
  </si>
  <si>
    <t>Завдання 19. Створення та функціонування системи енергетичного менеджменту</t>
  </si>
  <si>
    <t>19.1.</t>
  </si>
  <si>
    <t>Департамент фінансів, економіки та інвестицій СМР, управління освіти і науки СМР, відділ культури та туризму СМР, відділ охорони здоров’я СМР, 2017-2019</t>
  </si>
  <si>
    <t>19.3.</t>
  </si>
  <si>
    <t>Департамент фінансів, економіки та інвестицій СМР, 2019</t>
  </si>
  <si>
    <t>Завдання 20. Участь у Добровільному об’єднанні органів місцевого самоврядування – Асоціації «Енергоефективні міста України»</t>
  </si>
  <si>
    <t>20.1.</t>
  </si>
  <si>
    <t>Завдання 21. Реалізація Проекту "Впровадження Європейської Енергетичної відзнаки в Україні"</t>
  </si>
  <si>
    <t>21.1.</t>
  </si>
  <si>
    <t>Виконавчий комітет СМР, 2019</t>
  </si>
  <si>
    <r>
      <rPr>
        <b/>
        <sz val="14"/>
        <color theme="1"/>
        <rFont val="Times New Roman"/>
        <family val="1"/>
        <charset val="204"/>
      </rPr>
      <t>Виконано</t>
    </r>
    <r>
      <rPr>
        <sz val="14"/>
        <color theme="1"/>
        <rFont val="Times New Roman"/>
        <family val="1"/>
        <charset val="204"/>
      </rPr>
      <t>. Сплачено  щорічний  внесок за членство в "Європейській Енергетичній Відзнаці"</t>
    </r>
  </si>
  <si>
    <t>Завдання 22. Популяризація ідеї сталого енергетичного розвитку міста</t>
  </si>
  <si>
    <t>22.2.</t>
  </si>
  <si>
    <r>
      <rPr>
        <b/>
        <sz val="14"/>
        <color theme="1"/>
        <rFont val="Times New Roman"/>
        <family val="1"/>
        <charset val="204"/>
      </rPr>
      <t>Виконано</t>
    </r>
    <r>
      <rPr>
        <sz val="14"/>
        <color theme="1"/>
        <rFont val="Times New Roman"/>
        <family val="1"/>
        <charset val="204"/>
      </rPr>
      <t>. У червні 2019 року проведено загальноміське свято Дні Сталої енергії у місті Суми. Виготовлена та придбана сувенірна продукція для учасників заходів. Виготовлена поліграфічна продукція. Оплачено послуги з виготовлення і трансляції реклами на радіо та телебаченні. Забезпечено організацію проведення заходу. Виготовлено відео ролик «Дні Сталої енергії у місті Суми-2019»</t>
    </r>
  </si>
  <si>
    <t>Всього по Програмі</t>
  </si>
  <si>
    <r>
      <rPr>
        <b/>
        <sz val="14"/>
        <color theme="1"/>
        <rFont val="Times New Roman"/>
        <family val="1"/>
        <charset val="204"/>
      </rPr>
      <t>Виконано.</t>
    </r>
    <r>
      <rPr>
        <sz val="14"/>
        <color theme="1"/>
        <rFont val="Times New Roman"/>
        <family val="1"/>
        <charset val="204"/>
      </rPr>
      <t xml:space="preserve"> Розроблено проектно-кошторисну документацію по ССШ №№ 7, 9 (оплачено частину коштів).  Оплачено послуги технічного експерта, експерта з комунікацій проекту, керівника, менеджера, бухгалтера, спеціаліста з закупівель  проекту «Підвищення енергоефективності в освітніх закладах м. Суми», послуги зі створення і розміщення рекламної та інформаційної продукції по проекту «Підвищення енергоефективності в освітніх закладах м. Суми». Участь у проведенні Днів сталої енергії в м. Суми</t>
    </r>
  </si>
  <si>
    <r>
      <rPr>
        <b/>
        <sz val="14"/>
        <color theme="1"/>
        <rFont val="Times New Roman"/>
        <family val="1"/>
        <charset val="204"/>
      </rPr>
      <t xml:space="preserve">Виконано. </t>
    </r>
    <r>
      <rPr>
        <sz val="14"/>
        <color theme="1"/>
        <rFont val="Times New Roman"/>
        <family val="1"/>
        <charset val="204"/>
      </rPr>
      <t xml:space="preserve">Замінено 48,12 кв.м. віконних блоків WDS 500—5-камерний металопластиковий профіль з двокамерним склопакетом з коефіцієнтом теплопередачі 0,84 м2 К/Вт </t>
    </r>
  </si>
  <si>
    <r>
      <rPr>
        <b/>
        <sz val="14"/>
        <color theme="1"/>
        <rFont val="Times New Roman"/>
        <family val="1"/>
        <charset val="204"/>
      </rPr>
      <t>Виконано.</t>
    </r>
    <r>
      <rPr>
        <sz val="14"/>
        <color theme="1"/>
        <rFont val="Times New Roman"/>
        <family val="1"/>
        <charset val="204"/>
      </rPr>
      <t xml:space="preserve"> Утеплено 134 кв.м. покрівлі над сходовою клітиною </t>
    </r>
  </si>
  <si>
    <r>
      <rPr>
        <b/>
        <sz val="14"/>
        <color theme="1"/>
        <rFont val="Times New Roman"/>
        <family val="1"/>
        <charset val="204"/>
      </rPr>
      <t>Виконано</t>
    </r>
    <r>
      <rPr>
        <sz val="14"/>
        <color theme="1"/>
        <rFont val="Times New Roman"/>
        <family val="1"/>
        <charset val="204"/>
      </rPr>
      <t>. Замінено 426,91 кв.м. віконних блоків (5-камерний металопластиковий профіль з двокамерним склопакетом з  коефіцієнтом теплопередачі 0,84 м2 К/Вт)</t>
    </r>
  </si>
  <si>
    <r>
      <rPr>
        <b/>
        <sz val="14"/>
        <color theme="1"/>
        <rFont val="Times New Roman"/>
        <family val="1"/>
        <charset val="204"/>
      </rPr>
      <t>Виконано</t>
    </r>
    <r>
      <rPr>
        <sz val="14"/>
        <color theme="1"/>
        <rFont val="Times New Roman"/>
        <family val="1"/>
        <charset val="204"/>
      </rPr>
      <t>. Замінено 188 кв.м. віконних блоків (WDS 500—5-камерний металопластиковий профіль з двокамерним склопакетом з коефіцієнтом опору теплопередачі 0,84 м2 К/Вт)</t>
    </r>
  </si>
  <si>
    <r>
      <rPr>
        <b/>
        <sz val="14"/>
        <color theme="1"/>
        <rFont val="Times New Roman"/>
        <family val="1"/>
        <charset val="204"/>
      </rPr>
      <t>Виконано</t>
    </r>
    <r>
      <rPr>
        <sz val="14"/>
        <color theme="1"/>
        <rFont val="Times New Roman"/>
        <family val="1"/>
        <charset val="204"/>
      </rPr>
      <t>. Утеплено цоколь площею 128 кв.м екструдованим пінополістиролом товщиною 50 мм</t>
    </r>
  </si>
  <si>
    <r>
      <rPr>
        <b/>
        <sz val="14"/>
        <color theme="1"/>
        <rFont val="Times New Roman"/>
        <family val="1"/>
        <charset val="204"/>
      </rPr>
      <t xml:space="preserve">Виконано. </t>
    </r>
    <r>
      <rPr>
        <sz val="14"/>
        <color theme="1"/>
        <rFont val="Times New Roman"/>
        <family val="1"/>
        <charset val="204"/>
      </rPr>
      <t xml:space="preserve"> Замінено 309,9 кв.м. віконних блоків (WDS 500—5-камерний металопластиковий профіль з двокамерним склопакетом коефіцієнтом опору теплопередачі 0,79-0,84 м2 К/Вт) та 36 кв.м. дверних блоків</t>
    </r>
  </si>
  <si>
    <r>
      <rPr>
        <b/>
        <sz val="14"/>
        <color theme="1"/>
        <rFont val="Times New Roman"/>
        <family val="1"/>
        <charset val="204"/>
      </rPr>
      <t xml:space="preserve">Виконано. </t>
    </r>
    <r>
      <rPr>
        <sz val="14"/>
        <color theme="1"/>
        <rFont val="Times New Roman"/>
        <family val="1"/>
        <charset val="204"/>
      </rPr>
      <t>Замінено 459,14 кв.м. віконних блоків (WDS 500—5-камерний металопластиковий профіль з двокамерним склопакетом коефіцієнтом теплопередачі 0,79-0,84 м2 К/Вт)</t>
    </r>
  </si>
  <si>
    <r>
      <rPr>
        <b/>
        <sz val="14"/>
        <color theme="1"/>
        <rFont val="Times New Roman"/>
        <family val="1"/>
        <charset val="204"/>
      </rPr>
      <t>Виконано.</t>
    </r>
    <r>
      <rPr>
        <sz val="14"/>
        <color theme="1"/>
        <rFont val="Times New Roman"/>
        <family val="1"/>
        <charset val="204"/>
      </rPr>
      <t xml:space="preserve"> Замінено 399,657 кв.м. віконних блоків (WDS 500—5-камерний металопластиковий профіль з двокамерним склопакетом з  коефіцієнтом опору  теплопередачі 0,79-0,84 м2 К/Вт)</t>
    </r>
  </si>
  <si>
    <r>
      <rPr>
        <b/>
        <sz val="14"/>
        <color theme="1"/>
        <rFont val="Times New Roman"/>
        <family val="1"/>
        <charset val="204"/>
      </rPr>
      <t>Виконано</t>
    </r>
    <r>
      <rPr>
        <sz val="14"/>
        <color theme="1"/>
        <rFont val="Times New Roman"/>
        <family val="1"/>
        <charset val="204"/>
      </rPr>
      <t xml:space="preserve">. Замінено 222,79 кв.м. віконних блоків (WDS 500—5-камерний металопластиковий профіль з двокамерним склопакетом з коефіцієнтом опору теплопередачі 0,79-0,84 м2 К/Вт) </t>
    </r>
  </si>
  <si>
    <r>
      <rPr>
        <b/>
        <sz val="14"/>
        <color theme="1"/>
        <rFont val="Times New Roman"/>
        <family val="1"/>
        <charset val="204"/>
      </rPr>
      <t>Виконано</t>
    </r>
    <r>
      <rPr>
        <sz val="14"/>
        <color theme="1"/>
        <rFont val="Times New Roman"/>
        <family val="1"/>
        <charset val="204"/>
      </rPr>
      <t xml:space="preserve">.  Замінено 188,24 кв.м. віконних блоків (WDS 500—5-камерний металопластиковий профіль з двокамерним склопакетом з коефіцієнтом опору  теплопередачі 0,79-0,84 м2 К/Вт) </t>
    </r>
  </si>
  <si>
    <r>
      <rPr>
        <b/>
        <sz val="14"/>
        <color theme="1"/>
        <rFont val="Times New Roman"/>
        <family val="1"/>
        <charset val="204"/>
      </rPr>
      <t>Виконано</t>
    </r>
    <r>
      <rPr>
        <sz val="14"/>
        <color theme="1"/>
        <rFont val="Times New Roman"/>
        <family val="1"/>
        <charset val="204"/>
      </rPr>
      <t>. Утеплено покрівлю площею 1106,323 кв.м. мінеральними плитами товщиною 200 мм</t>
    </r>
  </si>
  <si>
    <r>
      <rPr>
        <b/>
        <sz val="14"/>
        <color theme="1"/>
        <rFont val="Times New Roman"/>
        <family val="1"/>
        <charset val="204"/>
      </rPr>
      <t>Виконано.</t>
    </r>
    <r>
      <rPr>
        <sz val="14"/>
        <color theme="1"/>
        <rFont val="Times New Roman"/>
        <family val="1"/>
        <charset val="204"/>
      </rPr>
      <t xml:space="preserve"> Утеплено віконні відкоси площею 164,89 кв.м. мінеральними плитами товщиною 30 мм </t>
    </r>
  </si>
  <si>
    <r>
      <rPr>
        <b/>
        <sz val="14"/>
        <color theme="1"/>
        <rFont val="Times New Roman"/>
        <family val="1"/>
        <charset val="204"/>
      </rPr>
      <t>Виконано.</t>
    </r>
    <r>
      <rPr>
        <sz val="14"/>
        <color theme="1"/>
        <rFont val="Times New Roman"/>
        <family val="1"/>
        <charset val="204"/>
      </rPr>
      <t xml:space="preserve"> Відкориговано проектно-кошторисну документацію на виконання капітального ремонту будівлі (утеплення фасаду, цоколю). Виконано утеплення цоколю площею 350 кв.м</t>
    </r>
  </si>
  <si>
    <r>
      <rPr>
        <b/>
        <sz val="14"/>
        <color theme="1"/>
        <rFont val="Times New Roman"/>
        <family val="1"/>
        <charset val="204"/>
      </rPr>
      <t xml:space="preserve">Виконано. </t>
    </r>
    <r>
      <rPr>
        <sz val="14"/>
        <color theme="1"/>
        <rFont val="Times New Roman"/>
        <family val="1"/>
        <charset val="204"/>
      </rPr>
      <t>Виготовлено проект на виконання ремонтних робіт, проведена експертиза проекту. Утеплено 708,16 кв.м стін підвалу (фундамент, цоколь)  з влаштуванням відмостки</t>
    </r>
  </si>
  <si>
    <r>
      <rPr>
        <b/>
        <sz val="14"/>
        <color theme="1"/>
        <rFont val="Times New Roman"/>
        <family val="1"/>
        <charset val="204"/>
      </rPr>
      <t>Виконано</t>
    </r>
    <r>
      <rPr>
        <sz val="14"/>
        <color theme="1"/>
        <rFont val="Times New Roman"/>
        <family val="1"/>
        <charset val="204"/>
      </rPr>
      <t>. Проведено  роботи з капітального ремонту системи вентиляції та системи електропостачання у приміщеннях площею 228,74 кв.м.</t>
    </r>
  </si>
  <si>
    <r>
      <rPr>
        <b/>
        <sz val="14"/>
        <color theme="1"/>
        <rFont val="Times New Roman"/>
        <family val="1"/>
        <charset val="204"/>
      </rPr>
      <t>Виконано частково.</t>
    </r>
    <r>
      <rPr>
        <sz val="14"/>
        <color theme="1"/>
        <rFont val="Times New Roman"/>
        <family val="1"/>
        <charset val="204"/>
      </rPr>
      <t>Облаштовано теплопункт  системою погодного регулювання теплоспоживання (АТОН О-32/40-54). Підключення системи заплановано в І півріччі 2020 року</t>
    </r>
  </si>
  <si>
    <t xml:space="preserve">4. Напрями діяльності, завдання та заходи програми підвищення енергоефективності в бюджетній сфері міста Суми на 2019 рік 
</t>
  </si>
  <si>
    <t>УОН</t>
  </si>
  <si>
    <t>ВОЗ</t>
  </si>
  <si>
    <t>Культура</t>
  </si>
  <si>
    <t>УКБ</t>
  </si>
  <si>
    <t>Деп фін</t>
  </si>
  <si>
    <t>виконком</t>
  </si>
  <si>
    <r>
      <rPr>
        <b/>
        <sz val="14"/>
        <color theme="1"/>
        <rFont val="Times New Roman"/>
        <family val="1"/>
        <charset val="204"/>
      </rPr>
      <t>Виконано</t>
    </r>
    <r>
      <rPr>
        <sz val="14"/>
        <color theme="1"/>
        <rFont val="Times New Roman"/>
        <family val="1"/>
        <charset val="204"/>
      </rPr>
      <t>. Утеплено 123 кв. м. цоколю мінеральними плитами товщиною 120 мм з опорядженням гідроізоляційним розчином за технологією Ceresit</t>
    </r>
  </si>
  <si>
    <t>департамент фінансів, економіки та інвестицій Сумської міської ради</t>
  </si>
  <si>
    <t>Реалізація проекту "Підвищення енергоефективності в дошкільних навчальних закладах міста Суми" (ПКВКМБ1517640)</t>
  </si>
  <si>
    <t>Проведення обмірів 15-ти дошкільних навчальних закладів (ПКВКМБ1517640)</t>
  </si>
  <si>
    <t>(ПКВКМБ1517640)</t>
  </si>
  <si>
    <t>(ПКВКМБ1510160)</t>
  </si>
  <si>
    <t>(ПКВКМБ3710160)</t>
  </si>
  <si>
    <t>Заміна ламп розжарювання на енергоефективні освітлювальні прилади в ССШ № 17 (ПКВКМБ 0617640)</t>
  </si>
  <si>
    <t>Капітальний ремонт будівлі (утеплення фасаду) ССШ № 10 (ПКВКМБ 0617640)</t>
  </si>
  <si>
    <t>Капітальний ремонт покрівлі (утеплення) ЗОШ № 5 (ПКВКМБ 0617640)</t>
  </si>
  <si>
    <t>Капітальний ремонт будівлі та приміщень Комунальної установи Сумська загальноосвітня школа I-III ступенів № 15 імені Дмитра Турбіна, м. Суми, Сумської області, вул. Пушкіна, 56 (ПКВКМБ 0617363)</t>
  </si>
  <si>
    <t>Капітальний ремонт по заміні віконних та дверних блоків будівлі комунальної установи Сумська спеціалізована школа І-ІІІ ступенів № 17 м. Суми, Сумської області, м. Суми, проспект М. Лушпи, 18 (ПКВКМБ 0617363)</t>
  </si>
  <si>
    <t>Капітальний ремонт будівлі та приміщень Комунальної установи Сумська спеціалізована школа I-III ступенів № 2    ім. Д. Косаренка, м. Суми, Сумської області, вул. Герасима Кондратьєва, 76 (ПКВКМБ 0617363)</t>
  </si>
  <si>
    <t>Капітальний ремонт по заміні віконних блоків та грат в гімнастичному та ігровому спортивному залах Комунальної установи Сумська спеціалізована школа І-ІІІ ступенів №29, м. Суми, Сумської області за адресою м. Суми, вул. Заливна, 25 (ПКВКМБ 0617363)</t>
  </si>
  <si>
    <t>Капітальний ремонт покрівлі з утепленням Комунальної установи "Сумська загальноосвітня школа І-ІІІ ступенів № 6" (ПКВКМБ 0617640)</t>
  </si>
  <si>
    <t>Реконструкція будівлі КУ СЗОШ І-ІІІ ступенів № 22 по вул. Ковпака, 57 (ПКВКМБ 1517640)</t>
  </si>
  <si>
    <t>Реконструкція- термомодернізація будівлі та модернізація інженерних мереж ССШ № 25 (ПКВКМБ 1517640)</t>
  </si>
  <si>
    <t>Капітальний ремонт теплопунктів (облаштування системи автоматичного регулювання споживання тепла) (ПКВКМБ 0617640)</t>
  </si>
  <si>
    <t>Капітальний ремонт (технічне переоснащення) теплового пункту (ПКВКМБ 0617640)</t>
  </si>
  <si>
    <t>Капітальний ремонт будівель (утеплення фасаду, цоколю) поліклініки № 2 КУ "СМДКЛ Святої Зінаїди" (консультативно-діагностичного відділення № 2 КНП "ДКЛ Святої Зінаїди" Сумської міської ради) за адресою: вул. І. Сірка, 3 (ПКВКМБ 0717640)</t>
  </si>
  <si>
    <t>ПКВКМБ 0717640</t>
  </si>
  <si>
    <t>ПКВКМБ 0717700</t>
  </si>
  <si>
    <t>ПКВКМБ 3717640</t>
  </si>
  <si>
    <t>Капітальний ремонт будівель (утеплення фасаду) ДМШ № 1 (ПКВКМБ 1017640)</t>
  </si>
  <si>
    <t>Капітальний ремонт теплопунктів (облаштування системи автоматичного регулювання споживання тепла) ДМШ №2 (ПКВКМБ 1017640)</t>
  </si>
  <si>
    <t>Упровадження системи енергетичного менеджменту відповідно до ISO 50001 в бюджетній сфері міста Суми (ПКВКМБ 3717640)</t>
  </si>
  <si>
    <t>Наглядовий аудит системи енергетичного менеджменту в бюджетній сфері міста Суми (ПКВКМБ 3717640)</t>
  </si>
  <si>
    <t>Сплата членських внесків органами місцевого самоврядування Асоціації "Енергоефективні міста України" (ПКВКМБ 0217680)</t>
  </si>
  <si>
    <r>
      <rPr>
        <b/>
        <sz val="14"/>
        <color theme="1"/>
        <rFont val="Times New Roman"/>
        <family val="1"/>
        <charset val="204"/>
      </rPr>
      <t>Виконано</t>
    </r>
    <r>
      <rPr>
        <sz val="14"/>
        <color theme="1"/>
        <rFont val="Times New Roman"/>
        <family val="1"/>
        <charset val="204"/>
      </rPr>
      <t>. Сплачено щорічний членський внесок до "Асоціації енергоефективні міста України"</t>
    </r>
  </si>
  <si>
    <t>Сплата щорічного внеску за членство в "Європейській Енергетичній Відзнаці"(ПКВКМБ 0217680)</t>
  </si>
  <si>
    <t>Проведення Днів Сталої енергії у місті Суми (ПКВКМБ 3717640)</t>
  </si>
  <si>
    <t>Моніторинг  теплоспоживання будівель установ та закладів  галузі "Освіта" (ССШ №№ 1, 2, 7, 17, 25, 29, 30, ЗОШ №№ 4, 5, 6, 15, 18, 22, 23, 24, ЗЗСО № 19, гімназія № 1, НВК  №№ 9, 11, 41, 42, ДНЗ №№ 2, 7, 14, 17, 19,  21, 22, 23,  29, 38) (ПКВКМБ 0617640)</t>
  </si>
  <si>
    <t>Капітальний ремонт із заміною віконних блоків та дверей Сумського дошкільного навчального закладу (ясла-садок) №1 "Ромашка" м. Суми, Сумської області, вул. Радянська 3А (ПКВКМБ 0617363)</t>
  </si>
  <si>
    <r>
      <rPr>
        <b/>
        <sz val="14"/>
        <color theme="1"/>
        <rFont val="Times New Roman"/>
        <family val="1"/>
        <charset val="204"/>
      </rPr>
      <t xml:space="preserve">Виконується. </t>
    </r>
    <r>
      <rPr>
        <sz val="14"/>
        <color theme="1"/>
        <rFont val="Times New Roman"/>
        <family val="1"/>
        <charset val="204"/>
      </rPr>
      <t>Проведено організаційну роботу щодо реалізації проекту. Відібрано заклади для  комплексної термомодернізації будівлі</t>
    </r>
  </si>
  <si>
    <t>Капітальний ремонт по заміні віконних блоків будівлі комунальної установи Сумська спеціалізована школа                 І-ІІІ ступенів № 1  ім. В. Стрельченка, м. Суми, Сумської області (ПКВКМБ 0617640)</t>
  </si>
  <si>
    <t>Капітальний ремонт по заміні віконних блоків і дверей в Сумському дошкільному навчальному закладі (ясла-садок) № 33 "Маринка"           м. Суми, Сумської області, вул. Котляревського, 2 (ПКВКМБ 0617363)</t>
  </si>
  <si>
    <r>
      <rPr>
        <b/>
        <sz val="14"/>
        <color theme="1"/>
        <rFont val="Times New Roman"/>
        <family val="1"/>
        <charset val="204"/>
      </rPr>
      <t>Виконано частково</t>
    </r>
    <r>
      <rPr>
        <sz val="14"/>
        <color theme="1"/>
        <rFont val="Times New Roman"/>
        <family val="1"/>
        <charset val="204"/>
      </rPr>
      <t xml:space="preserve">. Підготовлено уточнений пакет енергозберігаючих заходів. Підготовлено проєкт технічного завдання на проєктування. Розроблено проєктно-кошторисну документацію </t>
    </r>
  </si>
  <si>
    <t>Реконструкція-термомодернізація будівлі ДНЗ № 30 "Чебурашка" за адресою: м. Суми,                                    вул. Р. Атаманюка, 13 а (ПКВКМБ1517640)</t>
  </si>
  <si>
    <r>
      <rPr>
        <b/>
        <sz val="14"/>
        <color theme="1"/>
        <rFont val="Times New Roman"/>
        <family val="1"/>
        <charset val="204"/>
      </rPr>
      <t>Виконано</t>
    </r>
    <r>
      <rPr>
        <sz val="14"/>
        <color theme="1"/>
        <rFont val="Times New Roman"/>
        <family val="1"/>
        <charset val="204"/>
      </rPr>
      <t>. Утеплено фасад площею                                   358,5 кв.м.   мінеральними плитами товщиною 150 мм</t>
    </r>
  </si>
  <si>
    <t>Капітальний ремонт покрівлі з утепленням в Комунальній установі Сумський спеціальний реабілітаційний навчально-виховний комплекс "Загальноосвітня школа І ступеня- дошкільний навчальний заклад 
№ 34" Сумської міської ради за адресою: м. Суми,                                        вул. Марії Раскової, 130 (ПКВКМБ 0617640)</t>
  </si>
  <si>
    <t>Капітальний ремонт по заміні віконних блоків в групових приміщеннях та вхідних дверей Сумського дошкільного навчального закладу (центр розвитку дитини) № 18 "Зірниця" Сумської міської ради за адресою м. Суми,                     просп. М. Лушпи, 13 (ПКВКМБ 0617363)</t>
  </si>
  <si>
    <r>
      <rPr>
        <b/>
        <sz val="14"/>
        <color theme="1"/>
        <rFont val="Times New Roman"/>
        <family val="1"/>
        <charset val="204"/>
      </rPr>
      <t>Виконано.</t>
    </r>
    <r>
      <rPr>
        <sz val="14"/>
        <color theme="1"/>
        <rFont val="Times New Roman"/>
        <family val="1"/>
        <charset val="204"/>
      </rPr>
      <t xml:space="preserve"> Утеплено фасад площею                        3603,9 кв.м. мінеральними плитами товщиною 100 мм , утеплено віконні відкоси площею 535,1 кв.м  мінеральними плитами товщиною 30 мм, утеплено перекриття                      площею 176,2 кв.м мінеральними плитами товщиною 100 мм</t>
    </r>
  </si>
  <si>
    <r>
      <rPr>
        <b/>
        <sz val="14"/>
        <color theme="1"/>
        <rFont val="Times New Roman"/>
        <family val="1"/>
        <charset val="204"/>
      </rPr>
      <t>Виконано</t>
    </r>
    <r>
      <rPr>
        <sz val="14"/>
        <color theme="1"/>
        <rFont val="Times New Roman"/>
        <family val="1"/>
        <charset val="204"/>
      </rPr>
      <t>. Встановлено систему погодного регулювання тепла (модульний блок                                     № 0-40-50-135:
Насос циркуляційний                            LOWARA Ecocirc      XL25-80 - 2шт.;
Регулятор температури Danfoss VRB 2 - 1шт.;
Регулятор перепаду тиску- Danfoss AVP - 1комп.)</t>
    </r>
  </si>
  <si>
    <r>
      <rPr>
        <b/>
        <sz val="14"/>
        <color theme="1"/>
        <rFont val="Times New Roman"/>
        <family val="1"/>
        <charset val="204"/>
      </rPr>
      <t>Виконано.</t>
    </r>
    <r>
      <rPr>
        <sz val="14"/>
        <color theme="1"/>
        <rFont val="Times New Roman"/>
        <family val="1"/>
        <charset val="204"/>
      </rPr>
      <t xml:space="preserve"> Встановлено систему погодного регулювання тепла (блок теплообмінний модульний системи опалення                                                    АТОН О-65/65-290)</t>
    </r>
  </si>
  <si>
    <r>
      <rPr>
        <b/>
        <sz val="14"/>
        <color theme="1"/>
        <rFont val="Times New Roman"/>
        <family val="1"/>
        <charset val="204"/>
      </rPr>
      <t>Виконано.</t>
    </r>
    <r>
      <rPr>
        <sz val="14"/>
        <color theme="1"/>
        <rFont val="Times New Roman"/>
        <family val="1"/>
        <charset val="204"/>
      </rPr>
      <t xml:space="preserve"> Встановлено систему погодного регулювання тепла (модульний блок                                               № 0-40-50-135:
Насос циркуляційний                                   LOWARA Ecocirc  XL 25-80 - 2шт.;
Регулятор температури Danfoss VRB 2 - 1шт.;
Регулятор перепаду тиску- Danfoss AVP - 1комп.)</t>
    </r>
  </si>
  <si>
    <t>Капітальний ремонт по відновленню системи вентиляції будівлі комунальної установи Сумська спеціалізована школа                       І-ІІІ ступенів № 1                            ім. В. Стрельченка, м. Суми, Сумської області (ПКВКМБ 0617640)</t>
  </si>
  <si>
    <t>Капітальний ремонт будівлі (заміна віконних блоків)  комунального некомерційного підприємства "Центр первинної медико-санітарної допомоги № 2" Сумської міської ради за адресою:                                   вул. Привокзальна, 3а (ПКВКМБ 0717640)</t>
  </si>
  <si>
    <r>
      <rPr>
        <b/>
        <sz val="14"/>
        <color theme="1"/>
        <rFont val="Times New Roman"/>
        <family val="1"/>
        <charset val="204"/>
      </rPr>
      <t>Виконано.</t>
    </r>
    <r>
      <rPr>
        <sz val="14"/>
        <color theme="1"/>
        <rFont val="Times New Roman"/>
        <family val="1"/>
        <charset val="204"/>
      </rPr>
      <t xml:space="preserve"> Відновлено систему вентиляції в приміщенні харчоблоку, встановлено вентиляторну секцію DUCT.AHU NVS65 V; перетворювач частоти                                                           FC 2,2 1PH (SV015IC5-1F);
комунікаційна плата FC.MODBUS.MDL iC5</t>
    </r>
  </si>
  <si>
    <r>
      <rPr>
        <b/>
        <sz val="14"/>
        <color theme="1"/>
        <rFont val="Times New Roman"/>
        <family val="1"/>
        <charset val="204"/>
      </rPr>
      <t>Виконано.</t>
    </r>
    <r>
      <rPr>
        <sz val="14"/>
        <color theme="1"/>
        <rFont val="Times New Roman"/>
        <family val="1"/>
        <charset val="204"/>
      </rPr>
      <t xml:space="preserve"> Утеплено стіни – 1716 кв.м, укоси -156,64 кв.м, цоколь – 201,8 кв.м, перекриття даху – 1034,22 кв.м, перекриття підвалу – 315,81 кв.м, замінено 4,18 кв.м дверей,                               256,9 кв.м. вікон; встановлено систему погодного регулювання тепла, модуль підготовки гарячої води, замінено трубопроводи на попередньоізольовані, утеплено розподільчі трубопроводи опалення, встановлено лічильник обліку теплової енергії для модернізованого корпусу та виконано реноваційні заходи (влаштування санвузла для маломобільних груп населення на першому поверсі будівлі, пандусу, блискавкозахисту, нової водостічної системи з покрівлі з відведенням дощової води від будівлі). Здійснено переклад  проектної та тендерної документації. Сплачено за послуги з обслуговування валютного рахунку, конвертації валюти, пересилання документації до Німеччини</t>
    </r>
  </si>
  <si>
    <t>Енергоефективна термомодернізація (капітальний ремонт) будівлі стаціонару (старий корпус А2,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t>
  </si>
  <si>
    <t>Капітальний ремонт будівлі (утеплення стін підвалу з влаштуванням відмостки) комунального некомерційного підприємства "Центральна міська клінічна лікарня" Сумської міської ради                  по вул. 20 років Перемоги, 13, м. Суми (ПКВКМБ 0717640)</t>
  </si>
  <si>
    <t>Енергоефективна термомодернізація (капітальний ремонт) будівлі стаціонару (новий корпус,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 (ПКВКМБ 0717640)</t>
  </si>
  <si>
    <t xml:space="preserve"> Капітальний ремонт системи вентиляції та системи електропостачання комунального некомерційного підприємства "Дитяча клінічна лікарня Святої Зінаїди" Сумської міської ради                         по вул. Троїцька, 28                         (корпус А2)                          (ПКВКМБ 0717640)</t>
  </si>
  <si>
    <r>
      <rPr>
        <b/>
        <sz val="14"/>
        <color theme="1"/>
        <rFont val="Times New Roman"/>
        <family val="1"/>
        <charset val="204"/>
      </rPr>
      <t>Виконано</t>
    </r>
    <r>
      <rPr>
        <sz val="14"/>
        <color theme="1"/>
        <rFont val="Times New Roman"/>
        <family val="1"/>
        <charset val="204"/>
      </rPr>
      <t xml:space="preserve">. За участі представників німецької фірми TUV SUD з представництвом в Україні   проведено наглядовий аудит (перевірку) системи енергетичного менеджменту в бюджетній сфері міста Суми, за результатами якого підтверджено сертифікат відповідності вимогам і положенням системи енергетичного менеджменту вимогам  ISO 50001:2011 </t>
    </r>
  </si>
  <si>
    <r>
      <rPr>
        <b/>
        <sz val="14"/>
        <color theme="1"/>
        <rFont val="Times New Roman"/>
        <family val="1"/>
        <charset val="204"/>
      </rPr>
      <t>Виконано.</t>
    </r>
    <r>
      <rPr>
        <sz val="14"/>
        <color theme="1"/>
        <rFont val="Times New Roman"/>
        <family val="1"/>
        <charset val="204"/>
      </rPr>
      <t xml:space="preserve"> Проведено семінар-тренінг на тему: «Система енергетичного менеджменту згідно з вимогами міжнародного стандарту                                ISO 50001:2018. Внутрішній аудит системи енергоменеджменту у відповідності до вимог і положень міжнародних стандартів                                ISO 50001:2018 та  ISO 19011:2018» для команди енергоменеджменту міста Суми</t>
    </r>
  </si>
  <si>
    <t>Капітальний ремонт по заміні віконних та дверних блоків будівлі Сумського дошкільного навчального закладу (ясла-садок) № 16 "Сонечко" м. Суми, Сумської області,  проспект Михайла Лушпи, 45                                       (ПКВКМБ 0617363)</t>
  </si>
  <si>
    <t>Капітальний ремонт по заміні вікон та дверних блоків будівлі Комунальна установа Сумська спеціалізована школа І-ІІІ ступенів № 3 ім. генерал-лейтенанта А. Морозова                м. Суми, Сумської області,                  вул. 20 років Перемоги, 9 (ПКВКМБ 0617363)</t>
  </si>
  <si>
    <t>Капітальний ремонт будівель та приміщень Сумського дошкільного навчального закладу (ясла-садок) №17 "Радість" м. Суми, Сумської області, проспект                                    М. Лушпи, 37                               (ПКВКМБ 0617363)</t>
  </si>
  <si>
    <t>Реалізація проекту "Підвищення енергоефективності в освітніх закладах  м. Суми"                                                    (ССШ №№ 7, 9, ЗОШ № 20)</t>
  </si>
  <si>
    <t>Капітальний ремонт будівлі Сумського спеціального реабілітаційного навчально-виховного комплексу "Загальноосвітня школа I ступеня-дошкільний навчальний заклад № 34" Сумської міської ради,                  м. Суми, вул. М.Раскової, 130 (ПКВКМБ 0617363)</t>
  </si>
  <si>
    <r>
      <t xml:space="preserve">Не виконано. </t>
    </r>
    <r>
      <rPr>
        <sz val="14"/>
        <color theme="1"/>
        <rFont val="Times New Roman"/>
        <family val="1"/>
        <charset val="204"/>
      </rPr>
      <t>Об'єкт виключений зі списку фінансування за кошти субвенції з державного бюджету місцевим бюджетам розпорядженням Кабінету міністрів України від 4 грудня 2019 №1192-р</t>
    </r>
  </si>
  <si>
    <r>
      <rPr>
        <b/>
        <sz val="14"/>
        <color theme="1"/>
        <rFont val="Times New Roman"/>
        <family val="1"/>
        <charset val="204"/>
      </rPr>
      <t>Виконано.</t>
    </r>
    <r>
      <rPr>
        <sz val="14"/>
        <color theme="1"/>
        <rFont val="Times New Roman"/>
        <family val="1"/>
        <charset val="204"/>
      </rPr>
      <t xml:space="preserve"> Оплачено послуги з обслуговування Сумським державним університетом сайту "Сумської міської системи моніторингу теплоспоживання будівель"</t>
    </r>
  </si>
  <si>
    <t>економіки та інвестицій Сумської міської ради</t>
  </si>
  <si>
    <t>Заступник директора департаменту фінансів,</t>
  </si>
  <si>
    <t>Л.І. Співакова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</si>
</sst>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1" x14ac:knownFonts="1">
    <font>
      <sz val="11"/>
      <color theme="1"/>
      <name val="Calibri"/>
      <family val="2"/>
      <scheme val="minor"/>
    </font>
    <font>
      <sz val="12"/>
      <color theme="1"/>
      <name val="Times New Roman"/>
      <family val="1"/>
      <charset val="204"/>
    </font>
    <font>
      <sz val="14"/>
      <color theme="1"/>
      <name val="Times New Roman"/>
      <family val="1"/>
      <charset val="204"/>
    </font>
    <font>
      <b/>
      <sz val="14"/>
      <color theme="1"/>
      <name val="Times New Roman"/>
      <family val="1"/>
      <charset val="204"/>
    </font>
    <font>
      <sz val="14"/>
      <name val="Times New Roman"/>
      <family val="1"/>
      <charset val="204"/>
    </font>
    <font>
      <b/>
      <sz val="14"/>
      <name val="Times New Roman"/>
      <family val="1"/>
      <charset val="204"/>
    </font>
    <font>
      <sz val="20"/>
      <color theme="1"/>
      <name val="Times New Roman"/>
      <family val="1"/>
      <charset val="204"/>
    </font>
    <font>
      <b/>
      <sz val="20"/>
      <color theme="1"/>
      <name val="Times New Roman"/>
      <family val="1"/>
      <charset val="204"/>
    </font>
    <font>
      <b/>
      <sz val="16"/>
      <color indexed="8"/>
      <name val="Times New Roman"/>
      <family val="1"/>
      <charset val="204"/>
    </font>
    <font>
      <sz val="16"/>
      <color theme="1"/>
      <name val="Times New Roman"/>
      <family val="1"/>
      <charset val="204"/>
    </font>
    <font>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cellStyleXfs>
  <cellXfs count="185">
    <xf numFmtId="0" fontId="0" fillId="0" borderId="0" xfId="0"/>
    <xf numFmtId="0" fontId="2" fillId="0" borderId="0" xfId="0" applyFont="1"/>
    <xf numFmtId="0" fontId="2" fillId="0" borderId="2" xfId="0" applyFont="1" applyBorder="1"/>
    <xf numFmtId="0" fontId="2" fillId="0" borderId="2" xfId="0" applyFont="1" applyBorder="1" applyAlignment="1">
      <alignment wrapText="1"/>
    </xf>
    <xf numFmtId="0" fontId="2" fillId="0" borderId="2" xfId="0" applyFont="1" applyBorder="1" applyAlignment="1">
      <alignment vertical="top" wrapText="1"/>
    </xf>
    <xf numFmtId="0" fontId="2" fillId="0" borderId="2" xfId="0" applyFont="1" applyBorder="1" applyAlignment="1">
      <alignment horizontal="center" vertical="top"/>
    </xf>
    <xf numFmtId="0" fontId="2" fillId="0" borderId="0" xfId="0" applyFont="1" applyAlignment="1">
      <alignment horizontal="center" vertical="top"/>
    </xf>
    <xf numFmtId="0" fontId="2" fillId="0" borderId="2" xfId="0" applyFont="1" applyBorder="1" applyAlignment="1">
      <alignment horizontal="center"/>
    </xf>
    <xf numFmtId="0" fontId="1" fillId="0" borderId="2" xfId="0" applyFont="1" applyBorder="1" applyAlignment="1">
      <alignment horizontal="center" vertical="center" textRotation="90" wrapText="1"/>
    </xf>
    <xf numFmtId="0" fontId="2"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top" wrapText="1"/>
    </xf>
    <xf numFmtId="0" fontId="3" fillId="0" borderId="2" xfId="0" applyFont="1" applyBorder="1" applyAlignment="1">
      <alignment horizontal="center" vertical="center"/>
    </xf>
    <xf numFmtId="2" fontId="2"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0" fontId="3" fillId="0" borderId="0" xfId="0" applyFont="1"/>
    <xf numFmtId="0" fontId="3" fillId="0" borderId="3" xfId="0" applyFont="1" applyBorder="1" applyAlignment="1">
      <alignment horizontal="center" vertical="center"/>
    </xf>
    <xf numFmtId="2"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xf numFmtId="0" fontId="2" fillId="0" borderId="3" xfId="0" applyFont="1" applyBorder="1" applyAlignment="1">
      <alignment horizontal="center" vertical="center"/>
    </xf>
    <xf numFmtId="0" fontId="2" fillId="0" borderId="4" xfId="0" applyFont="1" applyBorder="1" applyAlignment="1">
      <alignment horizontal="center"/>
    </xf>
    <xf numFmtId="0" fontId="2" fillId="0" borderId="0" xfId="0" applyFont="1" applyBorder="1"/>
    <xf numFmtId="0" fontId="2" fillId="0" borderId="14" xfId="0" applyFont="1" applyBorder="1"/>
    <xf numFmtId="0" fontId="2" fillId="0" borderId="7" xfId="0" applyFont="1" applyBorder="1"/>
    <xf numFmtId="0" fontId="2" fillId="0" borderId="4" xfId="0" applyFont="1" applyBorder="1"/>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1" fillId="0" borderId="7" xfId="0" applyFont="1" applyBorder="1" applyAlignment="1">
      <alignment horizontal="center" vertical="center" wrapText="1"/>
    </xf>
    <xf numFmtId="2" fontId="2" fillId="0" borderId="3" xfId="0" applyNumberFormat="1" applyFont="1" applyBorder="1" applyAlignment="1">
      <alignment horizontal="center"/>
    </xf>
    <xf numFmtId="2" fontId="1" fillId="0" borderId="14" xfId="0" applyNumberFormat="1" applyFont="1" applyBorder="1"/>
    <xf numFmtId="2" fontId="2" fillId="0" borderId="2" xfId="0" applyNumberFormat="1" applyFont="1" applyBorder="1" applyAlignment="1">
      <alignment horizontal="center"/>
    </xf>
    <xf numFmtId="2" fontId="1" fillId="0" borderId="4" xfId="0" applyNumberFormat="1" applyFont="1" applyBorder="1"/>
    <xf numFmtId="2" fontId="3" fillId="0" borderId="3" xfId="0" applyNumberFormat="1" applyFont="1" applyBorder="1" applyAlignment="1">
      <alignment horizontal="center" vertical="center"/>
    </xf>
    <xf numFmtId="2" fontId="2" fillId="0" borderId="3" xfId="0" applyNumberFormat="1" applyFont="1" applyBorder="1" applyAlignment="1">
      <alignment horizontal="center" vertical="center"/>
    </xf>
    <xf numFmtId="2" fontId="3" fillId="0" borderId="2" xfId="0" applyNumberFormat="1" applyFont="1" applyBorder="1" applyAlignment="1">
      <alignment vertical="center"/>
    </xf>
    <xf numFmtId="2" fontId="3" fillId="0" borderId="3" xfId="0" applyNumberFormat="1"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164" fontId="2" fillId="0" borderId="2" xfId="0" applyNumberFormat="1" applyFont="1" applyFill="1" applyBorder="1" applyAlignment="1">
      <alignment horizontal="left" vertical="top" wrapText="1"/>
    </xf>
    <xf numFmtId="0" fontId="3" fillId="0" borderId="2" xfId="0" applyFont="1" applyBorder="1" applyAlignment="1">
      <alignment horizontal="left" vertical="top" wrapText="1"/>
    </xf>
    <xf numFmtId="0" fontId="2" fillId="3" borderId="2" xfId="0" applyFont="1" applyFill="1" applyBorder="1" applyAlignment="1">
      <alignment horizontal="center" vertical="top"/>
    </xf>
    <xf numFmtId="0" fontId="2" fillId="3" borderId="2" xfId="0" applyFont="1" applyFill="1" applyBorder="1" applyAlignment="1">
      <alignment vertical="top" wrapText="1"/>
    </xf>
    <xf numFmtId="0" fontId="2" fillId="3" borderId="2" xfId="0" applyFont="1" applyFill="1" applyBorder="1" applyAlignment="1">
      <alignment horizontal="center" vertical="center" wrapText="1"/>
    </xf>
    <xf numFmtId="2" fontId="3" fillId="3" borderId="2"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xf numFmtId="0" fontId="2" fillId="3" borderId="0" xfId="0" applyFont="1" applyFill="1"/>
    <xf numFmtId="2" fontId="3" fillId="0" borderId="4" xfId="0" applyNumberFormat="1" applyFont="1" applyBorder="1" applyAlignment="1">
      <alignment horizontal="center" vertical="center"/>
    </xf>
    <xf numFmtId="0" fontId="2" fillId="0" borderId="2" xfId="0" applyFont="1" applyBorder="1" applyAlignment="1">
      <alignment vertical="center" wrapText="1"/>
    </xf>
    <xf numFmtId="2" fontId="5" fillId="3" borderId="2" xfId="0" applyNumberFormat="1" applyFont="1" applyFill="1" applyBorder="1" applyAlignment="1">
      <alignment horizontal="center" vertical="center"/>
    </xf>
    <xf numFmtId="0" fontId="2" fillId="0" borderId="2" xfId="0" applyFont="1" applyFill="1" applyBorder="1" applyAlignment="1">
      <alignment vertical="top" wrapText="1"/>
    </xf>
    <xf numFmtId="0" fontId="2" fillId="0" borderId="2" xfId="0" applyFont="1" applyFill="1" applyBorder="1" applyAlignment="1">
      <alignment horizontal="left" vertical="top" wrapText="1"/>
    </xf>
    <xf numFmtId="0" fontId="2" fillId="2" borderId="2" xfId="0" applyFont="1" applyFill="1" applyBorder="1" applyAlignment="1">
      <alignment vertical="top" wrapText="1"/>
    </xf>
    <xf numFmtId="0" fontId="2" fillId="0" borderId="2" xfId="0" applyFont="1" applyBorder="1" applyAlignment="1">
      <alignment horizontal="center" vertical="top" wrapText="1"/>
    </xf>
    <xf numFmtId="2" fontId="3" fillId="0" borderId="3" xfId="0" applyNumberFormat="1" applyFont="1" applyBorder="1" applyAlignment="1">
      <alignment horizontal="center" vertical="center"/>
    </xf>
    <xf numFmtId="2" fontId="3" fillId="0" borderId="4" xfId="0" applyNumberFormat="1" applyFont="1" applyBorder="1" applyAlignment="1">
      <alignment horizontal="center" vertical="center"/>
    </xf>
    <xf numFmtId="0" fontId="2" fillId="0" borderId="2" xfId="0" applyFont="1" applyBorder="1" applyAlignment="1">
      <alignment horizontal="center" vertical="top" wrapText="1"/>
    </xf>
    <xf numFmtId="0" fontId="6" fillId="0" borderId="0" xfId="0" applyFont="1"/>
    <xf numFmtId="0" fontId="7" fillId="0" borderId="0" xfId="0" applyFont="1"/>
    <xf numFmtId="0" fontId="6" fillId="0" borderId="0" xfId="0" applyFont="1" applyBorder="1"/>
    <xf numFmtId="0" fontId="3" fillId="0" borderId="2" xfId="0" applyFont="1" applyBorder="1"/>
    <xf numFmtId="2" fontId="3" fillId="0" borderId="2" xfId="0" applyNumberFormat="1"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wrapText="1"/>
    </xf>
    <xf numFmtId="0" fontId="2" fillId="0" borderId="9" xfId="0" applyFont="1" applyBorder="1" applyAlignment="1">
      <alignment horizontal="center" vertical="top"/>
    </xf>
    <xf numFmtId="0" fontId="2" fillId="0" borderId="9" xfId="0" applyFont="1" applyBorder="1" applyAlignment="1">
      <alignment horizontal="center" vertical="center" wrapText="1"/>
    </xf>
    <xf numFmtId="2" fontId="3" fillId="0" borderId="9"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2" fillId="0" borderId="14" xfId="0" applyFont="1" applyBorder="1" applyAlignment="1">
      <alignment horizontal="center" vertical="center"/>
    </xf>
    <xf numFmtId="0" fontId="4" fillId="0" borderId="2" xfId="0" applyFont="1" applyFill="1" applyBorder="1" applyAlignment="1">
      <alignment horizontal="center" vertical="center"/>
    </xf>
    <xf numFmtId="2"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2" fontId="3" fillId="0" borderId="2" xfId="0" applyNumberFormat="1" applyFont="1" applyFill="1" applyBorder="1" applyAlignment="1">
      <alignment horizontal="center" vertical="center"/>
    </xf>
    <xf numFmtId="14" fontId="2" fillId="0" borderId="0" xfId="0" applyNumberFormat="1" applyFont="1" applyAlignment="1">
      <alignment horizontal="center"/>
    </xf>
    <xf numFmtId="0" fontId="2" fillId="0" borderId="4" xfId="0" applyFont="1" applyBorder="1" applyAlignment="1">
      <alignment horizontal="center" vertical="center" wrapText="1"/>
    </xf>
    <xf numFmtId="0" fontId="2" fillId="2" borderId="0" xfId="0" applyFont="1" applyFill="1" applyBorder="1" applyAlignment="1">
      <alignment horizontal="center" vertical="center"/>
    </xf>
    <xf numFmtId="0" fontId="3" fillId="2" borderId="0" xfId="0" applyFont="1" applyFill="1" applyBorder="1" applyAlignment="1">
      <alignment vertical="center" wrapText="1"/>
    </xf>
    <xf numFmtId="0" fontId="2" fillId="2" borderId="0" xfId="0" applyFont="1" applyFill="1" applyBorder="1" applyAlignment="1">
      <alignment vertical="center"/>
    </xf>
    <xf numFmtId="165" fontId="3" fillId="2" borderId="0" xfId="0" applyNumberFormat="1" applyFont="1" applyFill="1" applyBorder="1" applyAlignment="1">
      <alignment horizontal="center" vertical="center"/>
    </xf>
    <xf numFmtId="0" fontId="2" fillId="2" borderId="0" xfId="0" applyFont="1" applyFill="1" applyBorder="1" applyAlignment="1">
      <alignment vertical="center" wrapText="1"/>
    </xf>
    <xf numFmtId="0" fontId="2" fillId="2" borderId="0" xfId="0" applyFont="1" applyFill="1" applyAlignment="1">
      <alignment vertical="center"/>
    </xf>
    <xf numFmtId="0" fontId="2" fillId="4" borderId="2" xfId="0" applyFont="1" applyFill="1" applyBorder="1" applyAlignment="1">
      <alignment horizontal="center" vertical="center"/>
    </xf>
    <xf numFmtId="0" fontId="3" fillId="4" borderId="2" xfId="0" applyFont="1" applyFill="1" applyBorder="1" applyAlignment="1">
      <alignment vertical="center" wrapText="1"/>
    </xf>
    <xf numFmtId="0" fontId="2" fillId="4" borderId="2" xfId="0" applyFont="1" applyFill="1" applyBorder="1" applyAlignment="1">
      <alignment vertical="center"/>
    </xf>
    <xf numFmtId="165" fontId="3" fillId="4" borderId="2" xfId="0" applyNumberFormat="1" applyFont="1" applyFill="1" applyBorder="1" applyAlignment="1">
      <alignment horizontal="center" vertical="center"/>
    </xf>
    <xf numFmtId="165" fontId="3" fillId="4" borderId="3" xfId="0" applyNumberFormat="1" applyFont="1" applyFill="1" applyBorder="1" applyAlignment="1">
      <alignment horizontal="center" vertical="center"/>
    </xf>
    <xf numFmtId="165" fontId="3" fillId="4" borderId="4" xfId="0" applyNumberFormat="1" applyFont="1" applyFill="1" applyBorder="1" applyAlignment="1">
      <alignment horizontal="center" vertical="center"/>
    </xf>
    <xf numFmtId="0" fontId="2" fillId="4" borderId="4" xfId="0" applyFont="1" applyFill="1" applyBorder="1" applyAlignment="1">
      <alignment vertical="center"/>
    </xf>
    <xf numFmtId="0" fontId="2" fillId="4" borderId="2" xfId="0" applyFont="1" applyFill="1" applyBorder="1" applyAlignment="1">
      <alignment vertical="center" wrapText="1"/>
    </xf>
    <xf numFmtId="0" fontId="2" fillId="4" borderId="0" xfId="0" applyFont="1" applyFill="1" applyAlignment="1">
      <alignment vertical="center"/>
    </xf>
    <xf numFmtId="0" fontId="3" fillId="4" borderId="2" xfId="0" applyFont="1" applyFill="1" applyBorder="1" applyAlignment="1">
      <alignment horizontal="center" vertical="top"/>
    </xf>
    <xf numFmtId="0" fontId="3" fillId="4" borderId="2" xfId="0" applyFont="1" applyFill="1" applyBorder="1" applyAlignment="1">
      <alignment vertical="top" wrapText="1"/>
    </xf>
    <xf numFmtId="0" fontId="3" fillId="4" borderId="2" xfId="0" applyFont="1" applyFill="1" applyBorder="1" applyAlignment="1">
      <alignment horizontal="center" vertical="center" wrapText="1"/>
    </xf>
    <xf numFmtId="2" fontId="3" fillId="4" borderId="2" xfId="0" applyNumberFormat="1" applyFont="1" applyFill="1" applyBorder="1" applyAlignment="1">
      <alignment horizontal="center" vertical="center"/>
    </xf>
    <xf numFmtId="2" fontId="3" fillId="4" borderId="3" xfId="0" applyNumberFormat="1" applyFont="1" applyFill="1" applyBorder="1" applyAlignment="1">
      <alignment horizontal="center" vertical="center"/>
    </xf>
    <xf numFmtId="2" fontId="3" fillId="4" borderId="4" xfId="0" applyNumberFormat="1" applyFont="1" applyFill="1" applyBorder="1" applyAlignment="1">
      <alignment horizontal="center" vertical="center"/>
    </xf>
    <xf numFmtId="2" fontId="5" fillId="4" borderId="2" xfId="0" applyNumberFormat="1" applyFont="1" applyFill="1" applyBorder="1" applyAlignment="1">
      <alignment horizontal="center" vertical="center"/>
    </xf>
    <xf numFmtId="0" fontId="3" fillId="4" borderId="4" xfId="0" applyFont="1" applyFill="1" applyBorder="1"/>
    <xf numFmtId="0" fontId="3" fillId="4" borderId="2" xfId="0" applyFont="1" applyFill="1" applyBorder="1"/>
    <xf numFmtId="0" fontId="3" fillId="4" borderId="0" xfId="0" applyFont="1" applyFill="1"/>
    <xf numFmtId="0" fontId="9" fillId="0" borderId="0" xfId="0" applyFont="1"/>
    <xf numFmtId="2" fontId="5" fillId="3" borderId="1" xfId="0" applyNumberFormat="1" applyFont="1" applyFill="1" applyBorder="1" applyAlignment="1">
      <alignment horizontal="center" vertical="center"/>
    </xf>
    <xf numFmtId="0" fontId="2" fillId="3" borderId="7" xfId="0" applyFont="1" applyFill="1" applyBorder="1"/>
    <xf numFmtId="2" fontId="3" fillId="4" borderId="15" xfId="0" applyNumberFormat="1" applyFont="1" applyFill="1" applyBorder="1" applyAlignment="1">
      <alignment horizontal="center" vertical="center"/>
    </xf>
    <xf numFmtId="0" fontId="3" fillId="4" borderId="15" xfId="0" applyFont="1" applyFill="1" applyBorder="1"/>
    <xf numFmtId="2" fontId="3" fillId="4" borderId="12" xfId="0" applyNumberFormat="1" applyFont="1" applyFill="1" applyBorder="1" applyAlignment="1">
      <alignment horizontal="center" vertical="center"/>
    </xf>
    <xf numFmtId="2" fontId="3" fillId="4" borderId="9" xfId="0" applyNumberFormat="1" applyFont="1" applyFill="1" applyBorder="1" applyAlignment="1">
      <alignment horizontal="center" vertical="center"/>
    </xf>
    <xf numFmtId="0" fontId="10" fillId="0" borderId="0" xfId="0" applyFont="1" applyAlignment="1">
      <alignment horizontal="center"/>
    </xf>
    <xf numFmtId="0" fontId="3" fillId="2" borderId="0" xfId="0" applyFont="1" applyFill="1"/>
    <xf numFmtId="2" fontId="3" fillId="2" borderId="0" xfId="0" applyNumberFormat="1" applyFont="1" applyFill="1"/>
    <xf numFmtId="0" fontId="6" fillId="0" borderId="0" xfId="0" applyFont="1" applyAlignment="1">
      <alignment horizontal="right"/>
    </xf>
    <xf numFmtId="0" fontId="6" fillId="0" borderId="0" xfId="0" applyFont="1" applyAlignment="1">
      <alignment textRotation="180"/>
    </xf>
    <xf numFmtId="0" fontId="6" fillId="0" borderId="0" xfId="0" applyFont="1" applyAlignment="1">
      <alignment horizontal="center" vertical="center" textRotation="180"/>
    </xf>
    <xf numFmtId="0" fontId="2" fillId="0" borderId="0" xfId="0" applyFont="1" applyAlignment="1">
      <alignment horizontal="center"/>
    </xf>
    <xf numFmtId="0" fontId="6" fillId="0" borderId="13" xfId="0" applyFont="1" applyBorder="1" applyAlignment="1">
      <alignment horizontal="center" textRotation="180"/>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3" fillId="0" borderId="3" xfId="0" applyFont="1" applyBorder="1" applyAlignment="1">
      <alignment horizontal="center" vertical="top"/>
    </xf>
    <xf numFmtId="0" fontId="3" fillId="0" borderId="12" xfId="0" applyFont="1" applyBorder="1" applyAlignment="1">
      <alignment horizontal="center" vertical="top"/>
    </xf>
    <xf numFmtId="0" fontId="3" fillId="0" borderId="4" xfId="0" applyFont="1" applyBorder="1" applyAlignment="1">
      <alignment horizontal="center" vertical="top"/>
    </xf>
    <xf numFmtId="0" fontId="3" fillId="0" borderId="3" xfId="0" applyFont="1" applyBorder="1" applyAlignment="1">
      <alignment horizontal="center" vertical="top" wrapText="1"/>
    </xf>
    <xf numFmtId="0" fontId="3" fillId="0" borderId="12" xfId="0" applyFont="1" applyBorder="1" applyAlignment="1">
      <alignment horizontal="center" vertical="top" wrapText="1"/>
    </xf>
    <xf numFmtId="0" fontId="3" fillId="0" borderId="4" xfId="0" applyFont="1" applyBorder="1" applyAlignment="1">
      <alignment horizontal="center" vertical="top" wrapText="1"/>
    </xf>
    <xf numFmtId="2" fontId="3" fillId="0" borderId="3" xfId="0" applyNumberFormat="1" applyFont="1" applyBorder="1" applyAlignment="1">
      <alignment horizontal="center" vertical="center"/>
    </xf>
    <xf numFmtId="2" fontId="3" fillId="0" borderId="12" xfId="0" applyNumberFormat="1" applyFont="1" applyBorder="1" applyAlignment="1">
      <alignment horizontal="center" vertical="center"/>
    </xf>
    <xf numFmtId="2" fontId="3" fillId="0" borderId="4"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center" vertical="top"/>
    </xf>
    <xf numFmtId="0" fontId="2" fillId="0" borderId="9" xfId="0" applyFont="1" applyBorder="1" applyAlignment="1">
      <alignment horizontal="center" vertical="top"/>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2" fontId="3" fillId="0" borderId="1" xfId="0" applyNumberFormat="1" applyFont="1" applyBorder="1" applyAlignment="1">
      <alignment horizontal="center" vertical="center"/>
    </xf>
    <xf numFmtId="2" fontId="3" fillId="0" borderId="9"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6"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3" fillId="0" borderId="3" xfId="0" applyFont="1" applyBorder="1" applyAlignment="1">
      <alignment horizontal="center"/>
    </xf>
    <xf numFmtId="0" fontId="3" fillId="0" borderId="12" xfId="0" applyFont="1" applyBorder="1" applyAlignment="1">
      <alignment horizontal="center"/>
    </xf>
    <xf numFmtId="0" fontId="3" fillId="0" borderId="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 fillId="0" borderId="13"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2" fillId="0" borderId="2"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center"/>
    </xf>
    <xf numFmtId="0" fontId="2" fillId="0" borderId="5" xfId="0" applyFont="1" applyBorder="1" applyAlignment="1">
      <alignment horizontal="left" vertical="top" wrapText="1"/>
    </xf>
    <xf numFmtId="0" fontId="2" fillId="0" borderId="5" xfId="0" applyFont="1" applyBorder="1" applyAlignment="1">
      <alignment horizontal="center" vertical="top"/>
    </xf>
    <xf numFmtId="0" fontId="2"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9" xfId="0" applyFont="1" applyFill="1" applyBorder="1" applyAlignment="1">
      <alignment horizontal="center" vertical="top" wrapText="1"/>
    </xf>
    <xf numFmtId="0" fontId="8" fillId="2" borderId="0" xfId="0" applyFont="1" applyFill="1" applyAlignment="1">
      <alignment horizontal="left" vertical="top" wrapText="1"/>
    </xf>
    <xf numFmtId="0" fontId="8" fillId="2" borderId="0" xfId="0" applyFont="1" applyFill="1" applyAlignment="1">
      <alignment horizontal="left" vertical="top"/>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5"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2" fillId="0" borderId="2" xfId="0" applyFont="1" applyBorder="1" applyAlignment="1">
      <alignment horizontal="center" vertical="top"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2" fillId="0" borderId="3" xfId="0" applyFont="1" applyBorder="1" applyAlignment="1">
      <alignment horizontal="center"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3" fillId="0" borderId="15"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tabSelected="1" view="pageBreakPreview" topLeftCell="A80" zoomScale="28" zoomScaleNormal="100" zoomScaleSheetLayoutView="28" workbookViewId="0">
      <selection activeCell="P99" sqref="P99"/>
    </sheetView>
  </sheetViews>
  <sheetFormatPr defaultRowHeight="18.75" x14ac:dyDescent="0.3"/>
  <cols>
    <col min="1" max="1" width="7.28515625" style="1" customWidth="1"/>
    <col min="2" max="2" width="34" style="1" customWidth="1"/>
    <col min="3" max="3" width="29.42578125" style="1" hidden="1" customWidth="1"/>
    <col min="4" max="4" width="16.28515625" style="16" customWidth="1"/>
    <col min="5" max="5" width="14" style="1" customWidth="1"/>
    <col min="6" max="6" width="12" style="1" bestFit="1" customWidth="1"/>
    <col min="7" max="7" width="14.42578125" style="1" customWidth="1"/>
    <col min="8" max="8" width="13.5703125" style="1" customWidth="1"/>
    <col min="9" max="9" width="16.28515625" style="23" customWidth="1"/>
    <col min="10" max="10" width="13.5703125" style="16" customWidth="1"/>
    <col min="11" max="11" width="13.42578125" style="1" customWidth="1"/>
    <col min="12" max="12" width="10.5703125" style="1" bestFit="1" customWidth="1"/>
    <col min="13" max="13" width="14" style="1" customWidth="1"/>
    <col min="14" max="14" width="14.42578125" style="1" customWidth="1"/>
    <col min="15" max="15" width="14.140625" style="1" customWidth="1"/>
    <col min="16" max="16" width="50.85546875" style="1" customWidth="1"/>
    <col min="17" max="17" width="5.85546875" style="1" customWidth="1"/>
    <col min="18" max="16384" width="9.140625" style="1"/>
  </cols>
  <sheetData>
    <row r="1" spans="1:17" ht="32.25" customHeight="1" x14ac:dyDescent="0.35">
      <c r="P1" s="114"/>
    </row>
    <row r="3" spans="1:17" s="107" customFormat="1" ht="31.5" customHeight="1" x14ac:dyDescent="0.3">
      <c r="A3" s="172" t="s">
        <v>129</v>
      </c>
      <c r="B3" s="173"/>
      <c r="C3" s="173"/>
      <c r="D3" s="173"/>
      <c r="E3" s="173"/>
      <c r="F3" s="173"/>
      <c r="G3" s="173"/>
      <c r="H3" s="173"/>
      <c r="I3" s="173"/>
      <c r="J3" s="173"/>
      <c r="K3" s="173"/>
      <c r="L3" s="173"/>
      <c r="M3" s="173"/>
      <c r="N3" s="173"/>
      <c r="O3" s="173"/>
      <c r="P3" s="173"/>
    </row>
    <row r="5" spans="1:17" s="6" customFormat="1" ht="48.75" customHeight="1" x14ac:dyDescent="0.25">
      <c r="A5" s="140" t="s">
        <v>0</v>
      </c>
      <c r="B5" s="140" t="s">
        <v>1</v>
      </c>
      <c r="C5" s="137" t="s">
        <v>9</v>
      </c>
      <c r="D5" s="178" t="s">
        <v>2</v>
      </c>
      <c r="E5" s="178"/>
      <c r="F5" s="178"/>
      <c r="G5" s="178"/>
      <c r="H5" s="178"/>
      <c r="I5" s="178"/>
      <c r="J5" s="181" t="s">
        <v>11</v>
      </c>
      <c r="K5" s="182"/>
      <c r="L5" s="182"/>
      <c r="M5" s="182"/>
      <c r="N5" s="182"/>
      <c r="O5" s="183"/>
      <c r="P5" s="137" t="s">
        <v>3</v>
      </c>
    </row>
    <row r="6" spans="1:17" ht="18.75" customHeight="1" x14ac:dyDescent="0.3">
      <c r="A6" s="168"/>
      <c r="B6" s="168"/>
      <c r="C6" s="138"/>
      <c r="D6" s="176" t="s">
        <v>4</v>
      </c>
      <c r="E6" s="176" t="s">
        <v>10</v>
      </c>
      <c r="F6" s="174" t="s">
        <v>5</v>
      </c>
      <c r="G6" s="175"/>
      <c r="H6" s="179" t="s">
        <v>6</v>
      </c>
      <c r="I6" s="180"/>
      <c r="J6" s="158" t="s">
        <v>4</v>
      </c>
      <c r="K6" s="176" t="s">
        <v>10</v>
      </c>
      <c r="L6" s="174" t="s">
        <v>5</v>
      </c>
      <c r="M6" s="175"/>
      <c r="N6" s="157" t="s">
        <v>6</v>
      </c>
      <c r="O6" s="158"/>
      <c r="P6" s="138"/>
    </row>
    <row r="7" spans="1:17" ht="42" x14ac:dyDescent="0.3">
      <c r="A7" s="141"/>
      <c r="B7" s="141"/>
      <c r="C7" s="139"/>
      <c r="D7" s="177"/>
      <c r="E7" s="177"/>
      <c r="F7" s="8" t="s">
        <v>7</v>
      </c>
      <c r="G7" s="8" t="s">
        <v>8</v>
      </c>
      <c r="H7" s="159"/>
      <c r="I7" s="160"/>
      <c r="J7" s="160"/>
      <c r="K7" s="177"/>
      <c r="L7" s="8" t="s">
        <v>7</v>
      </c>
      <c r="M7" s="8" t="s">
        <v>8</v>
      </c>
      <c r="N7" s="159"/>
      <c r="O7" s="160"/>
      <c r="P7" s="139"/>
    </row>
    <row r="8" spans="1:17" s="9" customFormat="1" x14ac:dyDescent="0.3">
      <c r="A8" s="7">
        <v>1</v>
      </c>
      <c r="B8" s="7">
        <v>2</v>
      </c>
      <c r="C8" s="7">
        <v>3</v>
      </c>
      <c r="D8" s="7">
        <v>4</v>
      </c>
      <c r="E8" s="7">
        <v>5</v>
      </c>
      <c r="F8" s="7">
        <v>6</v>
      </c>
      <c r="G8" s="7">
        <v>7</v>
      </c>
      <c r="H8" s="155">
        <v>8</v>
      </c>
      <c r="I8" s="156"/>
      <c r="J8" s="22">
        <v>9</v>
      </c>
      <c r="K8" s="7">
        <v>10</v>
      </c>
      <c r="L8" s="7">
        <v>11</v>
      </c>
      <c r="M8" s="7">
        <v>12</v>
      </c>
      <c r="N8" s="161">
        <v>13</v>
      </c>
      <c r="O8" s="161"/>
      <c r="P8" s="7">
        <v>14</v>
      </c>
    </row>
    <row r="9" spans="1:17" x14ac:dyDescent="0.3">
      <c r="A9" s="152" t="s">
        <v>12</v>
      </c>
      <c r="B9" s="153"/>
      <c r="C9" s="153"/>
      <c r="D9" s="153"/>
      <c r="E9" s="153"/>
      <c r="F9" s="153"/>
      <c r="G9" s="153"/>
      <c r="H9" s="153"/>
      <c r="I9" s="153"/>
      <c r="J9" s="153"/>
      <c r="K9" s="153"/>
      <c r="L9" s="153"/>
      <c r="M9" s="153"/>
      <c r="N9" s="153"/>
      <c r="O9" s="153"/>
      <c r="P9" s="154"/>
    </row>
    <row r="10" spans="1:17" x14ac:dyDescent="0.3">
      <c r="A10" s="152" t="s">
        <v>13</v>
      </c>
      <c r="B10" s="153"/>
      <c r="C10" s="153"/>
      <c r="D10" s="153"/>
      <c r="E10" s="153"/>
      <c r="F10" s="153"/>
      <c r="G10" s="153"/>
      <c r="H10" s="153"/>
      <c r="I10" s="166"/>
      <c r="J10" s="153"/>
      <c r="K10" s="153"/>
      <c r="L10" s="153"/>
      <c r="M10" s="153"/>
      <c r="N10" s="153"/>
      <c r="O10" s="153"/>
      <c r="P10" s="154"/>
    </row>
    <row r="11" spans="1:17" ht="110.25" customHeight="1" x14ac:dyDescent="0.3">
      <c r="A11" s="41" t="s">
        <v>17</v>
      </c>
      <c r="B11" s="40" t="s">
        <v>138</v>
      </c>
      <c r="C11" s="10" t="s">
        <v>14</v>
      </c>
      <c r="D11" s="13">
        <f>E11+F11+G11+H11</f>
        <v>48093.53</v>
      </c>
      <c r="E11" s="13"/>
      <c r="F11" s="13"/>
      <c r="G11" s="13"/>
      <c r="H11" s="17">
        <v>48093.53</v>
      </c>
      <c r="I11" s="29" t="s">
        <v>23</v>
      </c>
      <c r="J11" s="18">
        <f>K11+L11+M11+N11</f>
        <v>0</v>
      </c>
      <c r="K11" s="13"/>
      <c r="L11" s="13"/>
      <c r="M11" s="13"/>
      <c r="N11" s="162">
        <v>0</v>
      </c>
      <c r="O11" s="163"/>
      <c r="P11" s="42" t="s">
        <v>169</v>
      </c>
    </row>
    <row r="12" spans="1:17" ht="112.5" x14ac:dyDescent="0.3">
      <c r="A12" s="5" t="s">
        <v>18</v>
      </c>
      <c r="B12" s="12" t="s">
        <v>139</v>
      </c>
      <c r="C12" s="10" t="s">
        <v>15</v>
      </c>
      <c r="D12" s="15">
        <f>E12+F12+G12+H12</f>
        <v>195</v>
      </c>
      <c r="E12" s="11"/>
      <c r="F12" s="11"/>
      <c r="G12" s="14">
        <v>195</v>
      </c>
      <c r="H12" s="17"/>
      <c r="I12" s="19"/>
      <c r="J12" s="19">
        <f>K12+L12+M12+N12</f>
        <v>194.88399999999999</v>
      </c>
      <c r="K12" s="11"/>
      <c r="L12" s="11"/>
      <c r="M12" s="14">
        <v>194.88399999999999</v>
      </c>
      <c r="N12" s="21"/>
      <c r="O12" s="28"/>
      <c r="P12" s="4" t="s">
        <v>19</v>
      </c>
      <c r="Q12" s="118">
        <v>29</v>
      </c>
    </row>
    <row r="13" spans="1:17" ht="131.25" x14ac:dyDescent="0.3">
      <c r="A13" s="5" t="s">
        <v>20</v>
      </c>
      <c r="B13" s="4" t="s">
        <v>173</v>
      </c>
      <c r="C13" s="10" t="s">
        <v>15</v>
      </c>
      <c r="D13" s="15">
        <f>E13+F13+G13+H13</f>
        <v>500</v>
      </c>
      <c r="E13" s="2"/>
      <c r="F13" s="2"/>
      <c r="G13" s="14">
        <v>500</v>
      </c>
      <c r="H13" s="20"/>
      <c r="I13" s="24"/>
      <c r="J13" s="18">
        <f>K13+L13+M13+N13</f>
        <v>0</v>
      </c>
      <c r="K13" s="2"/>
      <c r="L13" s="2"/>
      <c r="M13" s="11">
        <v>0</v>
      </c>
      <c r="N13" s="20"/>
      <c r="O13" s="26"/>
      <c r="P13" s="4" t="s">
        <v>21</v>
      </c>
    </row>
    <row r="14" spans="1:17" hidden="1" x14ac:dyDescent="0.3">
      <c r="A14" s="168"/>
      <c r="B14" s="167"/>
      <c r="C14" s="7" t="s">
        <v>22</v>
      </c>
      <c r="D14" s="15">
        <f t="shared" ref="D14" si="0">E14+F14+G14+H14</f>
        <v>6846</v>
      </c>
      <c r="E14" s="2"/>
      <c r="F14" s="2"/>
      <c r="G14" s="32">
        <v>2500</v>
      </c>
      <c r="H14" s="30">
        <v>4346</v>
      </c>
      <c r="I14" s="33" t="s">
        <v>24</v>
      </c>
      <c r="J14" s="18">
        <f>K14+L14+M14+N14</f>
        <v>5454.6</v>
      </c>
      <c r="K14" s="11"/>
      <c r="L14" s="11"/>
      <c r="M14" s="11">
        <v>1712.1</v>
      </c>
      <c r="N14" s="21">
        <v>3742.5</v>
      </c>
      <c r="O14" s="26"/>
      <c r="P14" s="164"/>
    </row>
    <row r="15" spans="1:17" hidden="1" x14ac:dyDescent="0.3">
      <c r="A15" s="141"/>
      <c r="B15" s="143"/>
      <c r="C15" s="7" t="s">
        <v>16</v>
      </c>
      <c r="D15" s="15">
        <f>E15+F15+G15+H15</f>
        <v>653.4</v>
      </c>
      <c r="E15" s="2"/>
      <c r="F15" s="2"/>
      <c r="G15" s="32">
        <v>50</v>
      </c>
      <c r="H15" s="30">
        <v>603.4</v>
      </c>
      <c r="I15" s="31" t="s">
        <v>24</v>
      </c>
      <c r="J15" s="18">
        <f t="shared" ref="J15:J21" si="1">K15+L15+M15+N15</f>
        <v>612.5</v>
      </c>
      <c r="K15" s="11"/>
      <c r="L15" s="11"/>
      <c r="M15" s="11">
        <v>9.1</v>
      </c>
      <c r="N15" s="21">
        <v>603.4</v>
      </c>
      <c r="O15" s="26"/>
      <c r="P15" s="165"/>
    </row>
    <row r="16" spans="1:17" ht="267.75" customHeight="1" x14ac:dyDescent="0.3">
      <c r="A16" s="41" t="s">
        <v>25</v>
      </c>
      <c r="B16" s="40" t="s">
        <v>194</v>
      </c>
      <c r="C16" s="57" t="s">
        <v>14</v>
      </c>
      <c r="D16" s="15">
        <f>E16+F16+G16+H16</f>
        <v>32030.453000000001</v>
      </c>
      <c r="E16" s="2"/>
      <c r="F16" s="2"/>
      <c r="G16" s="36">
        <v>1087</v>
      </c>
      <c r="H16" s="37">
        <v>30943.453000000001</v>
      </c>
      <c r="I16" s="81" t="s">
        <v>26</v>
      </c>
      <c r="J16" s="18">
        <f>M16+N16</f>
        <v>684.38300000000004</v>
      </c>
      <c r="K16" s="2"/>
      <c r="L16" s="2"/>
      <c r="M16" s="79">
        <v>324.673</v>
      </c>
      <c r="N16" s="34">
        <v>359.71</v>
      </c>
      <c r="O16" s="81" t="s">
        <v>26</v>
      </c>
      <c r="P16" s="169" t="s">
        <v>112</v>
      </c>
    </row>
    <row r="17" spans="1:17" ht="27" customHeight="1" x14ac:dyDescent="0.3">
      <c r="A17" s="5"/>
      <c r="B17" s="12" t="s">
        <v>140</v>
      </c>
      <c r="C17" s="60"/>
      <c r="D17" s="15">
        <f t="shared" ref="D17:D21" si="2">E17+F17+G17+H17</f>
        <v>31914.45</v>
      </c>
      <c r="E17" s="2"/>
      <c r="F17" s="2"/>
      <c r="G17" s="36">
        <v>971</v>
      </c>
      <c r="H17" s="37">
        <v>30943.45</v>
      </c>
      <c r="I17" s="38"/>
      <c r="J17" s="59">
        <f t="shared" ref="J17:J19" si="3">M17+N17</f>
        <v>575.08299999999997</v>
      </c>
      <c r="K17" s="2"/>
      <c r="L17" s="2"/>
      <c r="M17" s="79">
        <v>215.37299999999999</v>
      </c>
      <c r="N17" s="58">
        <v>359.71</v>
      </c>
      <c r="O17" s="39"/>
      <c r="P17" s="170"/>
    </row>
    <row r="18" spans="1:17" ht="29.25" customHeight="1" x14ac:dyDescent="0.3">
      <c r="A18" s="5"/>
      <c r="B18" s="12" t="s">
        <v>141</v>
      </c>
      <c r="C18" s="60"/>
      <c r="D18" s="15">
        <f t="shared" si="2"/>
        <v>29.2</v>
      </c>
      <c r="E18" s="2"/>
      <c r="F18" s="2"/>
      <c r="G18" s="36">
        <v>29.2</v>
      </c>
      <c r="H18" s="37"/>
      <c r="I18" s="38"/>
      <c r="J18" s="59">
        <f t="shared" si="3"/>
        <v>27.6</v>
      </c>
      <c r="K18" s="2"/>
      <c r="L18" s="2"/>
      <c r="M18" s="79">
        <v>27.6</v>
      </c>
      <c r="N18" s="58"/>
      <c r="O18" s="39"/>
      <c r="P18" s="170"/>
    </row>
    <row r="19" spans="1:17" ht="25.5" customHeight="1" x14ac:dyDescent="0.3">
      <c r="A19" s="5"/>
      <c r="B19" s="12" t="s">
        <v>142</v>
      </c>
      <c r="C19" s="60"/>
      <c r="D19" s="15">
        <f t="shared" si="2"/>
        <v>86.8</v>
      </c>
      <c r="E19" s="2"/>
      <c r="F19" s="2"/>
      <c r="G19" s="36">
        <v>86.8</v>
      </c>
      <c r="H19" s="37"/>
      <c r="I19" s="38"/>
      <c r="J19" s="59">
        <f t="shared" si="3"/>
        <v>81.7</v>
      </c>
      <c r="K19" s="2"/>
      <c r="L19" s="2"/>
      <c r="M19" s="79">
        <v>81.7</v>
      </c>
      <c r="N19" s="58"/>
      <c r="O19" s="39"/>
      <c r="P19" s="171"/>
    </row>
    <row r="20" spans="1:17" x14ac:dyDescent="0.3">
      <c r="A20" s="152" t="s">
        <v>27</v>
      </c>
      <c r="B20" s="153"/>
      <c r="C20" s="153"/>
      <c r="D20" s="153"/>
      <c r="E20" s="153"/>
      <c r="F20" s="153"/>
      <c r="G20" s="153"/>
      <c r="H20" s="153"/>
      <c r="I20" s="153"/>
      <c r="J20" s="153"/>
      <c r="K20" s="153"/>
      <c r="L20" s="153"/>
      <c r="M20" s="153"/>
      <c r="N20" s="153"/>
      <c r="O20" s="153"/>
      <c r="P20" s="154"/>
    </row>
    <row r="21" spans="1:17" ht="170.25" customHeight="1" x14ac:dyDescent="0.3">
      <c r="A21" s="5" t="s">
        <v>28</v>
      </c>
      <c r="B21" s="4" t="s">
        <v>143</v>
      </c>
      <c r="C21" s="57" t="s">
        <v>29</v>
      </c>
      <c r="D21" s="15">
        <f t="shared" si="2"/>
        <v>272</v>
      </c>
      <c r="E21" s="2"/>
      <c r="F21" s="2"/>
      <c r="G21" s="14">
        <v>272</v>
      </c>
      <c r="H21" s="20"/>
      <c r="I21" s="25"/>
      <c r="J21" s="51">
        <f t="shared" si="1"/>
        <v>269.99900000000002</v>
      </c>
      <c r="K21" s="11"/>
      <c r="L21" s="11"/>
      <c r="M21" s="14">
        <v>269.99900000000002</v>
      </c>
      <c r="N21" s="20"/>
      <c r="O21" s="26"/>
      <c r="P21" s="4" t="s">
        <v>30</v>
      </c>
    </row>
    <row r="22" spans="1:17" x14ac:dyDescent="0.3">
      <c r="A22" s="152" t="s">
        <v>31</v>
      </c>
      <c r="B22" s="153"/>
      <c r="C22" s="153"/>
      <c r="D22" s="153"/>
      <c r="E22" s="153"/>
      <c r="F22" s="153"/>
      <c r="G22" s="153"/>
      <c r="H22" s="153"/>
      <c r="I22" s="153"/>
      <c r="J22" s="153"/>
      <c r="K22" s="153"/>
      <c r="L22" s="153"/>
      <c r="M22" s="153"/>
      <c r="N22" s="153"/>
      <c r="O22" s="153"/>
      <c r="P22" s="154"/>
    </row>
    <row r="23" spans="1:17" ht="169.5" customHeight="1" x14ac:dyDescent="0.3">
      <c r="A23" s="5" t="s">
        <v>32</v>
      </c>
      <c r="B23" s="12" t="s">
        <v>170</v>
      </c>
      <c r="C23" s="57" t="s">
        <v>29</v>
      </c>
      <c r="D23" s="15">
        <f>E23+F23+G23+H23</f>
        <v>261.85300000000001</v>
      </c>
      <c r="E23" s="2"/>
      <c r="F23" s="2"/>
      <c r="G23" s="11">
        <v>261.85300000000001</v>
      </c>
      <c r="H23" s="20"/>
      <c r="I23" s="25"/>
      <c r="J23" s="19">
        <f t="shared" ref="J23:J90" si="4">K23+L23+M23+N23</f>
        <v>261.81700000000001</v>
      </c>
      <c r="K23" s="11"/>
      <c r="L23" s="11"/>
      <c r="M23" s="14">
        <v>261.81700000000001</v>
      </c>
      <c r="N23" s="21"/>
      <c r="O23" s="26"/>
      <c r="P23" s="4" t="s">
        <v>113</v>
      </c>
    </row>
    <row r="24" spans="1:17" hidden="1" x14ac:dyDescent="0.3">
      <c r="A24" s="5"/>
      <c r="B24" s="12"/>
      <c r="C24" s="2">
        <v>2017</v>
      </c>
      <c r="D24" s="15">
        <f t="shared" ref="D24:D90" si="5">E24+F24+G24+H24</f>
        <v>970</v>
      </c>
      <c r="E24" s="11"/>
      <c r="F24" s="11"/>
      <c r="G24" s="11">
        <v>970</v>
      </c>
      <c r="H24" s="21"/>
      <c r="I24" s="27"/>
      <c r="J24" s="15">
        <f t="shared" si="4"/>
        <v>969.31</v>
      </c>
      <c r="K24" s="11"/>
      <c r="L24" s="11"/>
      <c r="M24" s="11">
        <v>969.31</v>
      </c>
      <c r="N24" s="21"/>
      <c r="O24" s="26"/>
      <c r="P24" s="12"/>
    </row>
    <row r="25" spans="1:17" ht="17.25" hidden="1" customHeight="1" x14ac:dyDescent="0.3">
      <c r="A25" s="5"/>
      <c r="B25" s="12"/>
      <c r="C25" s="2">
        <v>2018</v>
      </c>
      <c r="D25" s="15">
        <f t="shared" si="5"/>
        <v>2694.51</v>
      </c>
      <c r="E25" s="11"/>
      <c r="F25" s="11"/>
      <c r="G25" s="11">
        <v>2694.51</v>
      </c>
      <c r="H25" s="21"/>
      <c r="I25" s="27"/>
      <c r="J25" s="15">
        <f t="shared" si="4"/>
        <v>2693</v>
      </c>
      <c r="K25" s="11"/>
      <c r="L25" s="11"/>
      <c r="M25" s="11">
        <v>2693</v>
      </c>
      <c r="N25" s="21"/>
      <c r="O25" s="26"/>
      <c r="P25" s="12"/>
    </row>
    <row r="26" spans="1:17" ht="74.25" customHeight="1" x14ac:dyDescent="0.3">
      <c r="A26" s="41" t="s">
        <v>34</v>
      </c>
      <c r="B26" s="40" t="s">
        <v>144</v>
      </c>
      <c r="C26" s="10" t="s">
        <v>33</v>
      </c>
      <c r="D26" s="15">
        <f t="shared" si="5"/>
        <v>1000</v>
      </c>
      <c r="E26" s="11"/>
      <c r="F26" s="11"/>
      <c r="G26" s="11">
        <v>1000</v>
      </c>
      <c r="H26" s="21"/>
      <c r="I26" s="27"/>
      <c r="J26" s="15">
        <f t="shared" si="4"/>
        <v>902.51576999999997</v>
      </c>
      <c r="K26" s="11"/>
      <c r="L26" s="11"/>
      <c r="M26" s="77">
        <v>902.51576999999997</v>
      </c>
      <c r="N26" s="21"/>
      <c r="O26" s="26"/>
      <c r="P26" s="55" t="s">
        <v>174</v>
      </c>
      <c r="Q26" s="118">
        <v>30</v>
      </c>
    </row>
    <row r="27" spans="1:17" ht="75" x14ac:dyDescent="0.3">
      <c r="A27" s="5" t="s">
        <v>35</v>
      </c>
      <c r="B27" s="12" t="s">
        <v>145</v>
      </c>
      <c r="C27" s="10" t="s">
        <v>33</v>
      </c>
      <c r="D27" s="15">
        <f t="shared" si="5"/>
        <v>200</v>
      </c>
      <c r="E27" s="11"/>
      <c r="F27" s="11"/>
      <c r="G27" s="14">
        <v>200</v>
      </c>
      <c r="H27" s="35"/>
      <c r="I27" s="28"/>
      <c r="J27" s="15">
        <f t="shared" si="4"/>
        <v>178.61147</v>
      </c>
      <c r="K27" s="11"/>
      <c r="L27" s="11"/>
      <c r="M27" s="77">
        <v>178.61147</v>
      </c>
      <c r="N27" s="21"/>
      <c r="O27" s="26"/>
      <c r="P27" s="55" t="s">
        <v>114</v>
      </c>
    </row>
    <row r="28" spans="1:17" ht="260.25" customHeight="1" x14ac:dyDescent="0.3">
      <c r="A28" s="5" t="s">
        <v>37</v>
      </c>
      <c r="B28" s="12" t="s">
        <v>175</v>
      </c>
      <c r="C28" s="57" t="s">
        <v>29</v>
      </c>
      <c r="D28" s="15">
        <f t="shared" si="5"/>
        <v>53.307000000000002</v>
      </c>
      <c r="E28" s="11"/>
      <c r="F28" s="11"/>
      <c r="G28" s="14">
        <v>53.307000000000002</v>
      </c>
      <c r="H28" s="35"/>
      <c r="I28" s="28"/>
      <c r="J28" s="15">
        <f t="shared" si="4"/>
        <v>53.306719999999999</v>
      </c>
      <c r="K28" s="11"/>
      <c r="L28" s="11"/>
      <c r="M28" s="77">
        <v>53.306719999999999</v>
      </c>
      <c r="N28" s="21"/>
      <c r="O28" s="26"/>
      <c r="P28" s="12" t="s">
        <v>38</v>
      </c>
    </row>
    <row r="29" spans="1:17" ht="166.5" customHeight="1" x14ac:dyDescent="0.3">
      <c r="A29" s="5" t="s">
        <v>39</v>
      </c>
      <c r="B29" s="55" t="s">
        <v>146</v>
      </c>
      <c r="C29" s="57" t="s">
        <v>29</v>
      </c>
      <c r="D29" s="15">
        <f t="shared" si="5"/>
        <v>1493.5</v>
      </c>
      <c r="E29" s="14">
        <v>1450</v>
      </c>
      <c r="F29" s="11"/>
      <c r="G29" s="14">
        <v>43.5</v>
      </c>
      <c r="H29" s="35"/>
      <c r="I29" s="27"/>
      <c r="J29" s="15">
        <f t="shared" si="4"/>
        <v>1489.8220000000001</v>
      </c>
      <c r="K29" s="11">
        <v>1446.43</v>
      </c>
      <c r="L29" s="11"/>
      <c r="M29" s="77">
        <v>43.392000000000003</v>
      </c>
      <c r="N29" s="21"/>
      <c r="O29" s="26"/>
      <c r="P29" s="12" t="s">
        <v>115</v>
      </c>
    </row>
    <row r="30" spans="1:17" ht="243.75" x14ac:dyDescent="0.3">
      <c r="A30" s="5" t="s">
        <v>40</v>
      </c>
      <c r="B30" s="55" t="s">
        <v>195</v>
      </c>
      <c r="C30" s="57" t="s">
        <v>41</v>
      </c>
      <c r="D30" s="15">
        <f t="shared" si="5"/>
        <v>1228.3019999999999</v>
      </c>
      <c r="E30" s="14">
        <v>1192.3019999999999</v>
      </c>
      <c r="F30" s="11"/>
      <c r="G30" s="14">
        <v>36</v>
      </c>
      <c r="H30" s="35"/>
      <c r="I30" s="27"/>
      <c r="J30" s="15">
        <f t="shared" si="4"/>
        <v>1222.962</v>
      </c>
      <c r="K30" s="77">
        <v>1192.3019999999999</v>
      </c>
      <c r="L30" s="11"/>
      <c r="M30" s="11">
        <v>30.66</v>
      </c>
      <c r="N30" s="21"/>
      <c r="O30" s="26"/>
      <c r="P30" s="55" t="s">
        <v>116</v>
      </c>
      <c r="Q30" s="121">
        <v>31</v>
      </c>
    </row>
    <row r="31" spans="1:17" ht="187.5" x14ac:dyDescent="0.3">
      <c r="A31" s="5" t="s">
        <v>42</v>
      </c>
      <c r="B31" s="55" t="s">
        <v>148</v>
      </c>
      <c r="C31" s="57" t="s">
        <v>41</v>
      </c>
      <c r="D31" s="15">
        <f t="shared" si="5"/>
        <v>239.852</v>
      </c>
      <c r="E31" s="14">
        <v>218.852</v>
      </c>
      <c r="F31" s="11"/>
      <c r="G31" s="14">
        <v>21</v>
      </c>
      <c r="H31" s="35"/>
      <c r="I31" s="27"/>
      <c r="J31" s="15">
        <f t="shared" si="4"/>
        <v>236.03700000000001</v>
      </c>
      <c r="K31" s="78">
        <v>215.26300000000001</v>
      </c>
      <c r="L31" s="11"/>
      <c r="M31" s="11">
        <v>20.774000000000001</v>
      </c>
      <c r="N31" s="21"/>
      <c r="O31" s="26"/>
      <c r="P31" s="55" t="s">
        <v>117</v>
      </c>
      <c r="Q31" s="121"/>
    </row>
    <row r="32" spans="1:17" ht="165.75" customHeight="1" x14ac:dyDescent="0.3">
      <c r="A32" s="5" t="s">
        <v>43</v>
      </c>
      <c r="B32" s="12" t="s">
        <v>171</v>
      </c>
      <c r="C32" s="57" t="s">
        <v>29</v>
      </c>
      <c r="D32" s="15">
        <f t="shared" si="5"/>
        <v>1026</v>
      </c>
      <c r="E32" s="14">
        <v>1026</v>
      </c>
      <c r="F32" s="14"/>
      <c r="G32" s="14"/>
      <c r="H32" s="35"/>
      <c r="I32" s="27"/>
      <c r="J32" s="15">
        <f t="shared" si="4"/>
        <v>1025.9960100000001</v>
      </c>
      <c r="K32" s="77">
        <v>1025.9960100000001</v>
      </c>
      <c r="L32" s="11"/>
      <c r="M32" s="11"/>
      <c r="N32" s="21"/>
      <c r="O32" s="26"/>
      <c r="P32" s="12" t="s">
        <v>118</v>
      </c>
    </row>
    <row r="33" spans="1:17" ht="171.75" customHeight="1" x14ac:dyDescent="0.3">
      <c r="A33" s="5" t="s">
        <v>44</v>
      </c>
      <c r="B33" s="12" t="s">
        <v>147</v>
      </c>
      <c r="C33" s="57" t="s">
        <v>29</v>
      </c>
      <c r="D33" s="15">
        <f t="shared" si="5"/>
        <v>1443</v>
      </c>
      <c r="E33" s="14">
        <v>1443</v>
      </c>
      <c r="F33" s="14"/>
      <c r="G33" s="14"/>
      <c r="H33" s="21"/>
      <c r="I33" s="28"/>
      <c r="J33" s="15">
        <f t="shared" si="4"/>
        <v>1442.98</v>
      </c>
      <c r="K33" s="11">
        <v>1442.98</v>
      </c>
      <c r="L33" s="11"/>
      <c r="M33" s="11"/>
      <c r="N33" s="21"/>
      <c r="O33" s="26"/>
      <c r="P33" s="12" t="s">
        <v>52</v>
      </c>
    </row>
    <row r="34" spans="1:17" ht="190.5" customHeight="1" x14ac:dyDescent="0.3">
      <c r="A34" s="5" t="s">
        <v>45</v>
      </c>
      <c r="B34" s="12" t="s">
        <v>191</v>
      </c>
      <c r="C34" s="57" t="s">
        <v>29</v>
      </c>
      <c r="D34" s="15">
        <f t="shared" si="5"/>
        <v>1450</v>
      </c>
      <c r="E34" s="14">
        <v>1450</v>
      </c>
      <c r="F34" s="14"/>
      <c r="G34" s="14"/>
      <c r="H34" s="21"/>
      <c r="I34" s="27"/>
      <c r="J34" s="15">
        <f t="shared" si="4"/>
        <v>1449.9849999999999</v>
      </c>
      <c r="K34" s="77">
        <v>1449.9849999999999</v>
      </c>
      <c r="L34" s="11"/>
      <c r="M34" s="11"/>
      <c r="N34" s="21"/>
      <c r="O34" s="26"/>
      <c r="P34" s="12" t="s">
        <v>119</v>
      </c>
    </row>
    <row r="35" spans="1:17" ht="184.5" customHeight="1" x14ac:dyDescent="0.3">
      <c r="A35" s="5" t="s">
        <v>46</v>
      </c>
      <c r="B35" s="12" t="s">
        <v>192</v>
      </c>
      <c r="C35" s="57" t="s">
        <v>29</v>
      </c>
      <c r="D35" s="15">
        <f t="shared" si="5"/>
        <v>1286</v>
      </c>
      <c r="E35" s="14">
        <v>1286</v>
      </c>
      <c r="F35" s="14"/>
      <c r="G35" s="14"/>
      <c r="H35" s="21"/>
      <c r="I35" s="27"/>
      <c r="J35" s="15">
        <f t="shared" si="4"/>
        <v>1285.481</v>
      </c>
      <c r="K35" s="77">
        <v>1285.481</v>
      </c>
      <c r="L35" s="11"/>
      <c r="M35" s="11"/>
      <c r="N35" s="21"/>
      <c r="O35" s="26"/>
      <c r="P35" s="12" t="s">
        <v>120</v>
      </c>
    </row>
    <row r="36" spans="1:17" ht="225" x14ac:dyDescent="0.3">
      <c r="A36" s="5" t="s">
        <v>47</v>
      </c>
      <c r="B36" s="12" t="s">
        <v>176</v>
      </c>
      <c r="C36" s="57" t="s">
        <v>29</v>
      </c>
      <c r="D36" s="15">
        <f t="shared" si="5"/>
        <v>1314</v>
      </c>
      <c r="E36" s="14">
        <v>1314</v>
      </c>
      <c r="F36" s="14"/>
      <c r="G36" s="14"/>
      <c r="H36" s="21"/>
      <c r="I36" s="27"/>
      <c r="J36" s="15">
        <f t="shared" si="4"/>
        <v>1313.9069999999999</v>
      </c>
      <c r="K36" s="11">
        <v>1313.9069999999999</v>
      </c>
      <c r="L36" s="11"/>
      <c r="M36" s="11"/>
      <c r="N36" s="21"/>
      <c r="O36" s="26"/>
      <c r="P36" s="12" t="s">
        <v>121</v>
      </c>
      <c r="Q36" s="118">
        <v>32</v>
      </c>
    </row>
    <row r="37" spans="1:17" ht="187.5" x14ac:dyDescent="0.3">
      <c r="A37" s="5" t="s">
        <v>48</v>
      </c>
      <c r="B37" s="4" t="s">
        <v>168</v>
      </c>
      <c r="C37" s="57" t="s">
        <v>29</v>
      </c>
      <c r="D37" s="15">
        <f t="shared" si="5"/>
        <v>700</v>
      </c>
      <c r="E37" s="14">
        <v>700</v>
      </c>
      <c r="F37" s="14"/>
      <c r="G37" s="14"/>
      <c r="H37" s="21"/>
      <c r="I37" s="27"/>
      <c r="J37" s="15">
        <f t="shared" si="4"/>
        <v>0</v>
      </c>
      <c r="K37" s="11"/>
      <c r="L37" s="11"/>
      <c r="M37" s="11"/>
      <c r="N37" s="21"/>
      <c r="O37" s="26"/>
      <c r="P37" s="43" t="s">
        <v>196</v>
      </c>
    </row>
    <row r="38" spans="1:17" ht="168.75" customHeight="1" x14ac:dyDescent="0.3">
      <c r="A38" s="5" t="s">
        <v>49</v>
      </c>
      <c r="B38" s="12" t="s">
        <v>193</v>
      </c>
      <c r="C38" s="57" t="s">
        <v>29</v>
      </c>
      <c r="D38" s="15">
        <f t="shared" si="5"/>
        <v>700</v>
      </c>
      <c r="E38" s="14">
        <v>700</v>
      </c>
      <c r="F38" s="14"/>
      <c r="G38" s="14"/>
      <c r="H38" s="21"/>
      <c r="I38" s="28"/>
      <c r="J38" s="15">
        <f t="shared" si="4"/>
        <v>0</v>
      </c>
      <c r="K38" s="11"/>
      <c r="L38" s="11"/>
      <c r="M38" s="11"/>
      <c r="N38" s="21"/>
      <c r="O38" s="26"/>
      <c r="P38" s="43" t="s">
        <v>196</v>
      </c>
    </row>
    <row r="39" spans="1:17" ht="225" x14ac:dyDescent="0.3">
      <c r="A39" s="5" t="s">
        <v>50</v>
      </c>
      <c r="B39" s="4" t="s">
        <v>149</v>
      </c>
      <c r="C39" s="57" t="s">
        <v>29</v>
      </c>
      <c r="D39" s="15">
        <f t="shared" si="5"/>
        <v>846</v>
      </c>
      <c r="E39" s="14">
        <v>846</v>
      </c>
      <c r="F39" s="14"/>
      <c r="G39" s="14"/>
      <c r="H39" s="20"/>
      <c r="I39" s="25"/>
      <c r="J39" s="15">
        <f t="shared" si="4"/>
        <v>845.99699999999996</v>
      </c>
      <c r="K39" s="14">
        <v>845.99699999999996</v>
      </c>
      <c r="L39" s="11"/>
      <c r="M39" s="11"/>
      <c r="N39" s="21"/>
      <c r="O39" s="26"/>
      <c r="P39" s="4" t="s">
        <v>122</v>
      </c>
    </row>
    <row r="40" spans="1:17" ht="131.25" x14ac:dyDescent="0.3">
      <c r="A40" s="5" t="s">
        <v>51</v>
      </c>
      <c r="B40" s="3" t="s">
        <v>150</v>
      </c>
      <c r="C40" s="57" t="s">
        <v>29</v>
      </c>
      <c r="D40" s="15">
        <f t="shared" si="5"/>
        <v>1300</v>
      </c>
      <c r="E40" s="14"/>
      <c r="F40" s="14"/>
      <c r="G40" s="14">
        <v>1300</v>
      </c>
      <c r="H40" s="20"/>
      <c r="I40" s="25"/>
      <c r="J40" s="15">
        <f t="shared" si="4"/>
        <v>1299.99</v>
      </c>
      <c r="K40" s="11"/>
      <c r="L40" s="11"/>
      <c r="M40" s="11">
        <v>1299.99</v>
      </c>
      <c r="N40" s="21"/>
      <c r="O40" s="26"/>
      <c r="P40" s="4" t="s">
        <v>123</v>
      </c>
    </row>
    <row r="41" spans="1:17" s="16" customFormat="1" x14ac:dyDescent="0.3">
      <c r="A41" s="128" t="s">
        <v>53</v>
      </c>
      <c r="B41" s="129"/>
      <c r="C41" s="129"/>
      <c r="D41" s="129"/>
      <c r="E41" s="129"/>
      <c r="F41" s="129"/>
      <c r="G41" s="129"/>
      <c r="H41" s="129"/>
      <c r="I41" s="129"/>
      <c r="J41" s="129"/>
      <c r="K41" s="129"/>
      <c r="L41" s="129"/>
      <c r="M41" s="129"/>
      <c r="N41" s="129"/>
      <c r="O41" s="129"/>
      <c r="P41" s="130"/>
    </row>
    <row r="42" spans="1:17" ht="123.75" customHeight="1" x14ac:dyDescent="0.3">
      <c r="A42" s="5" t="s">
        <v>54</v>
      </c>
      <c r="B42" s="4" t="s">
        <v>152</v>
      </c>
      <c r="C42" s="57" t="s">
        <v>55</v>
      </c>
      <c r="D42" s="15">
        <f t="shared" si="5"/>
        <v>154.5</v>
      </c>
      <c r="E42" s="14"/>
      <c r="F42" s="14"/>
      <c r="G42" s="14">
        <v>154.5</v>
      </c>
      <c r="H42" s="20"/>
      <c r="I42" s="25"/>
      <c r="J42" s="15">
        <f t="shared" si="4"/>
        <v>154.33099999999999</v>
      </c>
      <c r="K42" s="11"/>
      <c r="L42" s="11"/>
      <c r="M42" s="77">
        <v>154.33099999999999</v>
      </c>
      <c r="N42" s="21"/>
      <c r="O42" s="26"/>
      <c r="P42" s="54" t="s">
        <v>124</v>
      </c>
      <c r="Q42" s="118">
        <v>33</v>
      </c>
    </row>
    <row r="43" spans="1:17" ht="157.5" customHeight="1" x14ac:dyDescent="0.3">
      <c r="A43" s="5" t="s">
        <v>56</v>
      </c>
      <c r="B43" s="4" t="s">
        <v>151</v>
      </c>
      <c r="C43" s="10" t="s">
        <v>57</v>
      </c>
      <c r="D43" s="15">
        <f t="shared" si="5"/>
        <v>7000</v>
      </c>
      <c r="E43" s="14"/>
      <c r="F43" s="14"/>
      <c r="G43" s="14">
        <v>7000</v>
      </c>
      <c r="H43" s="20"/>
      <c r="I43" s="25"/>
      <c r="J43" s="15">
        <f t="shared" si="4"/>
        <v>6999.9</v>
      </c>
      <c r="K43" s="11"/>
      <c r="L43" s="11"/>
      <c r="M43" s="11">
        <v>6999.9</v>
      </c>
      <c r="N43" s="21"/>
      <c r="O43" s="26"/>
      <c r="P43" s="54" t="s">
        <v>177</v>
      </c>
    </row>
    <row r="44" spans="1:17" x14ac:dyDescent="0.3">
      <c r="A44" s="128" t="s">
        <v>58</v>
      </c>
      <c r="B44" s="129"/>
      <c r="C44" s="129"/>
      <c r="D44" s="129"/>
      <c r="E44" s="129"/>
      <c r="F44" s="129"/>
      <c r="G44" s="129"/>
      <c r="H44" s="129"/>
      <c r="I44" s="129"/>
      <c r="J44" s="129"/>
      <c r="K44" s="129"/>
      <c r="L44" s="129"/>
      <c r="M44" s="129"/>
      <c r="N44" s="129"/>
      <c r="O44" s="129"/>
      <c r="P44" s="130"/>
    </row>
    <row r="45" spans="1:17" ht="128.25" customHeight="1" x14ac:dyDescent="0.3">
      <c r="A45" s="5" t="s">
        <v>59</v>
      </c>
      <c r="B45" s="4" t="s">
        <v>153</v>
      </c>
      <c r="C45" s="10" t="s">
        <v>62</v>
      </c>
      <c r="D45" s="15">
        <f t="shared" si="5"/>
        <v>1017.111</v>
      </c>
      <c r="E45" s="14"/>
      <c r="F45" s="14"/>
      <c r="G45" s="14">
        <f>G46+G47</f>
        <v>1017.111</v>
      </c>
      <c r="H45" s="20"/>
      <c r="I45" s="25"/>
      <c r="J45" s="15">
        <f t="shared" si="4"/>
        <v>993.01</v>
      </c>
      <c r="K45" s="11"/>
      <c r="L45" s="11"/>
      <c r="M45" s="14">
        <f>M46+M47</f>
        <v>993.01</v>
      </c>
      <c r="N45" s="21"/>
      <c r="O45" s="26"/>
      <c r="P45" s="54"/>
    </row>
    <row r="46" spans="1:17" ht="185.25" customHeight="1" x14ac:dyDescent="0.3">
      <c r="A46" s="5"/>
      <c r="B46" s="4" t="s">
        <v>60</v>
      </c>
      <c r="C46" s="10">
        <v>2019</v>
      </c>
      <c r="D46" s="15">
        <f t="shared" si="5"/>
        <v>644.5</v>
      </c>
      <c r="E46" s="14"/>
      <c r="F46" s="14"/>
      <c r="G46" s="14">
        <v>644.5</v>
      </c>
      <c r="H46" s="20"/>
      <c r="I46" s="26"/>
      <c r="J46" s="15">
        <f t="shared" si="4"/>
        <v>620.4</v>
      </c>
      <c r="K46" s="11"/>
      <c r="L46" s="11"/>
      <c r="M46" s="11">
        <v>620.4</v>
      </c>
      <c r="N46" s="21"/>
      <c r="O46" s="26"/>
      <c r="P46" s="54" t="s">
        <v>178</v>
      </c>
    </row>
    <row r="47" spans="1:17" ht="105" customHeight="1" x14ac:dyDescent="0.3">
      <c r="A47" s="5"/>
      <c r="B47" s="4" t="s">
        <v>61</v>
      </c>
      <c r="C47" s="10">
        <v>2019</v>
      </c>
      <c r="D47" s="15">
        <f t="shared" si="5"/>
        <v>372.61099999999999</v>
      </c>
      <c r="E47" s="14"/>
      <c r="F47" s="14"/>
      <c r="G47" s="14">
        <v>372.61099999999999</v>
      </c>
      <c r="H47" s="20"/>
      <c r="I47" s="25"/>
      <c r="J47" s="15">
        <f t="shared" si="4"/>
        <v>372.61</v>
      </c>
      <c r="K47" s="11"/>
      <c r="L47" s="11"/>
      <c r="M47" s="11">
        <v>372.61</v>
      </c>
      <c r="N47" s="21"/>
      <c r="O47" s="26"/>
      <c r="P47" s="54" t="s">
        <v>179</v>
      </c>
    </row>
    <row r="48" spans="1:17" ht="78" customHeight="1" x14ac:dyDescent="0.3">
      <c r="A48" s="5" t="s">
        <v>63</v>
      </c>
      <c r="B48" s="4" t="s">
        <v>154</v>
      </c>
      <c r="C48" s="10" t="s">
        <v>62</v>
      </c>
      <c r="D48" s="15">
        <f t="shared" si="5"/>
        <v>431.29999999999995</v>
      </c>
      <c r="E48" s="14"/>
      <c r="F48" s="14"/>
      <c r="G48" s="14">
        <f>G49+G50+G51</f>
        <v>431.29999999999995</v>
      </c>
      <c r="H48" s="20"/>
      <c r="I48" s="25"/>
      <c r="J48" s="15">
        <f t="shared" si="4"/>
        <v>430.26099999999997</v>
      </c>
      <c r="K48" s="11"/>
      <c r="L48" s="11"/>
      <c r="M48" s="14">
        <f>M49+M50+M51</f>
        <v>430.26099999999997</v>
      </c>
      <c r="N48" s="21"/>
      <c r="O48" s="26"/>
      <c r="P48" s="4"/>
    </row>
    <row r="49" spans="1:17" ht="187.5" x14ac:dyDescent="0.3">
      <c r="A49" s="5"/>
      <c r="B49" s="4" t="s">
        <v>64</v>
      </c>
      <c r="C49" s="10">
        <v>2019</v>
      </c>
      <c r="D49" s="15">
        <f t="shared" si="5"/>
        <v>353.4</v>
      </c>
      <c r="E49" s="14"/>
      <c r="F49" s="14"/>
      <c r="G49" s="14">
        <v>353.4</v>
      </c>
      <c r="H49" s="20"/>
      <c r="I49" s="25"/>
      <c r="J49" s="15">
        <f t="shared" si="4"/>
        <v>352.416</v>
      </c>
      <c r="K49" s="11"/>
      <c r="L49" s="11"/>
      <c r="M49" s="77">
        <v>352.416</v>
      </c>
      <c r="N49" s="21"/>
      <c r="O49" s="26"/>
      <c r="P49" s="4" t="s">
        <v>180</v>
      </c>
      <c r="Q49" s="118">
        <v>34</v>
      </c>
    </row>
    <row r="50" spans="1:17" ht="37.5" x14ac:dyDescent="0.3">
      <c r="A50" s="5"/>
      <c r="B50" s="4" t="s">
        <v>65</v>
      </c>
      <c r="C50" s="10">
        <v>2019</v>
      </c>
      <c r="D50" s="15">
        <f t="shared" si="5"/>
        <v>23.9</v>
      </c>
      <c r="E50" s="14"/>
      <c r="F50" s="14"/>
      <c r="G50" s="14">
        <v>23.9</v>
      </c>
      <c r="H50" s="20"/>
      <c r="I50" s="25"/>
      <c r="J50" s="15">
        <f t="shared" si="4"/>
        <v>23.9</v>
      </c>
      <c r="K50" s="11"/>
      <c r="L50" s="11"/>
      <c r="M50" s="78">
        <v>23.9</v>
      </c>
      <c r="N50" s="21"/>
      <c r="O50" s="26"/>
      <c r="P50" s="4" t="s">
        <v>67</v>
      </c>
    </row>
    <row r="51" spans="1:17" ht="56.25" x14ac:dyDescent="0.3">
      <c r="A51" s="5"/>
      <c r="B51" s="4" t="s">
        <v>66</v>
      </c>
      <c r="C51" s="10">
        <v>2019</v>
      </c>
      <c r="D51" s="15">
        <f t="shared" si="5"/>
        <v>54</v>
      </c>
      <c r="E51" s="14"/>
      <c r="F51" s="14"/>
      <c r="G51" s="14">
        <v>54</v>
      </c>
      <c r="H51" s="20"/>
      <c r="I51" s="25"/>
      <c r="J51" s="15">
        <f t="shared" si="4"/>
        <v>53.945</v>
      </c>
      <c r="K51" s="11"/>
      <c r="L51" s="11"/>
      <c r="M51" s="77">
        <v>53.945</v>
      </c>
      <c r="N51" s="21"/>
      <c r="O51" s="26"/>
      <c r="P51" s="4" t="s">
        <v>68</v>
      </c>
    </row>
    <row r="52" spans="1:17" x14ac:dyDescent="0.3">
      <c r="A52" s="128" t="s">
        <v>69</v>
      </c>
      <c r="B52" s="129"/>
      <c r="C52" s="129"/>
      <c r="D52" s="129"/>
      <c r="E52" s="129"/>
      <c r="F52" s="129"/>
      <c r="G52" s="129"/>
      <c r="H52" s="129"/>
      <c r="I52" s="129"/>
      <c r="J52" s="129"/>
      <c r="K52" s="129"/>
      <c r="L52" s="129"/>
      <c r="M52" s="129"/>
      <c r="N52" s="129"/>
      <c r="O52" s="129"/>
      <c r="P52" s="130"/>
    </row>
    <row r="53" spans="1:17" ht="210.75" customHeight="1" x14ac:dyDescent="0.3">
      <c r="A53" s="5" t="s">
        <v>70</v>
      </c>
      <c r="B53" s="4" t="s">
        <v>167</v>
      </c>
      <c r="C53" s="10"/>
      <c r="D53" s="15">
        <f t="shared" si="5"/>
        <v>155</v>
      </c>
      <c r="E53" s="14"/>
      <c r="F53" s="14"/>
      <c r="G53" s="14">
        <v>155</v>
      </c>
      <c r="H53" s="20"/>
      <c r="I53" s="26"/>
      <c r="J53" s="15">
        <f t="shared" si="4"/>
        <v>150</v>
      </c>
      <c r="K53" s="11"/>
      <c r="L53" s="11"/>
      <c r="M53" s="14">
        <v>150</v>
      </c>
      <c r="N53" s="21"/>
      <c r="O53" s="26"/>
      <c r="P53" s="54" t="s">
        <v>197</v>
      </c>
    </row>
    <row r="54" spans="1:17" x14ac:dyDescent="0.3">
      <c r="A54" s="134" t="s">
        <v>71</v>
      </c>
      <c r="B54" s="135"/>
      <c r="C54" s="135"/>
      <c r="D54" s="135"/>
      <c r="E54" s="135"/>
      <c r="F54" s="135"/>
      <c r="G54" s="135"/>
      <c r="H54" s="135"/>
      <c r="I54" s="135"/>
      <c r="J54" s="135"/>
      <c r="K54" s="135"/>
      <c r="L54" s="135"/>
      <c r="M54" s="135"/>
      <c r="N54" s="135"/>
      <c r="O54" s="135"/>
      <c r="P54" s="136"/>
    </row>
    <row r="55" spans="1:17" ht="187.5" x14ac:dyDescent="0.3">
      <c r="A55" s="5" t="s">
        <v>72</v>
      </c>
      <c r="B55" s="4" t="s">
        <v>181</v>
      </c>
      <c r="C55" s="10" t="s">
        <v>29</v>
      </c>
      <c r="D55" s="15">
        <f t="shared" si="5"/>
        <v>188.14699999999999</v>
      </c>
      <c r="E55" s="14"/>
      <c r="F55" s="14"/>
      <c r="G55" s="14">
        <v>188.14699999999999</v>
      </c>
      <c r="H55" s="20"/>
      <c r="I55" s="25"/>
      <c r="J55" s="15">
        <f t="shared" si="4"/>
        <v>172.19200000000001</v>
      </c>
      <c r="K55" s="11"/>
      <c r="L55" s="11"/>
      <c r="M55" s="14">
        <v>172.19200000000001</v>
      </c>
      <c r="N55" s="21"/>
      <c r="O55" s="26"/>
      <c r="P55" s="4" t="s">
        <v>183</v>
      </c>
    </row>
    <row r="56" spans="1:17" s="50" customFormat="1" ht="40.5" hidden="1" customHeight="1" x14ac:dyDescent="0.3">
      <c r="A56" s="44"/>
      <c r="B56" s="45" t="s">
        <v>73</v>
      </c>
      <c r="C56" s="46"/>
      <c r="D56" s="47">
        <f>D21+D23+D26+D27+D28+D29+D30+D31+D32+D33+D34+D35+D36+D37+D38+D39+D45+D48+D53+D55+D40</f>
        <v>16605.371999999999</v>
      </c>
      <c r="E56" s="47">
        <f>E21+E23+E26+E27+E28+E29+E30+E31+E32+E33+E34+E35+E36+E37+E38+E39+E45+E48+E53+E55+E40</f>
        <v>11626.153999999999</v>
      </c>
      <c r="F56" s="47">
        <f>F21+F23+F26+F27+F28+F29+F30+F31+F32+F33+F34+F35+F36+F37+F38+F39+F45+F48+F53+F55+F40</f>
        <v>0</v>
      </c>
      <c r="G56" s="47">
        <f>G21+G23+G26+G27+G28+G29+G30+G31+G32+G33+G34+G35+G36+G37+G38+G39+G45+G48+G53+G55+G40</f>
        <v>4979.2179999999998</v>
      </c>
      <c r="H56" s="47"/>
      <c r="I56" s="47"/>
      <c r="J56" s="47">
        <f>J21+J23+J26+J27+J28+J29+J30+J31+J32+J33+J34+J35+J36+J37+J38+J39+J45+J48+J53+J55+J40</f>
        <v>15024.869970000002</v>
      </c>
      <c r="K56" s="47">
        <f>K21+K23+K26+K27+K28+K29+K30+K31+K32+K33+K34+K35+K36+K37+K38+K39+K45+K48+K53+K55+K40</f>
        <v>10218.341009999998</v>
      </c>
      <c r="L56" s="47"/>
      <c r="M56" s="47">
        <f>M21+M23+M26+M27+M28+M29+M30+M31+M32+M33+M34+M35+M36+M37+M38+M39+M45+M48+M53+M55+M40</f>
        <v>4806.5289600000006</v>
      </c>
      <c r="N56" s="48"/>
      <c r="O56" s="49"/>
      <c r="P56" s="45"/>
    </row>
    <row r="57" spans="1:17" s="50" customFormat="1" ht="78" hidden="1" customHeight="1" x14ac:dyDescent="0.3">
      <c r="A57" s="44"/>
      <c r="B57" s="45" t="s">
        <v>74</v>
      </c>
      <c r="C57" s="46"/>
      <c r="D57" s="53">
        <f>D11+D12+D13+D16+D42+D43-81.7</f>
        <v>87891.78300000001</v>
      </c>
      <c r="E57" s="53">
        <f>E11+E12+E13+E16+E42+E43</f>
        <v>0</v>
      </c>
      <c r="F57" s="53">
        <f>F11+F12+F13+F16+F42+F43</f>
        <v>0</v>
      </c>
      <c r="G57" s="53">
        <f>G11+G12+G13+G16+G42+G43-81.7</f>
        <v>8854.7999999999993</v>
      </c>
      <c r="H57" s="53">
        <f>H11+H12+H13+H16+H42+H43</f>
        <v>79036.983000000007</v>
      </c>
      <c r="I57" s="53"/>
      <c r="J57" s="53">
        <f>J11+J12+J13+J16+J42+J43-81.7</f>
        <v>7951.7979999999998</v>
      </c>
      <c r="K57" s="53">
        <f>K11+K12+K13+K16+K42+K43</f>
        <v>0</v>
      </c>
      <c r="L57" s="53">
        <f>L11+L12+L13+L16+L42+L43</f>
        <v>0</v>
      </c>
      <c r="M57" s="53">
        <f>M11+M12+M13+M16+M42+M43-81.7</f>
        <v>7592.0879999999997</v>
      </c>
      <c r="N57" s="53">
        <f>N11+N12+N13+N16+N42+N43</f>
        <v>359.71</v>
      </c>
      <c r="O57" s="49"/>
      <c r="P57" s="45"/>
    </row>
    <row r="58" spans="1:17" s="50" customFormat="1" ht="78" hidden="1" customHeight="1" x14ac:dyDescent="0.3">
      <c r="A58" s="44"/>
      <c r="B58" s="45" t="s">
        <v>137</v>
      </c>
      <c r="C58" s="46"/>
      <c r="D58" s="53">
        <f>G58</f>
        <v>81.7</v>
      </c>
      <c r="E58" s="108"/>
      <c r="F58" s="108"/>
      <c r="G58" s="53">
        <v>81.7</v>
      </c>
      <c r="H58" s="53"/>
      <c r="I58" s="53"/>
      <c r="J58" s="53">
        <f>M58</f>
        <v>81.7</v>
      </c>
      <c r="K58" s="53"/>
      <c r="L58" s="53"/>
      <c r="M58" s="53">
        <v>81.7</v>
      </c>
      <c r="N58" s="108"/>
      <c r="O58" s="109"/>
      <c r="P58" s="45"/>
    </row>
    <row r="59" spans="1:17" s="106" customFormat="1" ht="39" customHeight="1" x14ac:dyDescent="0.3">
      <c r="A59" s="97"/>
      <c r="B59" s="98" t="s">
        <v>88</v>
      </c>
      <c r="C59" s="99"/>
      <c r="D59" s="100">
        <f>D56+D57+D58</f>
        <v>104578.85500000001</v>
      </c>
      <c r="E59" s="112">
        <f>E56+E57</f>
        <v>11626.153999999999</v>
      </c>
      <c r="F59" s="113">
        <f>F56+F57</f>
        <v>0</v>
      </c>
      <c r="G59" s="102">
        <f>G56+G57+G58</f>
        <v>13915.718000000001</v>
      </c>
      <c r="H59" s="100">
        <f>H56+H57</f>
        <v>79036.983000000007</v>
      </c>
      <c r="I59" s="100">
        <f>I56+I57</f>
        <v>0</v>
      </c>
      <c r="J59" s="100">
        <f>J56+J57+J58</f>
        <v>23058.367970000003</v>
      </c>
      <c r="K59" s="100">
        <f>K56+K57</f>
        <v>10218.341009999998</v>
      </c>
      <c r="L59" s="100">
        <f>L56+L57</f>
        <v>0</v>
      </c>
      <c r="M59" s="100">
        <f>M56+M57+M58</f>
        <v>12480.31696</v>
      </c>
      <c r="N59" s="110">
        <f>N56+N57</f>
        <v>359.71</v>
      </c>
      <c r="O59" s="111"/>
      <c r="P59" s="98"/>
      <c r="Q59" s="115"/>
    </row>
    <row r="60" spans="1:17" ht="22.5" customHeight="1" x14ac:dyDescent="0.3">
      <c r="A60" s="128" t="s">
        <v>75</v>
      </c>
      <c r="B60" s="129"/>
      <c r="C60" s="129"/>
      <c r="D60" s="129"/>
      <c r="E60" s="184"/>
      <c r="F60" s="184"/>
      <c r="G60" s="129"/>
      <c r="H60" s="129"/>
      <c r="I60" s="129"/>
      <c r="J60" s="129"/>
      <c r="K60" s="129"/>
      <c r="L60" s="129"/>
      <c r="M60" s="129"/>
      <c r="N60" s="184"/>
      <c r="O60" s="184"/>
      <c r="P60" s="130"/>
    </row>
    <row r="61" spans="1:17" x14ac:dyDescent="0.3">
      <c r="A61" s="128" t="s">
        <v>76</v>
      </c>
      <c r="B61" s="129"/>
      <c r="C61" s="129"/>
      <c r="D61" s="129"/>
      <c r="E61" s="129"/>
      <c r="F61" s="129"/>
      <c r="G61" s="129"/>
      <c r="H61" s="129"/>
      <c r="I61" s="129"/>
      <c r="J61" s="129"/>
      <c r="K61" s="129"/>
      <c r="L61" s="129"/>
      <c r="M61" s="129"/>
      <c r="N61" s="129"/>
      <c r="O61" s="129"/>
      <c r="P61" s="130"/>
    </row>
    <row r="62" spans="1:17" ht="201.75" customHeight="1" x14ac:dyDescent="0.3">
      <c r="A62" s="5" t="s">
        <v>77</v>
      </c>
      <c r="B62" s="4" t="s">
        <v>182</v>
      </c>
      <c r="C62" s="10">
        <v>2019</v>
      </c>
      <c r="D62" s="15">
        <f t="shared" si="5"/>
        <v>200</v>
      </c>
      <c r="E62" s="14"/>
      <c r="F62" s="14"/>
      <c r="G62" s="14">
        <v>200</v>
      </c>
      <c r="H62" s="20"/>
      <c r="I62" s="25"/>
      <c r="J62" s="15">
        <f t="shared" si="4"/>
        <v>194.542</v>
      </c>
      <c r="K62" s="11"/>
      <c r="L62" s="11"/>
      <c r="M62" s="14">
        <v>194.542</v>
      </c>
      <c r="N62" s="21"/>
      <c r="O62" s="26"/>
      <c r="P62" s="54" t="s">
        <v>78</v>
      </c>
      <c r="Q62" s="118">
        <v>35</v>
      </c>
    </row>
    <row r="63" spans="1:17" ht="232.5" customHeight="1" x14ac:dyDescent="0.3">
      <c r="A63" s="5" t="s">
        <v>79</v>
      </c>
      <c r="B63" s="4" t="s">
        <v>155</v>
      </c>
      <c r="C63" s="10" t="s">
        <v>80</v>
      </c>
      <c r="D63" s="15">
        <f t="shared" si="5"/>
        <v>425</v>
      </c>
      <c r="E63" s="14"/>
      <c r="F63" s="14"/>
      <c r="G63" s="14">
        <v>425</v>
      </c>
      <c r="H63" s="20"/>
      <c r="I63" s="26"/>
      <c r="J63" s="15">
        <f t="shared" si="4"/>
        <v>424.31400000000002</v>
      </c>
      <c r="K63" s="11"/>
      <c r="L63" s="11"/>
      <c r="M63" s="14">
        <v>424.31400000000002</v>
      </c>
      <c r="N63" s="21"/>
      <c r="O63" s="26"/>
      <c r="P63" s="54" t="s">
        <v>125</v>
      </c>
    </row>
    <row r="64" spans="1:17" ht="225" x14ac:dyDescent="0.3">
      <c r="A64" s="5" t="s">
        <v>81</v>
      </c>
      <c r="B64" s="4" t="s">
        <v>186</v>
      </c>
      <c r="C64" s="10">
        <v>2019</v>
      </c>
      <c r="D64" s="15">
        <f t="shared" si="5"/>
        <v>1880.85</v>
      </c>
      <c r="E64" s="14"/>
      <c r="F64" s="14"/>
      <c r="G64" s="14">
        <v>1880.85</v>
      </c>
      <c r="H64" s="20"/>
      <c r="I64" s="25"/>
      <c r="J64" s="15">
        <f t="shared" si="4"/>
        <v>1880.85</v>
      </c>
      <c r="K64" s="11"/>
      <c r="L64" s="11"/>
      <c r="M64" s="11">
        <v>1880.85</v>
      </c>
      <c r="N64" s="21"/>
      <c r="O64" s="26"/>
      <c r="P64" s="12" t="s">
        <v>126</v>
      </c>
    </row>
    <row r="65" spans="1:17" x14ac:dyDescent="0.3">
      <c r="A65" s="128" t="s">
        <v>82</v>
      </c>
      <c r="B65" s="129"/>
      <c r="C65" s="129"/>
      <c r="D65" s="129"/>
      <c r="E65" s="129"/>
      <c r="F65" s="129"/>
      <c r="G65" s="129"/>
      <c r="H65" s="129"/>
      <c r="I65" s="129"/>
      <c r="J65" s="129"/>
      <c r="K65" s="129"/>
      <c r="L65" s="129"/>
      <c r="M65" s="129"/>
      <c r="N65" s="129"/>
      <c r="O65" s="129"/>
      <c r="P65" s="130"/>
    </row>
    <row r="66" spans="1:17" ht="409.5" customHeight="1" x14ac:dyDescent="0.3">
      <c r="A66" s="140" t="s">
        <v>83</v>
      </c>
      <c r="B66" s="142" t="s">
        <v>185</v>
      </c>
      <c r="C66" s="144" t="s">
        <v>80</v>
      </c>
      <c r="D66" s="146">
        <f t="shared" si="5"/>
        <v>14018.7</v>
      </c>
      <c r="E66" s="148"/>
      <c r="F66" s="148"/>
      <c r="G66" s="148">
        <v>4426</v>
      </c>
      <c r="H66" s="150">
        <v>9592.7000000000007</v>
      </c>
      <c r="I66" s="126" t="s">
        <v>36</v>
      </c>
      <c r="J66" s="146">
        <f t="shared" si="4"/>
        <v>11243.151539999999</v>
      </c>
      <c r="K66" s="122"/>
      <c r="L66" s="122"/>
      <c r="M66" s="122">
        <v>4003.63</v>
      </c>
      <c r="N66" s="124">
        <v>7239.5215399999997</v>
      </c>
      <c r="O66" s="126" t="s">
        <v>36</v>
      </c>
      <c r="P66" s="137" t="s">
        <v>184</v>
      </c>
      <c r="Q66" s="119">
        <v>36</v>
      </c>
    </row>
    <row r="67" spans="1:17" ht="21" customHeight="1" x14ac:dyDescent="0.3">
      <c r="A67" s="141"/>
      <c r="B67" s="143"/>
      <c r="C67" s="145"/>
      <c r="D67" s="147"/>
      <c r="E67" s="149"/>
      <c r="F67" s="149"/>
      <c r="G67" s="149"/>
      <c r="H67" s="151"/>
      <c r="I67" s="127"/>
      <c r="J67" s="147"/>
      <c r="K67" s="123"/>
      <c r="L67" s="123"/>
      <c r="M67" s="123"/>
      <c r="N67" s="125"/>
      <c r="O67" s="127"/>
      <c r="P67" s="138"/>
    </row>
    <row r="68" spans="1:17" ht="21" customHeight="1" x14ac:dyDescent="0.3">
      <c r="A68" s="70"/>
      <c r="B68" s="69" t="s">
        <v>156</v>
      </c>
      <c r="C68" s="71"/>
      <c r="D68" s="72">
        <f>E68+F68+G68+H68</f>
        <v>4360</v>
      </c>
      <c r="E68" s="73"/>
      <c r="F68" s="73"/>
      <c r="G68" s="73">
        <v>4360</v>
      </c>
      <c r="H68" s="74"/>
      <c r="I68" s="75"/>
      <c r="J68" s="72">
        <f>K68+L68+M68+N68</f>
        <v>3947.98</v>
      </c>
      <c r="K68" s="66"/>
      <c r="L68" s="66"/>
      <c r="M68" s="66">
        <v>3947.98</v>
      </c>
      <c r="N68" s="67"/>
      <c r="O68" s="68"/>
      <c r="P68" s="138"/>
    </row>
    <row r="69" spans="1:17" ht="21" customHeight="1" x14ac:dyDescent="0.3">
      <c r="A69" s="70"/>
      <c r="B69" s="69" t="s">
        <v>157</v>
      </c>
      <c r="C69" s="71"/>
      <c r="D69" s="72">
        <f>E69+F69+G69+H69</f>
        <v>9592.7000000000007</v>
      </c>
      <c r="E69" s="73"/>
      <c r="F69" s="73"/>
      <c r="G69" s="73"/>
      <c r="H69" s="74">
        <v>9592.7000000000007</v>
      </c>
      <c r="I69" s="28" t="s">
        <v>36</v>
      </c>
      <c r="J69" s="72">
        <f t="shared" ref="J69:J70" si="6">K69+L69+M69+N69</f>
        <v>7239.5215399999997</v>
      </c>
      <c r="K69" s="66"/>
      <c r="L69" s="66"/>
      <c r="M69" s="66"/>
      <c r="N69" s="67">
        <v>7239.5215399999997</v>
      </c>
      <c r="O69" s="68" t="s">
        <v>36</v>
      </c>
      <c r="P69" s="138"/>
    </row>
    <row r="70" spans="1:17" ht="21" customHeight="1" x14ac:dyDescent="0.3">
      <c r="A70" s="70"/>
      <c r="B70" s="69" t="s">
        <v>158</v>
      </c>
      <c r="C70" s="71"/>
      <c r="D70" s="72">
        <f>E70+F70+G70+H70</f>
        <v>66</v>
      </c>
      <c r="E70" s="73"/>
      <c r="F70" s="73"/>
      <c r="G70" s="73">
        <v>66</v>
      </c>
      <c r="H70" s="74"/>
      <c r="I70" s="75"/>
      <c r="J70" s="72">
        <f t="shared" si="6"/>
        <v>55.65</v>
      </c>
      <c r="K70" s="66"/>
      <c r="L70" s="66"/>
      <c r="M70" s="66">
        <v>55.65</v>
      </c>
      <c r="N70" s="67"/>
      <c r="O70" s="68"/>
      <c r="P70" s="139"/>
    </row>
    <row r="71" spans="1:17" ht="262.5" x14ac:dyDescent="0.3">
      <c r="A71" s="5" t="s">
        <v>84</v>
      </c>
      <c r="B71" s="4" t="s">
        <v>187</v>
      </c>
      <c r="C71" s="10">
        <v>2019</v>
      </c>
      <c r="D71" s="15">
        <f t="shared" si="5"/>
        <v>4451</v>
      </c>
      <c r="E71" s="14"/>
      <c r="F71" s="14"/>
      <c r="G71" s="14">
        <v>551</v>
      </c>
      <c r="H71" s="35">
        <v>3900</v>
      </c>
      <c r="I71" s="81" t="s">
        <v>24</v>
      </c>
      <c r="J71" s="15">
        <f t="shared" si="4"/>
        <v>503.59</v>
      </c>
      <c r="K71" s="11"/>
      <c r="L71" s="11"/>
      <c r="M71" s="76">
        <v>503.59</v>
      </c>
      <c r="N71" s="21"/>
      <c r="O71" s="26"/>
      <c r="P71" s="4" t="s">
        <v>172</v>
      </c>
    </row>
    <row r="72" spans="1:17" x14ac:dyDescent="0.3">
      <c r="A72" s="128" t="s">
        <v>85</v>
      </c>
      <c r="B72" s="129"/>
      <c r="C72" s="129"/>
      <c r="D72" s="129"/>
      <c r="E72" s="129"/>
      <c r="F72" s="129"/>
      <c r="G72" s="129"/>
      <c r="H72" s="129"/>
      <c r="I72" s="129"/>
      <c r="J72" s="129"/>
      <c r="K72" s="129"/>
      <c r="L72" s="129"/>
      <c r="M72" s="129"/>
      <c r="N72" s="129"/>
      <c r="O72" s="129"/>
      <c r="P72" s="130"/>
    </row>
    <row r="73" spans="1:17" ht="243.75" x14ac:dyDescent="0.3">
      <c r="A73" s="5" t="s">
        <v>86</v>
      </c>
      <c r="B73" s="4" t="s">
        <v>188</v>
      </c>
      <c r="C73" s="10" t="s">
        <v>80</v>
      </c>
      <c r="D73" s="15">
        <f t="shared" si="5"/>
        <v>700</v>
      </c>
      <c r="E73" s="14"/>
      <c r="F73" s="14"/>
      <c r="G73" s="14">
        <v>700</v>
      </c>
      <c r="H73" s="20"/>
      <c r="I73" s="25"/>
      <c r="J73" s="15">
        <f t="shared" si="4"/>
        <v>699.73</v>
      </c>
      <c r="K73" s="11"/>
      <c r="L73" s="11"/>
      <c r="M73" s="14">
        <v>699.73</v>
      </c>
      <c r="N73" s="21"/>
      <c r="O73" s="26"/>
      <c r="P73" s="4" t="s">
        <v>127</v>
      </c>
      <c r="Q73" s="118">
        <v>37</v>
      </c>
    </row>
    <row r="74" spans="1:17" s="106" customFormat="1" ht="37.5" x14ac:dyDescent="0.3">
      <c r="A74" s="97"/>
      <c r="B74" s="98" t="s">
        <v>87</v>
      </c>
      <c r="C74" s="99"/>
      <c r="D74" s="100">
        <f>D62+D63+D64+D66+D73+D71</f>
        <v>21675.55</v>
      </c>
      <c r="E74" s="100"/>
      <c r="F74" s="100"/>
      <c r="G74" s="100">
        <f>G62+G63+G64+G66+G73+G71</f>
        <v>8182.85</v>
      </c>
      <c r="H74" s="101">
        <f>H62+H63+H64+H66+H73+H71</f>
        <v>13492.7</v>
      </c>
      <c r="I74" s="102"/>
      <c r="J74" s="103">
        <f>J62+J63+J64+J66+J73+J71</f>
        <v>14946.177539999999</v>
      </c>
      <c r="K74" s="100"/>
      <c r="L74" s="100"/>
      <c r="M74" s="100">
        <f>M62+M63+M64+M66+M73+M71</f>
        <v>7706.6560000000009</v>
      </c>
      <c r="N74" s="101">
        <f>N62+N63+N64+N66+N73+N71</f>
        <v>7239.5215399999997</v>
      </c>
      <c r="O74" s="102"/>
      <c r="P74" s="98"/>
      <c r="Q74" s="116"/>
    </row>
    <row r="75" spans="1:17" x14ac:dyDescent="0.3">
      <c r="A75" s="5"/>
      <c r="B75" s="131" t="s">
        <v>89</v>
      </c>
      <c r="C75" s="132"/>
      <c r="D75" s="132"/>
      <c r="E75" s="132"/>
      <c r="F75" s="132"/>
      <c r="G75" s="132"/>
      <c r="H75" s="132"/>
      <c r="I75" s="132"/>
      <c r="J75" s="132"/>
      <c r="K75" s="132"/>
      <c r="L75" s="132"/>
      <c r="M75" s="132"/>
      <c r="N75" s="132"/>
      <c r="O75" s="132"/>
      <c r="P75" s="133"/>
    </row>
    <row r="76" spans="1:17" x14ac:dyDescent="0.3">
      <c r="A76" s="128" t="s">
        <v>90</v>
      </c>
      <c r="B76" s="129"/>
      <c r="C76" s="129"/>
      <c r="D76" s="129"/>
      <c r="E76" s="129"/>
      <c r="F76" s="129"/>
      <c r="G76" s="129"/>
      <c r="H76" s="129"/>
      <c r="I76" s="129"/>
      <c r="J76" s="129"/>
      <c r="K76" s="129"/>
      <c r="L76" s="129"/>
      <c r="M76" s="129"/>
      <c r="N76" s="129"/>
      <c r="O76" s="129"/>
      <c r="P76" s="130"/>
    </row>
    <row r="77" spans="1:17" ht="93.75" x14ac:dyDescent="0.3">
      <c r="A77" s="5" t="s">
        <v>91</v>
      </c>
      <c r="B77" s="4" t="s">
        <v>159</v>
      </c>
      <c r="C77" s="10" t="s">
        <v>92</v>
      </c>
      <c r="D77" s="15">
        <f>E77+F77+G77+H77</f>
        <v>418</v>
      </c>
      <c r="E77" s="14"/>
      <c r="F77" s="14"/>
      <c r="G77" s="14">
        <v>418</v>
      </c>
      <c r="H77" s="20"/>
      <c r="I77" s="25"/>
      <c r="J77" s="15">
        <f>K77+L77+M77+N77</f>
        <v>414.517</v>
      </c>
      <c r="K77" s="11"/>
      <c r="L77" s="11"/>
      <c r="M77" s="14">
        <v>414.517</v>
      </c>
      <c r="N77" s="21"/>
      <c r="O77" s="26"/>
      <c r="P77" s="56" t="s">
        <v>136</v>
      </c>
    </row>
    <row r="78" spans="1:17" x14ac:dyDescent="0.3">
      <c r="A78" s="128" t="s">
        <v>93</v>
      </c>
      <c r="B78" s="129"/>
      <c r="C78" s="129"/>
      <c r="D78" s="129"/>
      <c r="E78" s="129"/>
      <c r="F78" s="129"/>
      <c r="G78" s="129"/>
      <c r="H78" s="129"/>
      <c r="I78" s="129"/>
      <c r="J78" s="129"/>
      <c r="K78" s="129"/>
      <c r="L78" s="129"/>
      <c r="M78" s="129"/>
      <c r="N78" s="129"/>
      <c r="O78" s="129"/>
      <c r="P78" s="130"/>
    </row>
    <row r="79" spans="1:17" ht="134.25" customHeight="1" x14ac:dyDescent="0.3">
      <c r="A79" s="5" t="s">
        <v>94</v>
      </c>
      <c r="B79" s="52" t="s">
        <v>160</v>
      </c>
      <c r="C79" s="10" t="s">
        <v>80</v>
      </c>
      <c r="D79" s="15">
        <f t="shared" ref="D79" si="7">E79+F79+G79+H79</f>
        <v>452</v>
      </c>
      <c r="E79" s="14"/>
      <c r="F79" s="14"/>
      <c r="G79" s="14">
        <f>452</f>
        <v>452</v>
      </c>
      <c r="H79" s="20"/>
      <c r="I79" s="25"/>
      <c r="J79" s="15">
        <f t="shared" ref="J79" si="8">K79+L79+M79+N79</f>
        <v>268.71899999999999</v>
      </c>
      <c r="K79" s="11"/>
      <c r="L79" s="11"/>
      <c r="M79" s="11">
        <f>268.719</f>
        <v>268.71899999999999</v>
      </c>
      <c r="N79" s="21"/>
      <c r="O79" s="26"/>
      <c r="P79" s="4" t="s">
        <v>128</v>
      </c>
    </row>
    <row r="80" spans="1:17" s="106" customFormat="1" ht="56.25" x14ac:dyDescent="0.3">
      <c r="A80" s="97"/>
      <c r="B80" s="98" t="s">
        <v>95</v>
      </c>
      <c r="C80" s="99"/>
      <c r="D80" s="100">
        <f>D77+D79</f>
        <v>870</v>
      </c>
      <c r="E80" s="100"/>
      <c r="F80" s="100"/>
      <c r="G80" s="100">
        <f>G79+G77</f>
        <v>870</v>
      </c>
      <c r="H80" s="101"/>
      <c r="I80" s="102"/>
      <c r="J80" s="100">
        <f>J79+J77</f>
        <v>683.23599999999999</v>
      </c>
      <c r="K80" s="100"/>
      <c r="L80" s="100"/>
      <c r="M80" s="103">
        <f>M79+M77</f>
        <v>683.23599999999999</v>
      </c>
      <c r="N80" s="101"/>
      <c r="O80" s="104"/>
      <c r="P80" s="105"/>
      <c r="Q80" s="115"/>
    </row>
    <row r="81" spans="1:17" x14ac:dyDescent="0.3">
      <c r="A81" s="134" t="s">
        <v>96</v>
      </c>
      <c r="B81" s="135"/>
      <c r="C81" s="135"/>
      <c r="D81" s="135"/>
      <c r="E81" s="135"/>
      <c r="F81" s="135"/>
      <c r="G81" s="135"/>
      <c r="H81" s="135"/>
      <c r="I81" s="135"/>
      <c r="J81" s="135"/>
      <c r="K81" s="135"/>
      <c r="L81" s="135"/>
      <c r="M81" s="135"/>
      <c r="N81" s="135"/>
      <c r="O81" s="135"/>
      <c r="P81" s="136"/>
    </row>
    <row r="82" spans="1:17" x14ac:dyDescent="0.3">
      <c r="A82" s="128" t="s">
        <v>97</v>
      </c>
      <c r="B82" s="129"/>
      <c r="C82" s="129"/>
      <c r="D82" s="129"/>
      <c r="E82" s="129"/>
      <c r="F82" s="129"/>
      <c r="G82" s="129"/>
      <c r="H82" s="129"/>
      <c r="I82" s="129"/>
      <c r="J82" s="129"/>
      <c r="K82" s="129"/>
      <c r="L82" s="129"/>
      <c r="M82" s="129"/>
      <c r="N82" s="129"/>
      <c r="O82" s="129"/>
      <c r="P82" s="130"/>
    </row>
    <row r="83" spans="1:17" ht="189" customHeight="1" x14ac:dyDescent="0.3">
      <c r="A83" s="5" t="s">
        <v>98</v>
      </c>
      <c r="B83" s="4" t="s">
        <v>161</v>
      </c>
      <c r="C83" s="10" t="s">
        <v>99</v>
      </c>
      <c r="D83" s="15">
        <f>E83+F83+G83+H83</f>
        <v>46</v>
      </c>
      <c r="E83" s="14"/>
      <c r="F83" s="14"/>
      <c r="G83" s="14">
        <v>46</v>
      </c>
      <c r="H83" s="20"/>
      <c r="I83" s="26"/>
      <c r="J83" s="15">
        <f>K83+L83+M83+N83</f>
        <v>46</v>
      </c>
      <c r="K83" s="11"/>
      <c r="L83" s="11"/>
      <c r="M83" s="14">
        <v>46</v>
      </c>
      <c r="N83" s="21"/>
      <c r="O83" s="26"/>
      <c r="P83" s="4" t="s">
        <v>190</v>
      </c>
    </row>
    <row r="84" spans="1:17" ht="206.25" x14ac:dyDescent="0.3">
      <c r="A84" s="5" t="s">
        <v>100</v>
      </c>
      <c r="B84" s="4" t="s">
        <v>162</v>
      </c>
      <c r="C84" s="10" t="s">
        <v>101</v>
      </c>
      <c r="D84" s="15">
        <f t="shared" si="5"/>
        <v>75</v>
      </c>
      <c r="E84" s="14"/>
      <c r="F84" s="14"/>
      <c r="G84" s="14">
        <v>75</v>
      </c>
      <c r="H84" s="20"/>
      <c r="I84" s="26"/>
      <c r="J84" s="15">
        <f t="shared" si="4"/>
        <v>75</v>
      </c>
      <c r="K84" s="11"/>
      <c r="L84" s="11"/>
      <c r="M84" s="14">
        <v>75</v>
      </c>
      <c r="N84" s="21"/>
      <c r="O84" s="26"/>
      <c r="P84" s="4" t="s">
        <v>189</v>
      </c>
      <c r="Q84" s="118">
        <v>38</v>
      </c>
    </row>
    <row r="85" spans="1:17" x14ac:dyDescent="0.3">
      <c r="A85" s="128" t="s">
        <v>102</v>
      </c>
      <c r="B85" s="129"/>
      <c r="C85" s="129"/>
      <c r="D85" s="129"/>
      <c r="E85" s="129"/>
      <c r="F85" s="129"/>
      <c r="G85" s="129"/>
      <c r="H85" s="129"/>
      <c r="I85" s="129"/>
      <c r="J85" s="129"/>
      <c r="K85" s="129"/>
      <c r="L85" s="129"/>
      <c r="M85" s="129"/>
      <c r="N85" s="129"/>
      <c r="O85" s="129"/>
      <c r="P85" s="130"/>
    </row>
    <row r="86" spans="1:17" ht="150" x14ac:dyDescent="0.3">
      <c r="A86" s="5" t="s">
        <v>103</v>
      </c>
      <c r="B86" s="4" t="s">
        <v>163</v>
      </c>
      <c r="C86" s="10" t="s">
        <v>106</v>
      </c>
      <c r="D86" s="15">
        <f t="shared" si="5"/>
        <v>50</v>
      </c>
      <c r="E86" s="14"/>
      <c r="F86" s="14"/>
      <c r="G86" s="14">
        <v>50</v>
      </c>
      <c r="H86" s="20"/>
      <c r="I86" s="25"/>
      <c r="J86" s="15">
        <f t="shared" si="4"/>
        <v>50</v>
      </c>
      <c r="K86" s="11"/>
      <c r="L86" s="11"/>
      <c r="M86" s="14">
        <v>50</v>
      </c>
      <c r="N86" s="21"/>
      <c r="O86" s="26"/>
      <c r="P86" s="4" t="s">
        <v>164</v>
      </c>
    </row>
    <row r="87" spans="1:17" x14ac:dyDescent="0.3">
      <c r="A87" s="128" t="s">
        <v>104</v>
      </c>
      <c r="B87" s="129"/>
      <c r="C87" s="129"/>
      <c r="D87" s="129"/>
      <c r="E87" s="129"/>
      <c r="F87" s="129"/>
      <c r="G87" s="129"/>
      <c r="H87" s="129"/>
      <c r="I87" s="129"/>
      <c r="J87" s="129"/>
      <c r="K87" s="129"/>
      <c r="L87" s="129"/>
      <c r="M87" s="129"/>
      <c r="N87" s="129"/>
      <c r="O87" s="129"/>
      <c r="P87" s="130"/>
    </row>
    <row r="88" spans="1:17" ht="78" customHeight="1" x14ac:dyDescent="0.3">
      <c r="A88" s="5" t="s">
        <v>105</v>
      </c>
      <c r="B88" s="4" t="s">
        <v>165</v>
      </c>
      <c r="C88" s="10" t="s">
        <v>106</v>
      </c>
      <c r="D88" s="15">
        <f t="shared" si="5"/>
        <v>35</v>
      </c>
      <c r="E88" s="14"/>
      <c r="F88" s="14"/>
      <c r="G88" s="14">
        <v>35</v>
      </c>
      <c r="H88" s="20"/>
      <c r="I88" s="25"/>
      <c r="J88" s="15">
        <f t="shared" si="4"/>
        <v>31.68</v>
      </c>
      <c r="K88" s="11"/>
      <c r="L88" s="11"/>
      <c r="M88" s="11">
        <v>31.68</v>
      </c>
      <c r="N88" s="21"/>
      <c r="O88" s="26"/>
      <c r="P88" s="4" t="s">
        <v>107</v>
      </c>
    </row>
    <row r="89" spans="1:17" ht="23.25" customHeight="1" x14ac:dyDescent="0.3">
      <c r="A89" s="128" t="s">
        <v>108</v>
      </c>
      <c r="B89" s="129"/>
      <c r="C89" s="129"/>
      <c r="D89" s="129"/>
      <c r="E89" s="129"/>
      <c r="F89" s="129"/>
      <c r="G89" s="129"/>
      <c r="H89" s="129"/>
      <c r="I89" s="129"/>
      <c r="J89" s="129"/>
      <c r="K89" s="129"/>
      <c r="L89" s="129"/>
      <c r="M89" s="129"/>
      <c r="N89" s="129"/>
      <c r="O89" s="129"/>
      <c r="P89" s="130"/>
    </row>
    <row r="90" spans="1:17" ht="225" x14ac:dyDescent="0.3">
      <c r="A90" s="5" t="s">
        <v>109</v>
      </c>
      <c r="B90" s="4" t="s">
        <v>166</v>
      </c>
      <c r="C90" s="4" t="s">
        <v>101</v>
      </c>
      <c r="D90" s="15">
        <f t="shared" si="5"/>
        <v>132</v>
      </c>
      <c r="E90" s="14"/>
      <c r="F90" s="14"/>
      <c r="G90" s="14">
        <v>132</v>
      </c>
      <c r="H90" s="20"/>
      <c r="I90" s="26"/>
      <c r="J90" s="15">
        <f t="shared" si="4"/>
        <v>131.69999999999999</v>
      </c>
      <c r="K90" s="11"/>
      <c r="L90" s="11"/>
      <c r="M90" s="11">
        <v>131.69999999999999</v>
      </c>
      <c r="N90" s="21"/>
      <c r="O90" s="26"/>
      <c r="P90" s="4" t="s">
        <v>110</v>
      </c>
    </row>
    <row r="91" spans="1:17" s="96" customFormat="1" ht="31.5" customHeight="1" x14ac:dyDescent="0.25">
      <c r="A91" s="88"/>
      <c r="B91" s="89" t="s">
        <v>111</v>
      </c>
      <c r="C91" s="90"/>
      <c r="D91" s="91">
        <f>D59+D74+D80+D83+D84+D86+D88+D90</f>
        <v>127462.40500000001</v>
      </c>
      <c r="E91" s="91">
        <f t="shared" ref="E91:N91" si="9">E59+E74+E80+E83+E84+E86+E88+E90</f>
        <v>11626.153999999999</v>
      </c>
      <c r="F91" s="91"/>
      <c r="G91" s="91">
        <f t="shared" si="9"/>
        <v>23306.567999999999</v>
      </c>
      <c r="H91" s="92">
        <f t="shared" si="9"/>
        <v>92529.683000000005</v>
      </c>
      <c r="I91" s="93"/>
      <c r="J91" s="91">
        <f>J59+J74+J80+J83+J84+J86+J88+J90</f>
        <v>39022.161509999998</v>
      </c>
      <c r="K91" s="91">
        <f t="shared" si="9"/>
        <v>10218.341009999998</v>
      </c>
      <c r="L91" s="91"/>
      <c r="M91" s="91">
        <f>M59+M74+M80+M83+M84+M86+M88+M90</f>
        <v>21204.588960000001</v>
      </c>
      <c r="N91" s="92">
        <f t="shared" si="9"/>
        <v>7599.2315399999998</v>
      </c>
      <c r="O91" s="94"/>
      <c r="P91" s="95"/>
      <c r="Q91" s="118"/>
    </row>
    <row r="92" spans="1:17" s="87" customFormat="1" ht="31.5" customHeight="1" x14ac:dyDescent="0.25">
      <c r="A92" s="82"/>
      <c r="B92" s="83"/>
      <c r="C92" s="84"/>
      <c r="D92" s="85"/>
      <c r="E92" s="85"/>
      <c r="F92" s="85"/>
      <c r="G92" s="85"/>
      <c r="H92" s="85"/>
      <c r="I92" s="85"/>
      <c r="J92" s="85"/>
      <c r="K92" s="85"/>
      <c r="L92" s="85"/>
      <c r="M92" s="85"/>
      <c r="N92" s="85"/>
      <c r="O92" s="84"/>
      <c r="P92" s="86"/>
    </row>
    <row r="93" spans="1:17" s="87" customFormat="1" ht="31.5" customHeight="1" x14ac:dyDescent="0.25">
      <c r="A93" s="82"/>
      <c r="B93" s="83"/>
      <c r="C93" s="84"/>
      <c r="D93" s="85"/>
      <c r="E93" s="85"/>
      <c r="F93" s="85"/>
      <c r="G93" s="85"/>
      <c r="H93" s="85"/>
      <c r="I93" s="85"/>
      <c r="J93" s="85"/>
      <c r="K93" s="85"/>
      <c r="L93" s="85"/>
      <c r="M93" s="85"/>
      <c r="N93" s="85"/>
      <c r="O93" s="84"/>
      <c r="P93" s="86"/>
    </row>
    <row r="95" spans="1:17" ht="8.25" customHeight="1" x14ac:dyDescent="0.3"/>
    <row r="96" spans="1:17" ht="9.75" customHeight="1" x14ac:dyDescent="0.3"/>
    <row r="97" spans="2:17" s="61" customFormat="1" ht="26.25" x14ac:dyDescent="0.4">
      <c r="B97" s="61" t="s">
        <v>199</v>
      </c>
      <c r="D97" s="62"/>
      <c r="I97" s="63"/>
      <c r="J97" s="62"/>
    </row>
    <row r="98" spans="2:17" s="61" customFormat="1" ht="26.25" x14ac:dyDescent="0.4">
      <c r="B98" s="61" t="s">
        <v>198</v>
      </c>
      <c r="D98" s="62"/>
      <c r="I98" s="63"/>
      <c r="J98" s="62"/>
      <c r="P98" s="117" t="s">
        <v>200</v>
      </c>
    </row>
    <row r="99" spans="2:17" ht="27.75" customHeight="1" x14ac:dyDescent="0.3">
      <c r="B99" s="120"/>
      <c r="C99" s="120"/>
      <c r="D99" s="120"/>
    </row>
    <row r="101" spans="2:17" x14ac:dyDescent="0.3">
      <c r="B101" s="80"/>
    </row>
    <row r="103" spans="2:17" ht="30" x14ac:dyDescent="0.3">
      <c r="Q103" s="118">
        <v>39</v>
      </c>
    </row>
    <row r="104" spans="2:17" ht="72.75" customHeight="1" x14ac:dyDescent="0.3">
      <c r="B104" s="2" t="s">
        <v>130</v>
      </c>
      <c r="C104" s="2"/>
      <c r="D104" s="64"/>
      <c r="E104" s="2"/>
      <c r="F104" s="2"/>
      <c r="G104" s="2"/>
      <c r="H104" s="2"/>
      <c r="I104" s="2"/>
      <c r="J104" s="65">
        <f>J21+J23+J26+J27+J28+J29+J30+J31+J32+J33+J34+J35+J36+J37+J38+J39+J40+J45+J48+J53+J55</f>
        <v>15024.86997</v>
      </c>
      <c r="K104" s="2"/>
      <c r="L104" s="2"/>
      <c r="M104" s="2"/>
      <c r="N104" s="2"/>
      <c r="O104" s="2"/>
      <c r="P104" s="2"/>
    </row>
    <row r="105" spans="2:17" ht="57" customHeight="1" x14ac:dyDescent="0.3">
      <c r="B105" s="2" t="s">
        <v>131</v>
      </c>
      <c r="C105" s="2"/>
      <c r="D105" s="64"/>
      <c r="E105" s="2"/>
      <c r="F105" s="2"/>
      <c r="G105" s="2"/>
      <c r="H105" s="2"/>
      <c r="I105" s="2"/>
      <c r="J105" s="64">
        <f>14946.18-55.65</f>
        <v>14890.53</v>
      </c>
      <c r="K105" s="2"/>
      <c r="L105" s="2"/>
      <c r="M105" s="2"/>
      <c r="N105" s="2"/>
      <c r="O105" s="2"/>
      <c r="P105" s="2"/>
    </row>
    <row r="106" spans="2:17" ht="50.25" customHeight="1" x14ac:dyDescent="0.3">
      <c r="B106" s="2" t="s">
        <v>132</v>
      </c>
      <c r="C106" s="2"/>
      <c r="D106" s="64"/>
      <c r="E106" s="2"/>
      <c r="F106" s="2"/>
      <c r="G106" s="2"/>
      <c r="H106" s="2"/>
      <c r="I106" s="2"/>
      <c r="J106" s="64">
        <v>683.24</v>
      </c>
      <c r="K106" s="2"/>
      <c r="L106" s="2"/>
      <c r="M106" s="2"/>
      <c r="N106" s="2"/>
      <c r="O106" s="2"/>
      <c r="P106" s="2"/>
    </row>
    <row r="107" spans="2:17" ht="41.25" customHeight="1" x14ac:dyDescent="0.3">
      <c r="B107" s="2" t="s">
        <v>133</v>
      </c>
      <c r="C107" s="2"/>
      <c r="D107" s="64"/>
      <c r="E107" s="2"/>
      <c r="F107" s="2"/>
      <c r="G107" s="2"/>
      <c r="H107" s="2"/>
      <c r="I107" s="2"/>
      <c r="J107" s="65">
        <f>J57</f>
        <v>7951.7979999999998</v>
      </c>
      <c r="K107" s="2"/>
      <c r="L107" s="2"/>
      <c r="M107" s="2"/>
      <c r="N107" s="2"/>
      <c r="O107" s="2"/>
      <c r="P107" s="2"/>
    </row>
    <row r="108" spans="2:17" ht="48" customHeight="1" x14ac:dyDescent="0.3">
      <c r="B108" s="2" t="s">
        <v>134</v>
      </c>
      <c r="C108" s="2"/>
      <c r="D108" s="64"/>
      <c r="E108" s="2"/>
      <c r="F108" s="2"/>
      <c r="G108" s="2"/>
      <c r="H108" s="2"/>
      <c r="I108" s="2"/>
      <c r="J108" s="65">
        <f>J90+J84+J83+J70+J58</f>
        <v>390.04999999999995</v>
      </c>
      <c r="K108" s="2"/>
      <c r="L108" s="2"/>
      <c r="M108" s="2"/>
      <c r="N108" s="2"/>
      <c r="O108" s="2"/>
      <c r="P108" s="2"/>
    </row>
    <row r="109" spans="2:17" ht="46.5" customHeight="1" x14ac:dyDescent="0.3">
      <c r="B109" s="2" t="s">
        <v>135</v>
      </c>
      <c r="C109" s="2"/>
      <c r="D109" s="64"/>
      <c r="E109" s="2"/>
      <c r="F109" s="2"/>
      <c r="G109" s="2"/>
      <c r="H109" s="2"/>
      <c r="I109" s="2"/>
      <c r="J109" s="65">
        <f>J86+J88</f>
        <v>81.680000000000007</v>
      </c>
      <c r="K109" s="2"/>
      <c r="L109" s="2"/>
      <c r="M109" s="2"/>
      <c r="N109" s="2"/>
      <c r="O109" s="2"/>
      <c r="P109" s="2"/>
    </row>
  </sheetData>
  <mergeCells count="60">
    <mergeCell ref="A61:P61"/>
    <mergeCell ref="A65:P65"/>
    <mergeCell ref="A52:P52"/>
    <mergeCell ref="A54:P54"/>
    <mergeCell ref="A3:P3"/>
    <mergeCell ref="F6:G6"/>
    <mergeCell ref="E6:E7"/>
    <mergeCell ref="C5:C7"/>
    <mergeCell ref="L6:M6"/>
    <mergeCell ref="J6:J7"/>
    <mergeCell ref="K6:K7"/>
    <mergeCell ref="P5:P7"/>
    <mergeCell ref="D5:I5"/>
    <mergeCell ref="H6:I7"/>
    <mergeCell ref="A5:A7"/>
    <mergeCell ref="B5:B7"/>
    <mergeCell ref="J5:O5"/>
    <mergeCell ref="D6:D7"/>
    <mergeCell ref="A72:P72"/>
    <mergeCell ref="A20:P20"/>
    <mergeCell ref="A22:P22"/>
    <mergeCell ref="H8:I8"/>
    <mergeCell ref="N6:O7"/>
    <mergeCell ref="N8:O8"/>
    <mergeCell ref="N11:O11"/>
    <mergeCell ref="P14:P15"/>
    <mergeCell ref="A9:P9"/>
    <mergeCell ref="A10:P10"/>
    <mergeCell ref="B14:B15"/>
    <mergeCell ref="A14:A15"/>
    <mergeCell ref="P16:P19"/>
    <mergeCell ref="A41:P41"/>
    <mergeCell ref="A44:P44"/>
    <mergeCell ref="A60:P60"/>
    <mergeCell ref="H66:H67"/>
    <mergeCell ref="I66:I67"/>
    <mergeCell ref="J66:J67"/>
    <mergeCell ref="K66:K67"/>
    <mergeCell ref="L66:L67"/>
    <mergeCell ref="C66:C67"/>
    <mergeCell ref="D66:D67"/>
    <mergeCell ref="E66:E67"/>
    <mergeCell ref="F66:F67"/>
    <mergeCell ref="G66:G67"/>
    <mergeCell ref="B99:D99"/>
    <mergeCell ref="Q30:Q31"/>
    <mergeCell ref="M66:M67"/>
    <mergeCell ref="N66:N67"/>
    <mergeCell ref="O66:O67"/>
    <mergeCell ref="A82:P82"/>
    <mergeCell ref="B75:P75"/>
    <mergeCell ref="A76:P76"/>
    <mergeCell ref="A78:P78"/>
    <mergeCell ref="A81:P81"/>
    <mergeCell ref="P66:P70"/>
    <mergeCell ref="A85:P85"/>
    <mergeCell ref="A87:P87"/>
    <mergeCell ref="A89:P89"/>
    <mergeCell ref="A66:A67"/>
    <mergeCell ref="B66:B67"/>
  </mergeCells>
  <pageMargins left="0.39370078740157483" right="0.39370078740157483" top="1.1811023622047245" bottom="0.39370078740157483" header="0.86614173228346458" footer="0.31496062992125984"/>
  <pageSetup paperSize="9" scale="52" fitToHeight="0" orientation="landscape" r:id="rId1"/>
  <headerFooter>
    <oddHeader>&amp;R&amp;"Times New Roman,обычный"&amp;20Продовження додатку 2</oddHeader>
  </headerFooter>
  <rowBreaks count="8" manualBreakCount="8">
    <brk id="18" max="16" man="1"/>
    <brk id="28" max="16" man="1"/>
    <brk id="45" max="16" man="1"/>
    <brk id="53" max="16" man="1"/>
    <brk id="63" max="16" man="1"/>
    <brk id="70" max="16" man="1"/>
    <brk id="80" max="16" man="1"/>
    <brk id="8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2020-05-27T07:18:02Z</dcterms:modified>
</cp:coreProperties>
</file>