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rska_s\Desktop\останні\"/>
    </mc:Choice>
  </mc:AlternateContent>
  <bookViews>
    <workbookView xWindow="0" yWindow="0" windowWidth="14295" windowHeight="10020" activeTab="2"/>
  </bookViews>
  <sheets>
    <sheet name="структура" sheetId="1" r:id="rId1"/>
    <sheet name="виробництво" sheetId="2" r:id="rId2"/>
    <sheet name="транспортування" sheetId="3" r:id="rId3"/>
    <sheet name="постачання" sheetId="4" r:id="rId4"/>
    <sheet name="вода" sheetId="5" r:id="rId5"/>
  </sheets>
  <externalReferences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E19" i="5" l="1"/>
  <c r="D19" i="5"/>
  <c r="C19" i="5"/>
  <c r="E17" i="5"/>
  <c r="D17" i="5"/>
  <c r="C17" i="5"/>
  <c r="C18" i="5" s="1"/>
  <c r="E15" i="5"/>
  <c r="D15" i="5"/>
  <c r="C15" i="5"/>
  <c r="E14" i="5"/>
  <c r="D14" i="5"/>
  <c r="C14" i="5"/>
  <c r="E13" i="5"/>
  <c r="D13" i="5"/>
  <c r="C13" i="5"/>
  <c r="D18" i="5" l="1"/>
  <c r="E18" i="5"/>
  <c r="D16" i="5"/>
  <c r="D20" i="5" s="1"/>
  <c r="D24" i="5" s="1"/>
  <c r="C20" i="5"/>
  <c r="C24" i="5" s="1"/>
  <c r="C25" i="5" s="1"/>
  <c r="C26" i="5" s="1"/>
  <c r="E16" i="5"/>
  <c r="E20" i="5" s="1"/>
  <c r="E24" i="5" s="1"/>
  <c r="D25" i="5"/>
  <c r="D26" i="5" s="1"/>
  <c r="E26" i="5" l="1"/>
  <c r="M54" i="1" l="1"/>
  <c r="R52" i="1"/>
  <c r="P48" i="1"/>
  <c r="X21" i="1"/>
  <c r="G53" i="1" l="1"/>
  <c r="I53" i="1"/>
  <c r="K53" i="1"/>
  <c r="E53" i="1"/>
  <c r="X20" i="1"/>
  <c r="O17" i="1"/>
  <c r="M53" i="1" l="1"/>
  <c r="O46" i="1"/>
  <c r="O43" i="1"/>
  <c r="O32" i="1"/>
  <c r="O44" i="1"/>
  <c r="O27" i="1"/>
  <c r="O24" i="1"/>
  <c r="O23" i="1"/>
  <c r="O13" i="1"/>
  <c r="O22" i="1"/>
  <c r="O16" i="1"/>
  <c r="O14" i="1"/>
  <c r="O12" i="1"/>
  <c r="O18" i="1"/>
  <c r="O42" i="1"/>
  <c r="O45" i="1"/>
  <c r="O31" i="1"/>
  <c r="O30" i="1"/>
  <c r="O28" i="1"/>
  <c r="O25" i="1"/>
  <c r="P25" i="1"/>
  <c r="O26" i="1"/>
  <c r="O15" i="1"/>
  <c r="O21" i="1"/>
  <c r="O20" i="1"/>
  <c r="O19" i="1"/>
  <c r="M55" i="1" l="1"/>
  <c r="P29" i="1"/>
  <c r="O29" i="1"/>
  <c r="O49" i="1" l="1"/>
  <c r="O11" i="1"/>
  <c r="O39" i="1" l="1"/>
  <c r="P52" i="1"/>
  <c r="P39" i="1"/>
  <c r="N39" i="1"/>
  <c r="N48" i="1" l="1"/>
  <c r="O48" i="1"/>
  <c r="N18" i="1"/>
  <c r="N14" i="1"/>
  <c r="N16" i="1"/>
  <c r="N24" i="1"/>
  <c r="N44" i="1"/>
  <c r="N49" i="1"/>
  <c r="N43" i="1"/>
  <c r="N17" i="1"/>
  <c r="N19" i="1"/>
  <c r="N26" i="1"/>
  <c r="N28" i="1"/>
  <c r="N31" i="1"/>
  <c r="N45" i="1"/>
  <c r="N42" i="1"/>
  <c r="N46" i="1"/>
  <c r="N13" i="1"/>
  <c r="N12" i="1"/>
  <c r="N25" i="1"/>
  <c r="N15" i="1"/>
  <c r="N21" i="1"/>
  <c r="N20" i="1"/>
  <c r="N32" i="1"/>
  <c r="N27" i="1"/>
  <c r="N23" i="1"/>
  <c r="N22" i="1"/>
  <c r="N30" i="1"/>
  <c r="N29" i="1"/>
  <c r="N53" i="1"/>
  <c r="N11" i="1"/>
  <c r="X11" i="1" l="1"/>
</calcChain>
</file>

<file path=xl/sharedStrings.xml><?xml version="1.0" encoding="utf-8"?>
<sst xmlns="http://schemas.openxmlformats.org/spreadsheetml/2006/main" count="481" uniqueCount="234">
  <si>
    <t>Додаток 1</t>
  </si>
  <si>
    <t>без ПДВ</t>
  </si>
  <si>
    <t>№ з/п</t>
  </si>
  <si>
    <t>Показники</t>
  </si>
  <si>
    <t>Для потреб населення</t>
  </si>
  <si>
    <t>Для  потреб бюджетних установ</t>
  </si>
  <si>
    <t>Для  потреб інших споживачів</t>
  </si>
  <si>
    <t>Для  потреб релігії</t>
  </si>
  <si>
    <t>Всього, тис.грн.</t>
  </si>
  <si>
    <t>Питома вага, %</t>
  </si>
  <si>
    <t>тис.грн.</t>
  </si>
  <si>
    <t>грн/Гкал</t>
  </si>
  <si>
    <t>Виробнича собівартість, у  т.ч.:</t>
  </si>
  <si>
    <t>энергоресурсы</t>
  </si>
  <si>
    <t>1.1</t>
  </si>
  <si>
    <t>прямі матеріальні витрати, у т.ч.:</t>
  </si>
  <si>
    <t>транспортировка</t>
  </si>
  <si>
    <t>1.1.1</t>
  </si>
  <si>
    <t>витрати на паливо</t>
  </si>
  <si>
    <t>материалы</t>
  </si>
  <si>
    <t>ел</t>
  </si>
  <si>
    <t>1.1.2</t>
  </si>
  <si>
    <t>витрати на електроенергію</t>
  </si>
  <si>
    <t>1.1.3</t>
  </si>
  <si>
    <t xml:space="preserve">витрати на покупну теплову енергію   </t>
  </si>
  <si>
    <t>1.1.4</t>
  </si>
  <si>
    <t>собівартість теплової енергії власних  КГУ</t>
  </si>
  <si>
    <t>1.1.5</t>
  </si>
  <si>
    <t>транспортування теплової енергії</t>
  </si>
  <si>
    <t>собівартість теплової енергії власних ТЕЦ, ТЕС, АЕС, когенераційних установок</t>
  </si>
  <si>
    <t>1.1.6</t>
  </si>
  <si>
    <t>вода для технологічних потреб та водовідведення</t>
  </si>
  <si>
    <t>мат</t>
  </si>
  <si>
    <t>1.1.7</t>
  </si>
  <si>
    <t>матеріали, запасні  частини та інші матеріальні ресурси</t>
  </si>
  <si>
    <t>1.2</t>
  </si>
  <si>
    <t>прямі витрати на оплату праці</t>
  </si>
  <si>
    <t>зарплата</t>
  </si>
  <si>
    <t>1.3</t>
  </si>
  <si>
    <t>інші прямі витрати, у т.ч.:</t>
  </si>
  <si>
    <t>амортизация</t>
  </si>
  <si>
    <t>1.3.1</t>
  </si>
  <si>
    <t xml:space="preserve"> відрахування  на соціальні заходи</t>
  </si>
  <si>
    <t>тоир</t>
  </si>
  <si>
    <t>1.3.2</t>
  </si>
  <si>
    <t xml:space="preserve"> амортизаційні відрахування</t>
  </si>
  <si>
    <t>іп</t>
  </si>
  <si>
    <t>1.3.3</t>
  </si>
  <si>
    <t xml:space="preserve"> інші прямі витрати</t>
  </si>
  <si>
    <t>1.4</t>
  </si>
  <si>
    <t>загальновиробничі витрати, у т.ч.:</t>
  </si>
  <si>
    <t>1.4.1</t>
  </si>
  <si>
    <t>витрати на оплату праці</t>
  </si>
  <si>
    <t>1.4.2</t>
  </si>
  <si>
    <t>відрахування  на соціальні заходи</t>
  </si>
  <si>
    <t>1.4.3</t>
  </si>
  <si>
    <t>інші витрати</t>
  </si>
  <si>
    <t>Адміністративні витрати, у т.ч.:</t>
  </si>
  <si>
    <t>2.1</t>
  </si>
  <si>
    <t>2.2</t>
  </si>
  <si>
    <t>відрахування на соціальні заходи</t>
  </si>
  <si>
    <t>2.3</t>
  </si>
  <si>
    <t>3</t>
  </si>
  <si>
    <t>Витрати на збут, зокрема:</t>
  </si>
  <si>
    <t>3.1</t>
  </si>
  <si>
    <t>3.2</t>
  </si>
  <si>
    <t>3.3</t>
  </si>
  <si>
    <t>4</t>
  </si>
  <si>
    <t>Інші операційні витрати**</t>
  </si>
  <si>
    <t>5</t>
  </si>
  <si>
    <t>Фінансові витрати</t>
  </si>
  <si>
    <t>6</t>
  </si>
  <si>
    <t>Повна собівартість*</t>
  </si>
  <si>
    <t>7</t>
  </si>
  <si>
    <t>Витрати на відшкодування втрат</t>
  </si>
  <si>
    <t>8</t>
  </si>
  <si>
    <t>Розрахунковий прибуток, усього *, у т.ч.:</t>
  </si>
  <si>
    <t>7.1</t>
  </si>
  <si>
    <t>8.1</t>
  </si>
  <si>
    <t>податок на прибуток</t>
  </si>
  <si>
    <t>7.2</t>
  </si>
  <si>
    <t>8.2</t>
  </si>
  <si>
    <t xml:space="preserve"> дивіденди</t>
  </si>
  <si>
    <t>7.3</t>
  </si>
  <si>
    <t>8.3</t>
  </si>
  <si>
    <t xml:space="preserve"> резервний фонд (капітал)</t>
  </si>
  <si>
    <t>7.4</t>
  </si>
  <si>
    <t>8.4</t>
  </si>
  <si>
    <t>на розвиток виробництва (виробничі інвестиції)</t>
  </si>
  <si>
    <t>8.5</t>
  </si>
  <si>
    <t>інше використання прибутку</t>
  </si>
  <si>
    <t>9</t>
  </si>
  <si>
    <t>Вартість виробництва теплової енергії за відповідними тарифами</t>
  </si>
  <si>
    <t>прибуток</t>
  </si>
  <si>
    <t>Середні тарифи на теплову енергію, грн/ГкалТарифи на виробництво теплової енергії</t>
  </si>
  <si>
    <t>10</t>
  </si>
  <si>
    <t>Обсяг реалізації  теплової енергії власним споживачам, Гкал</t>
  </si>
  <si>
    <t>11</t>
  </si>
  <si>
    <t>Рівень рентабельності, %</t>
  </si>
  <si>
    <t>ФОТ С ОТЧИСЛЕНИЯМИ</t>
  </si>
  <si>
    <t>была в 2013 года</t>
  </si>
  <si>
    <t>ФОТ ПОСЛУГА+ВНЕШТАТНИКИ</t>
  </si>
  <si>
    <t>всего</t>
  </si>
  <si>
    <t>населення</t>
  </si>
  <si>
    <t>Додаток 2</t>
  </si>
  <si>
    <t xml:space="preserve">№ з/п </t>
  </si>
  <si>
    <t xml:space="preserve">Найменування показників </t>
  </si>
  <si>
    <t>Для потреб бюджетних установ</t>
  </si>
  <si>
    <t xml:space="preserve">Для потреб інших споживачів </t>
  </si>
  <si>
    <t>Для потреб релігійних                     організацій</t>
  </si>
  <si>
    <t>тис. грн на рік</t>
  </si>
  <si>
    <t xml:space="preserve">Виробнича собівартість, у т. ч.: </t>
  </si>
  <si>
    <t xml:space="preserve">прямі матеріальні витрати, у т. ч.: </t>
  </si>
  <si>
    <t>витрати на паливо для виробництва теплової енергії котельнями</t>
  </si>
  <si>
    <t xml:space="preserve">собівартість теплової енергії власних  КГУ
</t>
  </si>
  <si>
    <t>1.1.3.1</t>
  </si>
  <si>
    <t>витрати на паливо у собівартості теплової енергії власних ТЕЦ, ТЕС, АЕС, КГУ</t>
  </si>
  <si>
    <t>витрати на покупну теплову енергію</t>
  </si>
  <si>
    <t>1.1.4.1</t>
  </si>
  <si>
    <t>витрати на паливо у витратах на покупну теплову енергію</t>
  </si>
  <si>
    <t xml:space="preserve">вода для технологічних потреб та водовідведення </t>
  </si>
  <si>
    <t xml:space="preserve">матеріали, запасні частини та інші матеріальні ресурси </t>
  </si>
  <si>
    <t xml:space="preserve">інші прямі витрати, у т. ч.: </t>
  </si>
  <si>
    <t xml:space="preserve">амортизаційні відрахування </t>
  </si>
  <si>
    <t xml:space="preserve">інші прямі витрати </t>
  </si>
  <si>
    <t xml:space="preserve">загальновиробничі витрати, у т. ч.: </t>
  </si>
  <si>
    <t xml:space="preserve">відрахуваннями на соціальні заходи </t>
  </si>
  <si>
    <t xml:space="preserve">інші витрати </t>
  </si>
  <si>
    <t>2</t>
  </si>
  <si>
    <t xml:space="preserve">Адміністративні витрати, у т. ч.: 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</si>
  <si>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</si>
  <si>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</si>
  <si>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</si>
  <si>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</si>
  <si>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</si>
  <si>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 xml:space="preserve">податок на прибуток </t>
  </si>
  <si>
    <t>дивіденди</t>
  </si>
  <si>
    <t xml:space="preserve">резервний фонд (капітал) </t>
  </si>
  <si>
    <t xml:space="preserve">на розвиток виробництва (виробничі інвестиції) </t>
  </si>
  <si>
    <t xml:space="preserve">інше використання прибутку 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</si>
  <si>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</si>
  <si>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</si>
  <si>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10.1</t>
  </si>
  <si>
    <t>Паливна складова</t>
  </si>
  <si>
    <t>10.2</t>
  </si>
  <si>
    <t>Решта витрат, крім паливної складової</t>
  </si>
  <si>
    <t>Паливна складова, %</t>
  </si>
  <si>
    <t>Решта витрат, крім паливної складової, %</t>
  </si>
  <si>
    <t>Додаток 3</t>
  </si>
  <si>
    <t xml:space="preserve">без ПДВ </t>
  </si>
  <si>
    <t>Для потреб бюджетних  установ</t>
  </si>
  <si>
    <t>Для потреб релігійних              організацій</t>
  </si>
  <si>
    <t>витрати на електроенергію, у т. ч.:</t>
  </si>
  <si>
    <t xml:space="preserve">транспортування теплової енергії тепловими мережами інших підприємств </t>
  </si>
  <si>
    <t xml:space="preserve">відрахування на соціальні заходи </t>
  </si>
  <si>
    <t xml:space="preserve">витрати на оплату праці </t>
  </si>
  <si>
    <t xml:space="preserve">Повна собівартість </t>
  </si>
  <si>
    <t xml:space="preserve">Розрахунковий прибуток,  у т. ч.: </t>
  </si>
  <si>
    <t>резервний фонд (капітал)</t>
  </si>
  <si>
    <t>Вартість транспортування теплової енергії за відповідним тарифом</t>
  </si>
  <si>
    <t xml:space="preserve">Середньозважений тариф на транспортування теплової енергії, грн/Гкал </t>
  </si>
  <si>
    <t>Обсяг надходження теплової енергії до мережі ліцензіата, у т.ч.:</t>
  </si>
  <si>
    <t>11.1</t>
  </si>
  <si>
    <t>власної теплової енергії</t>
  </si>
  <si>
    <t>11.2</t>
  </si>
  <si>
    <t>теплоенергії інших власників для транспортування мережами ліцензіата</t>
  </si>
  <si>
    <t>12</t>
  </si>
  <si>
    <t>Втрати теплової енергії в мережах ліцензіата, всього, у т.ч.:</t>
  </si>
  <si>
    <t>12.1</t>
  </si>
  <si>
    <t>12.2</t>
  </si>
  <si>
    <t>теплової енергії інших власників</t>
  </si>
  <si>
    <t xml:space="preserve">Корисний відпуск теплової енергії з мереж ліцензіата, Гкал,  у т. ч.: </t>
  </si>
  <si>
    <t>13.1</t>
  </si>
  <si>
    <t>господарські потреби ліцензованої діяльності</t>
  </si>
  <si>
    <t>13.2</t>
  </si>
  <si>
    <t>корисний відпуск теплової енергії інших власників</t>
  </si>
  <si>
    <t>13.3</t>
  </si>
  <si>
    <t>Корисний відпуск теплової енергії власним споживачам , зокрема на потреби:</t>
  </si>
  <si>
    <t>13.3.1</t>
  </si>
  <si>
    <t>13.3.2</t>
  </si>
  <si>
    <t>релігійні організації</t>
  </si>
  <si>
    <t>13.3.3</t>
  </si>
  <si>
    <t>бюджетних установ та організацій</t>
  </si>
  <si>
    <t>13.3.4</t>
  </si>
  <si>
    <t>інших споживачів</t>
  </si>
  <si>
    <t>13</t>
  </si>
  <si>
    <t>Обсяг транспортування теплової енергії ліцензіата мережами іншого(их) транспортувальника(ів)</t>
  </si>
  <si>
    <t xml:space="preserve">Тариф(и) іншого(их) транспортувальника(ів)на транспортування теплової енергії </t>
  </si>
  <si>
    <t>Додаток 4</t>
  </si>
  <si>
    <t xml:space="preserve">Без ПДВ </t>
  </si>
  <si>
    <t>прямі матеріальні витрати</t>
  </si>
  <si>
    <t xml:space="preserve">прямі витрати на оплату праці </t>
  </si>
  <si>
    <t xml:space="preserve">Інші операційні витрати </t>
  </si>
  <si>
    <t xml:space="preserve">резервний фонд (капітал) та дивіденди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</si>
  <si>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</si>
  <si>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</si>
  <si>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</si>
  <si>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Відпуск теплової енергії з колекторів власних котелень, Гкал</t>
  </si>
  <si>
    <t>перерахунок вартості електроенергії</t>
  </si>
  <si>
    <t>Додаток 5</t>
  </si>
  <si>
    <t>Назва показника</t>
  </si>
  <si>
    <t>Послуга з постачання гарячої води</t>
  </si>
  <si>
    <t>бюджет</t>
  </si>
  <si>
    <t>інші</t>
  </si>
  <si>
    <r>
      <t>грн/м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</si>
  <si>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Собівартість власної теплової енергії, врахована у встановлених тарифах на теплову енергію для потреб відповідної групи споживачів</t>
  </si>
  <si>
    <t>Витрати на придбання холодної води для надання послуги з  постачання гарячої води</t>
  </si>
  <si>
    <t>Решта витрат, крім послуг банку та інших установ із приймання і перерахування коштів споживачів</t>
  </si>
  <si>
    <t>Собівартість послуг без урахування послуг банку та інших установ із приймання і перерахування коштів споживачів</t>
  </si>
  <si>
    <t>Розрахунковий прибуток, усього, зокрема:</t>
  </si>
  <si>
    <t>6.1</t>
  </si>
  <si>
    <t>прибуток у тарифі на теплову енергію для потреб відповідної категорії споживачів</t>
  </si>
  <si>
    <t>6.2</t>
  </si>
  <si>
    <t>Повна планова собівартість послуг з урахуванням послуг банку</t>
  </si>
  <si>
    <t>Розрахунковий прибуток, усього, у тому числі:</t>
  </si>
  <si>
    <t xml:space="preserve"> 9.1</t>
  </si>
  <si>
    <t>чистий прибуток</t>
  </si>
  <si>
    <t xml:space="preserve"> 9.2</t>
  </si>
  <si>
    <t>Плановані тарифи на послуги</t>
  </si>
  <si>
    <t>Податок на додану вартість</t>
  </si>
  <si>
    <t>Плановані тарифи на послуги з ПДВ</t>
  </si>
  <si>
    <t>до рішення виконавчого комітету</t>
  </si>
  <si>
    <t>Структура тарифу на теплову енергію</t>
  </si>
  <si>
    <t>Акціонерного товариства «Сумське машинобудівне науково-виробниче об’єднання»</t>
  </si>
  <si>
    <t>Директор Департаменту</t>
  </si>
  <si>
    <t>інфраструктури міста</t>
  </si>
  <si>
    <t xml:space="preserve">              О.І. Журба</t>
  </si>
  <si>
    <t>Структура тарифу на виробництво теплової енергії</t>
  </si>
  <si>
    <t>Структура тарифу на транспортування теплової енергії</t>
  </si>
  <si>
    <t>Структура тарифу на постачання теплової енергії</t>
  </si>
  <si>
    <t>Структура  тарифу на послугу з постачання гарячої води, що надається споживачам                                                          Акціонерним товариством «Сумське машинобудівне науково-виробниче об’єднання»</t>
  </si>
  <si>
    <t>О.І. Журба</t>
  </si>
  <si>
    <t>від 18.08.2020</t>
  </si>
  <si>
    <t>№ 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</si>
</sst>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000\ _₽_-;\-* #,##0.00000\ _₽_-;_-* &quot;-&quot;??\ _₽_-;_-@_-"/>
    <numFmt numFmtId="168" formatCode="#,##0.000"/>
    <numFmt numFmtId="169" formatCode="0.0%"/>
    <numFmt numFmtId="170" formatCode="0.00000000"/>
    <numFmt numFmtId="171" formatCode="#,##0.00_ ;\-#,##0.00\ "/>
    <numFmt numFmtId="172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92B2C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5" fillId="0" borderId="0"/>
    <xf numFmtId="0" fontId="9" fillId="0" borderId="0"/>
    <xf numFmtId="0" fontId="1" fillId="0" borderId="0"/>
  </cellStyleXfs>
  <cellXfs count="429">
    <xf numFmtId="0" fontId="0" fillId="0" borderId="0" xfId="0"/>
    <xf numFmtId="49" fontId="2" fillId="0" borderId="0" xfId="3" applyNumberFormat="1" applyFont="1"/>
    <xf numFmtId="49" fontId="2" fillId="0" borderId="0" xfId="3" applyNumberFormat="1" applyFont="1" applyAlignment="1">
      <alignment horizontal="center"/>
    </xf>
    <xf numFmtId="0" fontId="2" fillId="0" borderId="0" xfId="3" applyFont="1"/>
    <xf numFmtId="49" fontId="2" fillId="0" borderId="0" xfId="3" applyNumberFormat="1" applyFont="1" applyProtection="1"/>
    <xf numFmtId="49" fontId="2" fillId="0" borderId="0" xfId="3" applyNumberFormat="1" applyFont="1" applyAlignment="1" applyProtection="1">
      <alignment horizontal="center"/>
    </xf>
    <xf numFmtId="0" fontId="5" fillId="0" borderId="0" xfId="3" applyFont="1" applyAlignment="1" applyProtection="1">
      <alignment horizontal="center"/>
    </xf>
    <xf numFmtId="0" fontId="2" fillId="0" borderId="0" xfId="3" applyFont="1" applyProtection="1"/>
    <xf numFmtId="0" fontId="2" fillId="0" borderId="0" xfId="3" applyNumberFormat="1" applyFont="1" applyAlignment="1" applyProtection="1">
      <alignment horizontal="center"/>
    </xf>
    <xf numFmtId="0" fontId="2" fillId="0" borderId="1" xfId="0" applyFont="1" applyBorder="1" applyAlignment="1"/>
    <xf numFmtId="0" fontId="6" fillId="0" borderId="2" xfId="3" applyFont="1" applyBorder="1" applyAlignment="1" applyProtection="1">
      <alignment horizontal="center" vertical="top"/>
    </xf>
    <xf numFmtId="0" fontId="2" fillId="0" borderId="12" xfId="3" applyFont="1" applyBorder="1"/>
    <xf numFmtId="0" fontId="6" fillId="0" borderId="13" xfId="3" applyFont="1" applyBorder="1" applyAlignment="1" applyProtection="1">
      <alignment horizontal="center" vertical="center" wrapText="1"/>
    </xf>
    <xf numFmtId="0" fontId="6" fillId="0" borderId="15" xfId="3" applyFont="1" applyBorder="1" applyAlignment="1" applyProtection="1">
      <alignment horizontal="center" vertical="center" wrapText="1"/>
    </xf>
    <xf numFmtId="0" fontId="6" fillId="0" borderId="11" xfId="3" applyFont="1" applyBorder="1" applyAlignment="1" applyProtection="1">
      <alignment horizontal="center" vertical="center" wrapText="1"/>
    </xf>
    <xf numFmtId="0" fontId="6" fillId="0" borderId="3" xfId="3" applyFont="1" applyBorder="1" applyAlignment="1" applyProtection="1">
      <alignment horizontal="center" vertical="center" wrapText="1"/>
    </xf>
    <xf numFmtId="49" fontId="6" fillId="0" borderId="3" xfId="3" applyNumberFormat="1" applyFont="1" applyBorder="1" applyAlignment="1" applyProtection="1">
      <alignment horizontal="center" vertical="center" wrapText="1"/>
    </xf>
    <xf numFmtId="49" fontId="6" fillId="0" borderId="3" xfId="3" applyNumberFormat="1" applyFont="1" applyBorder="1" applyAlignment="1" applyProtection="1">
      <alignment horizontal="right" vertical="center" wrapText="1"/>
    </xf>
    <xf numFmtId="0" fontId="4" fillId="0" borderId="12" xfId="3" applyFont="1" applyBorder="1" applyAlignment="1" applyProtection="1">
      <alignment vertical="center" wrapText="1"/>
    </xf>
    <xf numFmtId="49" fontId="12" fillId="0" borderId="3" xfId="3" applyNumberFormat="1" applyFont="1" applyBorder="1" applyAlignment="1" applyProtection="1">
      <alignment horizontal="right" vertical="center" wrapText="1"/>
    </xf>
    <xf numFmtId="0" fontId="5" fillId="0" borderId="0" xfId="3" applyFont="1"/>
    <xf numFmtId="49" fontId="12" fillId="0" borderId="0" xfId="3" applyNumberFormat="1" applyFont="1" applyBorder="1" applyAlignment="1" applyProtection="1">
      <alignment horizontal="right" vertical="center" wrapText="1"/>
    </xf>
    <xf numFmtId="0" fontId="2" fillId="0" borderId="0" xfId="3" applyFont="1" applyBorder="1"/>
    <xf numFmtId="3" fontId="2" fillId="0" borderId="0" xfId="3" applyNumberFormat="1" applyFont="1" applyBorder="1"/>
    <xf numFmtId="0" fontId="4" fillId="0" borderId="0" xfId="3" applyFont="1" applyBorder="1" applyAlignment="1" applyProtection="1">
      <alignment vertical="center" wrapText="1"/>
    </xf>
    <xf numFmtId="0" fontId="16" fillId="0" borderId="0" xfId="5" applyFont="1" applyFill="1" applyAlignment="1">
      <alignment horizontal="right" vertical="center"/>
    </xf>
    <xf numFmtId="0" fontId="17" fillId="0" borderId="0" xfId="5" applyFont="1" applyFill="1"/>
    <xf numFmtId="0" fontId="18" fillId="0" borderId="0" xfId="5" applyFont="1" applyFill="1" applyBorder="1" applyAlignment="1"/>
    <xf numFmtId="0" fontId="15" fillId="0" borderId="0" xfId="5" applyFill="1"/>
    <xf numFmtId="0" fontId="19" fillId="0" borderId="0" xfId="5" applyFont="1" applyFill="1"/>
    <xf numFmtId="0" fontId="16" fillId="0" borderId="0" xfId="5" applyFont="1" applyFill="1" applyAlignment="1">
      <alignment horizontal="right"/>
    </xf>
    <xf numFmtId="0" fontId="21" fillId="0" borderId="26" xfId="5" applyFont="1" applyFill="1" applyBorder="1" applyAlignment="1">
      <alignment vertical="center"/>
    </xf>
    <xf numFmtId="0" fontId="16" fillId="0" borderId="0" xfId="5" applyFont="1" applyFill="1" applyBorder="1" applyAlignment="1">
      <alignment horizontal="right" vertical="center"/>
    </xf>
    <xf numFmtId="0" fontId="15" fillId="0" borderId="0" xfId="5" applyFill="1" applyAlignment="1">
      <alignment wrapText="1"/>
    </xf>
    <xf numFmtId="0" fontId="17" fillId="0" borderId="12" xfId="5" applyFont="1" applyFill="1" applyBorder="1" applyAlignment="1">
      <alignment horizontal="center" vertical="center" wrapText="1"/>
    </xf>
    <xf numFmtId="0" fontId="16" fillId="0" borderId="12" xfId="5" applyNumberFormat="1" applyFont="1" applyFill="1" applyBorder="1" applyAlignment="1">
      <alignment horizontal="center" wrapText="1"/>
    </xf>
    <xf numFmtId="0" fontId="22" fillId="0" borderId="12" xfId="5" applyNumberFormat="1" applyFont="1" applyFill="1" applyBorder="1" applyAlignment="1">
      <alignment horizontal="center" wrapText="1"/>
    </xf>
    <xf numFmtId="0" fontId="15" fillId="0" borderId="12" xfId="5" applyFill="1" applyBorder="1" applyAlignment="1">
      <alignment horizontal="center"/>
    </xf>
    <xf numFmtId="0" fontId="21" fillId="0" borderId="12" xfId="5" applyFont="1" applyFill="1" applyBorder="1" applyAlignment="1">
      <alignment horizontal="center" wrapText="1"/>
    </xf>
    <xf numFmtId="0" fontId="21" fillId="0" borderId="12" xfId="5" applyFont="1" applyFill="1" applyBorder="1" applyAlignment="1">
      <alignment wrapText="1"/>
    </xf>
    <xf numFmtId="4" fontId="21" fillId="0" borderId="12" xfId="5" applyNumberFormat="1" applyFont="1" applyFill="1" applyBorder="1" applyAlignment="1">
      <alignment horizontal="center" wrapText="1"/>
    </xf>
    <xf numFmtId="2" fontId="21" fillId="0" borderId="12" xfId="5" applyNumberFormat="1" applyFont="1" applyFill="1" applyBorder="1" applyAlignment="1">
      <alignment horizontal="center" wrapText="1"/>
    </xf>
    <xf numFmtId="0" fontId="23" fillId="0" borderId="0" xfId="5" applyFont="1" applyFill="1"/>
    <xf numFmtId="49" fontId="21" fillId="0" borderId="12" xfId="5" applyNumberFormat="1" applyFont="1" applyFill="1" applyBorder="1" applyAlignment="1">
      <alignment horizontal="center" wrapText="1"/>
    </xf>
    <xf numFmtId="4" fontId="16" fillId="0" borderId="12" xfId="5" applyNumberFormat="1" applyFont="1" applyFill="1" applyBorder="1" applyAlignment="1">
      <alignment horizontal="center" wrapText="1"/>
    </xf>
    <xf numFmtId="2" fontId="16" fillId="0" borderId="12" xfId="5" applyNumberFormat="1" applyFont="1" applyFill="1" applyBorder="1" applyAlignment="1">
      <alignment horizontal="center" wrapText="1"/>
    </xf>
    <xf numFmtId="2" fontId="16" fillId="0" borderId="12" xfId="4" applyNumberFormat="1" applyFont="1" applyFill="1" applyBorder="1" applyAlignment="1">
      <alignment horizontal="center" wrapText="1"/>
    </xf>
    <xf numFmtId="4" fontId="24" fillId="0" borderId="0" xfId="5" applyNumberFormat="1" applyFont="1" applyFill="1" applyAlignment="1">
      <alignment wrapText="1"/>
    </xf>
    <xf numFmtId="0" fontId="15" fillId="0" borderId="0" xfId="5" applyFont="1" applyFill="1" applyAlignment="1">
      <alignment wrapText="1"/>
    </xf>
    <xf numFmtId="0" fontId="15" fillId="0" borderId="0" xfId="5" applyFont="1" applyFill="1"/>
    <xf numFmtId="49" fontId="16" fillId="0" borderId="12" xfId="5" applyNumberFormat="1" applyFont="1" applyFill="1" applyBorder="1" applyAlignment="1">
      <alignment horizontal="center" wrapText="1"/>
    </xf>
    <xf numFmtId="0" fontId="16" fillId="0" borderId="12" xfId="5" applyFont="1" applyFill="1" applyBorder="1" applyAlignment="1">
      <alignment wrapText="1"/>
    </xf>
    <xf numFmtId="2" fontId="16" fillId="0" borderId="12" xfId="5" applyNumberFormat="1" applyFont="1" applyFill="1" applyBorder="1" applyAlignment="1">
      <alignment horizontal="center" vertical="center" wrapText="1"/>
    </xf>
    <xf numFmtId="49" fontId="21" fillId="0" borderId="12" xfId="5" applyNumberFormat="1" applyFont="1" applyFill="1" applyBorder="1" applyAlignment="1">
      <alignment horizontal="center" vertical="top" wrapText="1"/>
    </xf>
    <xf numFmtId="0" fontId="21" fillId="0" borderId="12" xfId="5" applyFont="1" applyFill="1" applyBorder="1" applyAlignment="1">
      <alignment vertical="top" wrapText="1"/>
    </xf>
    <xf numFmtId="4" fontId="16" fillId="0" borderId="12" xfId="5" applyNumberFormat="1" applyFont="1" applyFill="1" applyBorder="1" applyAlignment="1">
      <alignment horizontal="center" vertical="top" wrapText="1"/>
    </xf>
    <xf numFmtId="49" fontId="16" fillId="0" borderId="12" xfId="5" applyNumberFormat="1" applyFont="1" applyFill="1" applyBorder="1" applyAlignment="1">
      <alignment horizontal="center" vertical="top" wrapText="1"/>
    </xf>
    <xf numFmtId="0" fontId="16" fillId="0" borderId="12" xfId="5" applyFont="1" applyFill="1" applyBorder="1" applyAlignment="1">
      <alignment vertical="top" wrapText="1"/>
    </xf>
    <xf numFmtId="0" fontId="16" fillId="0" borderId="12" xfId="5" applyFont="1" applyFill="1" applyBorder="1" applyAlignment="1">
      <alignment horizontal="center" vertical="top" wrapText="1"/>
    </xf>
    <xf numFmtId="4" fontId="24" fillId="2" borderId="0" xfId="5" applyNumberFormat="1" applyFont="1" applyFill="1" applyAlignment="1">
      <alignment wrapText="1"/>
    </xf>
    <xf numFmtId="0" fontId="15" fillId="2" borderId="0" xfId="5" applyFont="1" applyFill="1" applyAlignment="1">
      <alignment wrapText="1"/>
    </xf>
    <xf numFmtId="0" fontId="15" fillId="2" borderId="0" xfId="5" applyFont="1" applyFill="1"/>
    <xf numFmtId="0" fontId="16" fillId="0" borderId="12" xfId="5" applyFont="1" applyFill="1" applyBorder="1" applyAlignment="1">
      <alignment horizontal="center" wrapText="1"/>
    </xf>
    <xf numFmtId="4" fontId="23" fillId="0" borderId="0" xfId="5" applyNumberFormat="1" applyFont="1" applyFill="1"/>
    <xf numFmtId="165" fontId="21" fillId="0" borderId="12" xfId="4" applyFont="1" applyFill="1" applyBorder="1" applyAlignment="1">
      <alignment horizontal="center" wrapText="1"/>
    </xf>
    <xf numFmtId="2" fontId="21" fillId="0" borderId="12" xfId="5" applyNumberFormat="1" applyFont="1" applyFill="1" applyBorder="1" applyAlignment="1">
      <alignment horizontal="center" vertical="center" wrapText="1"/>
    </xf>
    <xf numFmtId="164" fontId="23" fillId="0" borderId="0" xfId="5" applyNumberFormat="1" applyFont="1" applyFill="1"/>
    <xf numFmtId="2" fontId="16" fillId="0" borderId="12" xfId="5" applyNumberFormat="1" applyFont="1" applyFill="1" applyBorder="1" applyAlignment="1">
      <alignment horizontal="center" vertical="center"/>
    </xf>
    <xf numFmtId="2" fontId="21" fillId="0" borderId="12" xfId="5" applyNumberFormat="1" applyFont="1" applyFill="1" applyBorder="1" applyAlignment="1">
      <alignment horizontal="center" vertical="center"/>
    </xf>
    <xf numFmtId="2" fontId="15" fillId="0" borderId="0" xfId="5" applyNumberFormat="1" applyFill="1" applyAlignment="1">
      <alignment wrapText="1"/>
    </xf>
    <xf numFmtId="0" fontId="21" fillId="0" borderId="12" xfId="5" applyFont="1" applyFill="1" applyBorder="1" applyAlignment="1">
      <alignment horizontal="center" vertical="center" wrapText="1"/>
    </xf>
    <xf numFmtId="2" fontId="23" fillId="0" borderId="0" xfId="5" applyNumberFormat="1" applyFont="1" applyFill="1"/>
    <xf numFmtId="4" fontId="16" fillId="0" borderId="12" xfId="4" applyNumberFormat="1" applyFont="1" applyFill="1" applyBorder="1" applyAlignment="1">
      <alignment horizontal="center" wrapText="1"/>
    </xf>
    <xf numFmtId="2" fontId="17" fillId="0" borderId="0" xfId="5" applyNumberFormat="1" applyFont="1" applyFill="1"/>
    <xf numFmtId="0" fontId="16" fillId="0" borderId="12" xfId="5" applyFont="1" applyFill="1" applyBorder="1" applyAlignment="1">
      <alignment horizontal="left" vertical="center"/>
    </xf>
    <xf numFmtId="0" fontId="20" fillId="0" borderId="0" xfId="5" applyFont="1" applyFill="1" applyBorder="1" applyAlignment="1"/>
    <xf numFmtId="0" fontId="18" fillId="0" borderId="0" xfId="5" applyFont="1" applyFill="1"/>
    <xf numFmtId="0" fontId="25" fillId="0" borderId="0" xfId="5" applyFont="1" applyFill="1"/>
    <xf numFmtId="0" fontId="26" fillId="0" borderId="0" xfId="5" applyFont="1" applyFill="1" applyAlignment="1">
      <alignment horizontal="right" vertical="center" wrapText="1"/>
    </xf>
    <xf numFmtId="0" fontId="17" fillId="0" borderId="0" xfId="5" applyFont="1" applyFill="1" applyAlignment="1">
      <alignment wrapText="1"/>
    </xf>
    <xf numFmtId="0" fontId="16" fillId="0" borderId="0" xfId="5" applyFont="1" applyFill="1" applyAlignment="1"/>
    <xf numFmtId="0" fontId="26" fillId="0" borderId="12" xfId="5" applyFont="1" applyFill="1" applyBorder="1" applyAlignment="1">
      <alignment horizontal="center" vertical="center" wrapText="1"/>
    </xf>
    <xf numFmtId="0" fontId="22" fillId="0" borderId="12" xfId="5" applyFont="1" applyFill="1" applyBorder="1" applyAlignment="1">
      <alignment horizontal="center" wrapText="1"/>
    </xf>
    <xf numFmtId="0" fontId="17" fillId="0" borderId="12" xfId="5" applyFont="1" applyFill="1" applyBorder="1" applyAlignment="1">
      <alignment horizontal="center"/>
    </xf>
    <xf numFmtId="0" fontId="22" fillId="0" borderId="12" xfId="5" applyFont="1" applyFill="1" applyBorder="1" applyAlignment="1">
      <alignment horizontal="center"/>
    </xf>
    <xf numFmtId="170" fontId="23" fillId="0" borderId="0" xfId="5" applyNumberFormat="1" applyFont="1" applyFill="1"/>
    <xf numFmtId="165" fontId="16" fillId="0" borderId="12" xfId="4" applyFont="1" applyFill="1" applyBorder="1" applyAlignment="1">
      <alignment horizontal="center" vertical="top" wrapText="1"/>
    </xf>
    <xf numFmtId="2" fontId="11" fillId="0" borderId="12" xfId="5" applyNumberFormat="1" applyFont="1" applyFill="1" applyBorder="1" applyAlignment="1">
      <alignment horizontal="center" vertical="top" wrapText="1"/>
    </xf>
    <xf numFmtId="165" fontId="17" fillId="0" borderId="12" xfId="4" applyFont="1" applyFill="1" applyBorder="1" applyAlignment="1">
      <alignment horizontal="center" vertical="top"/>
    </xf>
    <xf numFmtId="0" fontId="17" fillId="0" borderId="0" xfId="5" applyFont="1" applyFill="1" applyAlignment="1">
      <alignment vertical="top"/>
    </xf>
    <xf numFmtId="2" fontId="16" fillId="0" borderId="12" xfId="5" applyNumberFormat="1" applyFont="1" applyFill="1" applyBorder="1" applyAlignment="1">
      <alignment horizontal="center" vertical="top" wrapText="1"/>
    </xf>
    <xf numFmtId="165" fontId="11" fillId="0" borderId="12" xfId="4" applyFont="1" applyFill="1" applyBorder="1" applyAlignment="1">
      <alignment horizontal="center" vertical="top" wrapText="1"/>
    </xf>
    <xf numFmtId="2" fontId="11" fillId="0" borderId="12" xfId="5" applyNumberFormat="1" applyFont="1" applyFill="1" applyBorder="1" applyAlignment="1">
      <alignment horizontal="center" vertical="center" wrapText="1"/>
    </xf>
    <xf numFmtId="0" fontId="16" fillId="0" borderId="12" xfId="5" applyFont="1" applyFill="1" applyBorder="1" applyAlignment="1">
      <alignment horizontal="left" vertical="top" wrapText="1"/>
    </xf>
    <xf numFmtId="2" fontId="17" fillId="0" borderId="0" xfId="5" applyNumberFormat="1" applyFont="1" applyFill="1" applyAlignment="1">
      <alignment vertical="top"/>
    </xf>
    <xf numFmtId="2" fontId="10" fillId="0" borderId="12" xfId="5" applyNumberFormat="1" applyFont="1" applyFill="1" applyBorder="1" applyAlignment="1">
      <alignment horizontal="center" vertical="center" wrapText="1"/>
    </xf>
    <xf numFmtId="165" fontId="23" fillId="0" borderId="0" xfId="5" applyNumberFormat="1" applyFont="1" applyFill="1"/>
    <xf numFmtId="164" fontId="21" fillId="0" borderId="12" xfId="5" applyNumberFormat="1" applyFont="1" applyFill="1" applyBorder="1" applyAlignment="1">
      <alignment horizontal="center" wrapText="1"/>
    </xf>
    <xf numFmtId="165" fontId="27" fillId="0" borderId="12" xfId="4" applyFont="1" applyFill="1" applyBorder="1" applyAlignment="1">
      <alignment horizontal="center" vertical="top"/>
    </xf>
    <xf numFmtId="0" fontId="27" fillId="0" borderId="0" xfId="5" applyFont="1" applyFill="1" applyAlignment="1">
      <alignment vertical="top"/>
    </xf>
    <xf numFmtId="0" fontId="3" fillId="0" borderId="12" xfId="3" applyNumberFormat="1" applyFont="1" applyFill="1" applyBorder="1" applyAlignment="1" applyProtection="1">
      <alignment vertical="center" wrapText="1"/>
    </xf>
    <xf numFmtId="49" fontId="3" fillId="0" borderId="12" xfId="3" applyNumberFormat="1" applyFont="1" applyFill="1" applyBorder="1" applyAlignment="1" applyProtection="1">
      <alignment horizontal="center" vertical="center" wrapText="1"/>
    </xf>
    <xf numFmtId="0" fontId="3" fillId="0" borderId="12" xfId="3" applyFont="1" applyFill="1" applyBorder="1" applyAlignment="1" applyProtection="1">
      <alignment vertical="center" wrapText="1"/>
    </xf>
    <xf numFmtId="0" fontId="21" fillId="0" borderId="12" xfId="5" applyFont="1" applyFill="1" applyBorder="1" applyAlignment="1">
      <alignment vertical="center" wrapText="1"/>
    </xf>
    <xf numFmtId="165" fontId="21" fillId="0" borderId="12" xfId="4" applyFont="1" applyFill="1" applyBorder="1" applyAlignment="1">
      <alignment vertical="center" wrapText="1"/>
    </xf>
    <xf numFmtId="165" fontId="23" fillId="0" borderId="12" xfId="4" applyFont="1" applyFill="1" applyBorder="1" applyAlignment="1">
      <alignment horizontal="center" vertical="center"/>
    </xf>
    <xf numFmtId="165" fontId="23" fillId="0" borderId="0" xfId="5" applyNumberFormat="1" applyFont="1" applyFill="1" applyAlignment="1">
      <alignment vertical="center"/>
    </xf>
    <xf numFmtId="0" fontId="23" fillId="0" borderId="0" xfId="5" applyFont="1" applyFill="1" applyAlignment="1">
      <alignment vertical="center"/>
    </xf>
    <xf numFmtId="165" fontId="21" fillId="0" borderId="12" xfId="4" applyFont="1" applyFill="1" applyBorder="1" applyAlignment="1">
      <alignment wrapText="1"/>
    </xf>
    <xf numFmtId="165" fontId="23" fillId="0" borderId="12" xfId="4" applyFont="1" applyFill="1" applyBorder="1" applyAlignment="1">
      <alignment horizontal="center"/>
    </xf>
    <xf numFmtId="0" fontId="21" fillId="0" borderId="12" xfId="5" applyFont="1" applyFill="1" applyBorder="1"/>
    <xf numFmtId="165" fontId="21" fillId="0" borderId="12" xfId="5" applyNumberFormat="1" applyFont="1" applyFill="1" applyBorder="1" applyAlignment="1">
      <alignment horizontal="center" vertical="center"/>
    </xf>
    <xf numFmtId="171" fontId="21" fillId="0" borderId="12" xfId="4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2" fillId="0" borderId="0" xfId="3" applyFont="1" applyFill="1" applyBorder="1" applyAlignment="1" applyProtection="1">
      <alignment vertical="center" wrapText="1"/>
    </xf>
    <xf numFmtId="0" fontId="21" fillId="0" borderId="27" xfId="5" applyFont="1" applyFill="1" applyBorder="1"/>
    <xf numFmtId="165" fontId="21" fillId="0" borderId="0" xfId="5" applyNumberFormat="1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 wrapText="1"/>
    </xf>
    <xf numFmtId="171" fontId="21" fillId="0" borderId="0" xfId="4" applyNumberFormat="1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20" fillId="0" borderId="0" xfId="5" applyFont="1" applyFill="1" applyAlignment="1">
      <alignment horizontal="left" wrapText="1"/>
    </xf>
    <xf numFmtId="2" fontId="17" fillId="0" borderId="0" xfId="5" applyNumberFormat="1" applyFont="1" applyFill="1" applyAlignment="1">
      <alignment horizontal="right"/>
    </xf>
    <xf numFmtId="2" fontId="15" fillId="0" borderId="0" xfId="5" applyNumberFormat="1" applyFill="1" applyAlignment="1">
      <alignment horizontal="center" wrapText="1"/>
    </xf>
    <xf numFmtId="0" fontId="17" fillId="0" borderId="0" xfId="5" applyFont="1" applyFill="1" applyAlignment="1">
      <alignment horizontal="left"/>
    </xf>
    <xf numFmtId="0" fontId="21" fillId="0" borderId="0" xfId="5" applyFont="1" applyFill="1" applyAlignment="1">
      <alignment horizontal="right"/>
    </xf>
    <xf numFmtId="0" fontId="11" fillId="0" borderId="12" xfId="5" applyFont="1" applyFill="1" applyBorder="1" applyAlignment="1">
      <alignment horizontal="center" vertical="center" wrapText="1"/>
    </xf>
    <xf numFmtId="0" fontId="18" fillId="0" borderId="12" xfId="5" applyFont="1" applyFill="1" applyBorder="1" applyAlignment="1">
      <alignment horizontal="center" wrapText="1"/>
    </xf>
    <xf numFmtId="2" fontId="21" fillId="0" borderId="12" xfId="4" applyNumberFormat="1" applyFont="1" applyFill="1" applyBorder="1" applyAlignment="1">
      <alignment horizontal="center" wrapText="1"/>
    </xf>
    <xf numFmtId="2" fontId="21" fillId="0" borderId="0" xfId="5" applyNumberFormat="1" applyFont="1" applyFill="1"/>
    <xf numFmtId="0" fontId="21" fillId="0" borderId="0" xfId="5" applyFont="1" applyFill="1"/>
    <xf numFmtId="0" fontId="16" fillId="0" borderId="12" xfId="5" applyFont="1" applyFill="1" applyBorder="1" applyAlignment="1">
      <alignment horizontal="center" vertical="center" wrapText="1"/>
    </xf>
    <xf numFmtId="0" fontId="16" fillId="0" borderId="12" xfId="5" applyFont="1" applyFill="1" applyBorder="1" applyAlignment="1">
      <alignment vertical="center" wrapText="1"/>
    </xf>
    <xf numFmtId="2" fontId="16" fillId="0" borderId="12" xfId="4" applyNumberFormat="1" applyFont="1" applyFill="1" applyBorder="1" applyAlignment="1">
      <alignment horizontal="center" vertical="center" wrapText="1"/>
    </xf>
    <xf numFmtId="0" fontId="16" fillId="0" borderId="0" xfId="5" applyFont="1" applyFill="1" applyAlignment="1">
      <alignment vertical="center"/>
    </xf>
    <xf numFmtId="0" fontId="21" fillId="0" borderId="12" xfId="5" applyFont="1" applyFill="1" applyBorder="1" applyAlignment="1">
      <alignment horizontal="center" vertical="top" wrapText="1"/>
    </xf>
    <xf numFmtId="2" fontId="16" fillId="0" borderId="12" xfId="5" applyNumberFormat="1" applyFont="1" applyFill="1" applyBorder="1" applyAlignment="1">
      <alignment horizontal="center" vertical="top"/>
    </xf>
    <xf numFmtId="2" fontId="16" fillId="0" borderId="12" xfId="4" applyNumberFormat="1" applyFont="1" applyFill="1" applyBorder="1" applyAlignment="1">
      <alignment horizontal="center" vertical="top" wrapText="1"/>
    </xf>
    <xf numFmtId="0" fontId="28" fillId="0" borderId="0" xfId="5" applyFont="1" applyFill="1" applyAlignment="1">
      <alignment vertical="top"/>
    </xf>
    <xf numFmtId="167" fontId="21" fillId="0" borderId="0" xfId="5" applyNumberFormat="1" applyFont="1" applyFill="1"/>
    <xf numFmtId="49" fontId="8" fillId="0" borderId="12" xfId="3" applyNumberFormat="1" applyFont="1" applyBorder="1" applyAlignment="1" applyProtection="1">
      <alignment horizontal="center" vertical="center" wrapText="1"/>
    </xf>
    <xf numFmtId="0" fontId="5" fillId="0" borderId="12" xfId="3" applyFont="1" applyBorder="1" applyAlignment="1" applyProtection="1">
      <alignment vertical="center" wrapText="1"/>
    </xf>
    <xf numFmtId="49" fontId="7" fillId="0" borderId="12" xfId="3" applyNumberFormat="1" applyFont="1" applyBorder="1" applyAlignment="1" applyProtection="1">
      <alignment horizontal="center" vertical="center" wrapText="1"/>
    </xf>
    <xf numFmtId="0" fontId="2" fillId="0" borderId="12" xfId="3" applyFont="1" applyBorder="1" applyAlignment="1" applyProtection="1">
      <alignment vertical="center" wrapText="1"/>
    </xf>
    <xf numFmtId="0" fontId="21" fillId="0" borderId="12" xfId="5" applyFont="1" applyFill="1" applyBorder="1" applyAlignment="1">
      <alignment horizontal="center" vertical="center"/>
    </xf>
    <xf numFmtId="2" fontId="21" fillId="0" borderId="12" xfId="4" applyNumberFormat="1" applyFont="1" applyFill="1" applyBorder="1" applyAlignment="1">
      <alignment horizontal="center"/>
    </xf>
    <xf numFmtId="0" fontId="21" fillId="0" borderId="12" xfId="5" applyFont="1" applyFill="1" applyBorder="1" applyAlignment="1">
      <alignment horizontal="center"/>
    </xf>
    <xf numFmtId="0" fontId="29" fillId="0" borderId="12" xfId="5" applyFont="1" applyFill="1" applyBorder="1"/>
    <xf numFmtId="0" fontId="29" fillId="0" borderId="0" xfId="5" applyFont="1" applyFill="1"/>
    <xf numFmtId="2" fontId="17" fillId="0" borderId="0" xfId="5" applyNumberFormat="1" applyFont="1" applyFill="1" applyAlignment="1">
      <alignment horizontal="center"/>
    </xf>
    <xf numFmtId="2" fontId="20" fillId="0" borderId="0" xfId="5" applyNumberFormat="1" applyFont="1" applyFill="1" applyAlignment="1">
      <alignment horizontal="center" wrapText="1"/>
    </xf>
    <xf numFmtId="0" fontId="20" fillId="0" borderId="0" xfId="5" applyFont="1" applyFill="1" applyAlignment="1">
      <alignment horizontal="right"/>
    </xf>
    <xf numFmtId="0" fontId="30" fillId="0" borderId="0" xfId="5" applyFont="1" applyFill="1"/>
    <xf numFmtId="2" fontId="30" fillId="0" borderId="0" xfId="5" applyNumberFormat="1" applyFont="1" applyFill="1" applyAlignment="1">
      <alignment horizontal="center"/>
    </xf>
    <xf numFmtId="2" fontId="15" fillId="0" borderId="0" xfId="5" applyNumberFormat="1" applyFill="1" applyAlignment="1">
      <alignment horizontal="center"/>
    </xf>
    <xf numFmtId="0" fontId="16" fillId="0" borderId="27" xfId="5" applyFont="1" applyFill="1" applyBorder="1" applyAlignment="1">
      <alignment horizontal="center" wrapText="1"/>
    </xf>
    <xf numFmtId="0" fontId="16" fillId="0" borderId="27" xfId="5" applyFont="1" applyFill="1" applyBorder="1" applyAlignment="1">
      <alignment horizontal="left" vertical="center"/>
    </xf>
    <xf numFmtId="4" fontId="21" fillId="0" borderId="12" xfId="5" applyNumberFormat="1" applyFont="1" applyFill="1" applyBorder="1" applyAlignment="1">
      <alignment horizontal="center" vertical="center" wrapText="1"/>
    </xf>
    <xf numFmtId="4" fontId="21" fillId="0" borderId="12" xfId="4" applyNumberFormat="1" applyFont="1" applyFill="1" applyBorder="1" applyAlignment="1">
      <alignment horizontal="center" vertical="center" wrapText="1"/>
    </xf>
    <xf numFmtId="2" fontId="28" fillId="0" borderId="12" xfId="5" applyNumberFormat="1" applyFont="1" applyFill="1" applyBorder="1" applyAlignment="1">
      <alignment horizontal="center" vertical="top"/>
    </xf>
    <xf numFmtId="2" fontId="21" fillId="0" borderId="12" xfId="5" applyNumberFormat="1" applyFont="1" applyFill="1" applyBorder="1" applyAlignment="1">
      <alignment horizontal="center" vertical="top"/>
    </xf>
    <xf numFmtId="2" fontId="16" fillId="0" borderId="0" xfId="5" applyNumberFormat="1" applyFont="1" applyFill="1"/>
    <xf numFmtId="0" fontId="31" fillId="0" borderId="0" xfId="6" applyFont="1" applyFill="1" applyAlignment="1">
      <alignment horizontal="center" vertical="center" wrapText="1"/>
    </xf>
    <xf numFmtId="0" fontId="31" fillId="0" borderId="0" xfId="6" applyFont="1" applyFill="1"/>
    <xf numFmtId="0" fontId="31" fillId="0" borderId="0" xfId="6" applyFont="1" applyFill="1" applyAlignment="1">
      <alignment horizontal="center" wrapText="1"/>
    </xf>
    <xf numFmtId="0" fontId="35" fillId="0" borderId="13" xfId="6" applyFont="1" applyFill="1" applyBorder="1" applyAlignment="1">
      <alignment horizontal="center" vertical="center" wrapText="1"/>
    </xf>
    <xf numFmtId="0" fontId="35" fillId="0" borderId="12" xfId="6" applyFont="1" applyFill="1" applyBorder="1" applyAlignment="1">
      <alignment horizontal="center" vertical="center" wrapText="1"/>
    </xf>
    <xf numFmtId="0" fontId="35" fillId="0" borderId="15" xfId="6" applyFont="1" applyFill="1" applyBorder="1" applyAlignment="1">
      <alignment horizontal="center" vertical="center"/>
    </xf>
    <xf numFmtId="0" fontId="34" fillId="0" borderId="13" xfId="6" applyFont="1" applyFill="1" applyBorder="1" applyAlignment="1">
      <alignment horizontal="center" vertical="center" wrapText="1"/>
    </xf>
    <xf numFmtId="0" fontId="34" fillId="0" borderId="12" xfId="6" applyFont="1" applyFill="1" applyBorder="1" applyAlignment="1">
      <alignment horizontal="center" vertical="center" wrapText="1"/>
    </xf>
    <xf numFmtId="0" fontId="34" fillId="0" borderId="15" xfId="6" applyFont="1" applyFill="1" applyBorder="1"/>
    <xf numFmtId="0" fontId="34" fillId="0" borderId="19" xfId="6" applyFont="1" applyFill="1" applyBorder="1" applyAlignment="1">
      <alignment horizontal="center" vertical="center" wrapText="1"/>
    </xf>
    <xf numFmtId="0" fontId="34" fillId="0" borderId="20" xfId="6" applyFont="1" applyFill="1" applyBorder="1" applyAlignment="1">
      <alignment horizontal="center" vertical="center" wrapText="1"/>
    </xf>
    <xf numFmtId="0" fontId="34" fillId="0" borderId="22" xfId="6" applyFont="1" applyFill="1" applyBorder="1" applyAlignment="1">
      <alignment horizontal="center" vertical="center" wrapText="1"/>
    </xf>
    <xf numFmtId="0" fontId="31" fillId="3" borderId="38" xfId="6" applyFont="1" applyFill="1" applyBorder="1" applyAlignment="1">
      <alignment horizontal="center" vertical="center" wrapText="1"/>
    </xf>
    <xf numFmtId="0" fontId="31" fillId="0" borderId="4" xfId="6" applyFont="1" applyFill="1" applyBorder="1" applyAlignment="1">
      <alignment horizontal="center" wrapText="1"/>
    </xf>
    <xf numFmtId="0" fontId="31" fillId="0" borderId="5" xfId="6" applyFont="1" applyFill="1" applyBorder="1" applyAlignment="1">
      <alignment horizontal="center" wrapText="1"/>
    </xf>
    <xf numFmtId="0" fontId="31" fillId="0" borderId="33" xfId="6" applyFont="1" applyFill="1" applyBorder="1"/>
    <xf numFmtId="0" fontId="37" fillId="0" borderId="38" xfId="6" applyFont="1" applyFill="1" applyBorder="1" applyAlignment="1">
      <alignment horizontal="center" vertical="center" wrapText="1"/>
    </xf>
    <xf numFmtId="0" fontId="18" fillId="0" borderId="38" xfId="6" applyFont="1" applyFill="1" applyBorder="1" applyAlignment="1">
      <alignment horizontal="left" vertical="center" wrapText="1"/>
    </xf>
    <xf numFmtId="164" fontId="18" fillId="4" borderId="13" xfId="1" applyFont="1" applyFill="1" applyBorder="1" applyAlignment="1">
      <alignment horizontal="center" vertical="center" wrapText="1"/>
    </xf>
    <xf numFmtId="164" fontId="18" fillId="4" borderId="12" xfId="1" applyFont="1" applyFill="1" applyBorder="1" applyAlignment="1">
      <alignment horizontal="center" vertical="center" wrapText="1"/>
    </xf>
    <xf numFmtId="4" fontId="37" fillId="0" borderId="15" xfId="6" applyNumberFormat="1" applyFont="1" applyFill="1" applyBorder="1" applyAlignment="1">
      <alignment vertical="center"/>
    </xf>
    <xf numFmtId="49" fontId="37" fillId="0" borderId="38" xfId="6" applyNumberFormat="1" applyFont="1" applyFill="1" applyBorder="1" applyAlignment="1">
      <alignment horizontal="center" vertical="center" wrapText="1"/>
    </xf>
    <xf numFmtId="164" fontId="18" fillId="0" borderId="13" xfId="1" applyFont="1" applyFill="1" applyBorder="1" applyAlignment="1">
      <alignment horizontal="center" vertical="center" wrapText="1"/>
    </xf>
    <xf numFmtId="164" fontId="18" fillId="0" borderId="12" xfId="1" applyFont="1" applyFill="1" applyBorder="1" applyAlignment="1">
      <alignment horizontal="center" vertical="center" wrapText="1"/>
    </xf>
    <xf numFmtId="4" fontId="37" fillId="0" borderId="15" xfId="6" applyNumberFormat="1" applyFont="1" applyFill="1" applyBorder="1"/>
    <xf numFmtId="164" fontId="18" fillId="0" borderId="18" xfId="1" applyFont="1" applyFill="1" applyBorder="1" applyAlignment="1">
      <alignment horizontal="center" vertical="center" wrapText="1"/>
    </xf>
    <xf numFmtId="164" fontId="18" fillId="0" borderId="17" xfId="1" applyFont="1" applyFill="1" applyBorder="1" applyAlignment="1">
      <alignment horizontal="center" vertical="center" wrapText="1"/>
    </xf>
    <xf numFmtId="164" fontId="18" fillId="0" borderId="39" xfId="1" applyFont="1" applyFill="1" applyBorder="1" applyAlignment="1">
      <alignment horizontal="center" vertical="center" wrapText="1"/>
    </xf>
    <xf numFmtId="164" fontId="18" fillId="0" borderId="25" xfId="1" applyFont="1" applyFill="1" applyBorder="1" applyAlignment="1">
      <alignment horizontal="center" vertical="center" wrapText="1"/>
    </xf>
    <xf numFmtId="164" fontId="37" fillId="0" borderId="13" xfId="1" applyFont="1" applyFill="1" applyBorder="1" applyAlignment="1">
      <alignment horizontal="center" vertical="center" wrapText="1"/>
    </xf>
    <xf numFmtId="164" fontId="37" fillId="0" borderId="12" xfId="1" applyFont="1" applyFill="1" applyBorder="1" applyAlignment="1">
      <alignment horizontal="center" vertical="center" wrapText="1"/>
    </xf>
    <xf numFmtId="0" fontId="33" fillId="0" borderId="38" xfId="6" applyFont="1" applyFill="1" applyBorder="1" applyAlignment="1">
      <alignment horizontal="center" vertical="center" wrapText="1"/>
    </xf>
    <xf numFmtId="0" fontId="13" fillId="0" borderId="38" xfId="6" applyFont="1" applyFill="1" applyBorder="1" applyAlignment="1">
      <alignment horizontal="left" vertical="center" wrapText="1"/>
    </xf>
    <xf numFmtId="164" fontId="33" fillId="3" borderId="13" xfId="1" applyFont="1" applyFill="1" applyBorder="1" applyAlignment="1">
      <alignment horizontal="center" vertical="center" wrapText="1"/>
    </xf>
    <xf numFmtId="164" fontId="33" fillId="3" borderId="12" xfId="1" applyFont="1" applyFill="1" applyBorder="1" applyAlignment="1">
      <alignment horizontal="center" vertical="center" wrapText="1"/>
    </xf>
    <xf numFmtId="164" fontId="33" fillId="3" borderId="15" xfId="1" applyFont="1" applyFill="1" applyBorder="1" applyAlignment="1">
      <alignment horizontal="center" vertical="center" wrapText="1"/>
    </xf>
    <xf numFmtId="164" fontId="37" fillId="3" borderId="13" xfId="1" applyFont="1" applyFill="1" applyBorder="1" applyAlignment="1">
      <alignment horizontal="center" vertical="center" wrapText="1"/>
    </xf>
    <xf numFmtId="164" fontId="37" fillId="3" borderId="12" xfId="1" applyFont="1" applyFill="1" applyBorder="1" applyAlignment="1">
      <alignment horizontal="center" vertical="center" wrapText="1"/>
    </xf>
    <xf numFmtId="164" fontId="37" fillId="3" borderId="15" xfId="1" applyFont="1" applyFill="1" applyBorder="1" applyAlignment="1">
      <alignment horizontal="center" vertical="center" wrapText="1"/>
    </xf>
    <xf numFmtId="0" fontId="33" fillId="0" borderId="40" xfId="6" applyFont="1" applyFill="1" applyBorder="1" applyAlignment="1">
      <alignment horizontal="center" vertical="center" wrapText="1"/>
    </xf>
    <xf numFmtId="0" fontId="13" fillId="0" borderId="40" xfId="6" applyFont="1" applyFill="1" applyBorder="1" applyAlignment="1">
      <alignment horizontal="left" vertical="center" wrapText="1"/>
    </xf>
    <xf numFmtId="164" fontId="33" fillId="3" borderId="19" xfId="1" applyFont="1" applyFill="1" applyBorder="1" applyAlignment="1">
      <alignment horizontal="center" vertical="center" wrapText="1"/>
    </xf>
    <xf numFmtId="164" fontId="33" fillId="3" borderId="20" xfId="1" applyFont="1" applyFill="1" applyBorder="1" applyAlignment="1">
      <alignment horizontal="center" vertical="center" wrapText="1"/>
    </xf>
    <xf numFmtId="164" fontId="33" fillId="3" borderId="22" xfId="1" applyFont="1" applyFill="1" applyBorder="1" applyAlignment="1">
      <alignment horizontal="center" vertical="center" wrapText="1"/>
    </xf>
    <xf numFmtId="0" fontId="34" fillId="0" borderId="0" xfId="6" applyFont="1" applyFill="1"/>
    <xf numFmtId="0" fontId="37" fillId="0" borderId="0" xfId="6" applyFont="1" applyFill="1"/>
    <xf numFmtId="1" fontId="18" fillId="0" borderId="12" xfId="5" applyNumberFormat="1" applyFont="1" applyFill="1" applyBorder="1" applyAlignment="1">
      <alignment horizontal="center" wrapText="1"/>
    </xf>
    <xf numFmtId="2" fontId="31" fillId="0" borderId="0" xfId="6" applyNumberFormat="1" applyFont="1" applyFill="1"/>
    <xf numFmtId="0" fontId="21" fillId="0" borderId="12" xfId="5" applyFont="1" applyFill="1" applyBorder="1" applyAlignment="1">
      <alignment horizontal="center" vertical="center" wrapText="1"/>
    </xf>
    <xf numFmtId="2" fontId="16" fillId="0" borderId="12" xfId="5" applyNumberFormat="1" applyFont="1" applyFill="1" applyBorder="1" applyAlignment="1">
      <alignment horizontal="right" vertical="top" wrapText="1"/>
    </xf>
    <xf numFmtId="0" fontId="16" fillId="0" borderId="12" xfId="5" applyFont="1" applyFill="1" applyBorder="1" applyAlignment="1">
      <alignment horizontal="right" vertical="top" wrapText="1"/>
    </xf>
    <xf numFmtId="4" fontId="16" fillId="0" borderId="12" xfId="5" applyNumberFormat="1" applyFont="1" applyFill="1" applyBorder="1" applyAlignment="1">
      <alignment horizontal="right" vertical="top" wrapText="1"/>
    </xf>
    <xf numFmtId="164" fontId="16" fillId="0" borderId="12" xfId="5" applyNumberFormat="1" applyFont="1" applyFill="1" applyBorder="1" applyAlignment="1">
      <alignment horizontal="right" vertical="top" wrapText="1"/>
    </xf>
    <xf numFmtId="165" fontId="21" fillId="0" borderId="12" xfId="4" applyNumberFormat="1" applyFont="1" applyFill="1" applyBorder="1" applyAlignment="1">
      <alignment horizontal="center" wrapText="1"/>
    </xf>
    <xf numFmtId="171" fontId="21" fillId="0" borderId="12" xfId="4" applyNumberFormat="1" applyFont="1" applyFill="1" applyBorder="1" applyAlignment="1">
      <alignment horizontal="center" wrapText="1"/>
    </xf>
    <xf numFmtId="4" fontId="21" fillId="0" borderId="12" xfId="4" applyNumberFormat="1" applyFont="1" applyFill="1" applyBorder="1" applyAlignment="1">
      <alignment horizontal="center" wrapText="1"/>
    </xf>
    <xf numFmtId="4" fontId="21" fillId="0" borderId="12" xfId="5" applyNumberFormat="1" applyFont="1" applyFill="1" applyBorder="1" applyAlignment="1">
      <alignment horizontal="center" vertical="center"/>
    </xf>
    <xf numFmtId="0" fontId="37" fillId="0" borderId="15" xfId="6" applyFont="1" applyFill="1" applyBorder="1"/>
    <xf numFmtId="4" fontId="39" fillId="0" borderId="12" xfId="5" applyNumberFormat="1" applyFont="1" applyFill="1" applyBorder="1" applyAlignment="1">
      <alignment horizontal="center" wrapText="1"/>
    </xf>
    <xf numFmtId="2" fontId="39" fillId="0" borderId="12" xfId="5" applyNumberFormat="1" applyFont="1" applyFill="1" applyBorder="1" applyAlignment="1">
      <alignment horizontal="center" wrapText="1"/>
    </xf>
    <xf numFmtId="4" fontId="40" fillId="0" borderId="12" xfId="5" applyNumberFormat="1" applyFont="1" applyFill="1" applyBorder="1" applyAlignment="1">
      <alignment horizontal="center" wrapText="1"/>
    </xf>
    <xf numFmtId="2" fontId="40" fillId="0" borderId="12" xfId="5" applyNumberFormat="1" applyFont="1" applyFill="1" applyBorder="1" applyAlignment="1">
      <alignment horizontal="center" wrapText="1"/>
    </xf>
    <xf numFmtId="2" fontId="40" fillId="0" borderId="12" xfId="4" applyNumberFormat="1" applyFont="1" applyFill="1" applyBorder="1" applyAlignment="1">
      <alignment horizontal="center" wrapText="1"/>
    </xf>
    <xf numFmtId="165" fontId="39" fillId="0" borderId="12" xfId="4" applyFont="1" applyFill="1" applyBorder="1" applyAlignment="1">
      <alignment horizontal="center" wrapText="1"/>
    </xf>
    <xf numFmtId="2" fontId="39" fillId="0" borderId="12" xfId="5" applyNumberFormat="1" applyFont="1" applyFill="1" applyBorder="1" applyAlignment="1">
      <alignment horizontal="center" vertical="center" wrapText="1"/>
    </xf>
    <xf numFmtId="165" fontId="40" fillId="0" borderId="12" xfId="4" applyFont="1" applyFill="1" applyBorder="1" applyAlignment="1">
      <alignment horizontal="center" wrapText="1"/>
    </xf>
    <xf numFmtId="2" fontId="40" fillId="0" borderId="12" xfId="5" applyNumberFormat="1" applyFont="1" applyFill="1" applyBorder="1" applyAlignment="1">
      <alignment horizontal="center" vertical="center" wrapText="1"/>
    </xf>
    <xf numFmtId="2" fontId="40" fillId="0" borderId="12" xfId="5" applyNumberFormat="1" applyFont="1" applyFill="1" applyBorder="1" applyAlignment="1">
      <alignment horizontal="center" vertical="center"/>
    </xf>
    <xf numFmtId="164" fontId="39" fillId="0" borderId="12" xfId="1" applyFont="1" applyFill="1" applyBorder="1" applyAlignment="1">
      <alignment horizontal="center" wrapText="1"/>
    </xf>
    <xf numFmtId="164" fontId="40" fillId="0" borderId="12" xfId="1" applyFont="1" applyFill="1" applyBorder="1" applyAlignment="1">
      <alignment horizontal="center" wrapText="1"/>
    </xf>
    <xf numFmtId="0" fontId="40" fillId="0" borderId="12" xfId="5" applyFont="1" applyFill="1" applyBorder="1" applyAlignment="1">
      <alignment horizontal="center" wrapText="1"/>
    </xf>
    <xf numFmtId="171" fontId="39" fillId="0" borderId="12" xfId="4" applyNumberFormat="1" applyFont="1" applyFill="1" applyBorder="1" applyAlignment="1">
      <alignment horizontal="center" vertical="center"/>
    </xf>
    <xf numFmtId="4" fontId="39" fillId="0" borderId="12" xfId="5" applyNumberFormat="1" applyFont="1" applyFill="1" applyBorder="1" applyAlignment="1">
      <alignment horizontal="center" vertical="center"/>
    </xf>
    <xf numFmtId="165" fontId="39" fillId="0" borderId="12" xfId="4" applyFont="1" applyFill="1" applyBorder="1" applyAlignment="1">
      <alignment horizontal="center" vertical="center" wrapText="1"/>
    </xf>
    <xf numFmtId="2" fontId="39" fillId="0" borderId="12" xfId="5" applyNumberFormat="1" applyFont="1" applyFill="1" applyBorder="1" applyAlignment="1">
      <alignment horizontal="center" vertical="center"/>
    </xf>
    <xf numFmtId="0" fontId="39" fillId="0" borderId="12" xfId="5" applyFont="1" applyFill="1" applyBorder="1" applyAlignment="1">
      <alignment horizontal="center" wrapText="1"/>
    </xf>
    <xf numFmtId="171" fontId="40" fillId="0" borderId="12" xfId="4" applyNumberFormat="1" applyFont="1" applyFill="1" applyBorder="1" applyAlignment="1">
      <alignment horizontal="center" vertical="center" wrapText="1"/>
    </xf>
    <xf numFmtId="2" fontId="39" fillId="0" borderId="12" xfId="4" applyNumberFormat="1" applyFont="1" applyFill="1" applyBorder="1" applyAlignment="1">
      <alignment horizontal="center" wrapText="1"/>
    </xf>
    <xf numFmtId="165" fontId="39" fillId="0" borderId="12" xfId="4" applyFont="1" applyFill="1" applyBorder="1" applyAlignment="1">
      <alignment horizontal="center" vertical="center"/>
    </xf>
    <xf numFmtId="4" fontId="39" fillId="0" borderId="12" xfId="5" applyNumberFormat="1" applyFont="1" applyFill="1" applyBorder="1" applyAlignment="1">
      <alignment horizontal="center" vertical="center" wrapText="1"/>
    </xf>
    <xf numFmtId="4" fontId="39" fillId="0" borderId="12" xfId="4" applyNumberFormat="1" applyFont="1" applyFill="1" applyBorder="1" applyAlignment="1">
      <alignment horizontal="center" vertical="center" wrapText="1"/>
    </xf>
    <xf numFmtId="164" fontId="39" fillId="0" borderId="12" xfId="1" applyFont="1" applyFill="1" applyBorder="1" applyAlignment="1">
      <alignment horizontal="center" vertical="center"/>
    </xf>
    <xf numFmtId="165" fontId="39" fillId="0" borderId="12" xfId="4" applyNumberFormat="1" applyFont="1" applyFill="1" applyBorder="1" applyAlignment="1">
      <alignment horizontal="center" vertical="center" wrapText="1"/>
    </xf>
    <xf numFmtId="4" fontId="40" fillId="0" borderId="12" xfId="4" applyNumberFormat="1" applyFont="1" applyFill="1" applyBorder="1" applyAlignment="1">
      <alignment horizontal="center" wrapText="1"/>
    </xf>
    <xf numFmtId="4" fontId="40" fillId="0" borderId="12" xfId="5" applyNumberFormat="1" applyFont="1" applyFill="1" applyBorder="1" applyAlignment="1">
      <alignment horizontal="center" vertical="center"/>
    </xf>
    <xf numFmtId="166" fontId="39" fillId="0" borderId="12" xfId="4" applyNumberFormat="1" applyFont="1" applyFill="1" applyBorder="1" applyAlignment="1">
      <alignment horizontal="center" vertical="center"/>
    </xf>
    <xf numFmtId="172" fontId="39" fillId="0" borderId="12" xfId="5" applyNumberFormat="1" applyFont="1" applyFill="1" applyBorder="1" applyAlignment="1">
      <alignment horizontal="center" vertical="center"/>
    </xf>
    <xf numFmtId="0" fontId="40" fillId="0" borderId="12" xfId="5" applyFont="1" applyFill="1" applyBorder="1" applyAlignment="1">
      <alignment horizontal="center" vertical="center"/>
    </xf>
    <xf numFmtId="4" fontId="16" fillId="0" borderId="12" xfId="4" applyNumberFormat="1" applyFont="1" applyFill="1" applyBorder="1" applyAlignment="1">
      <alignment horizontal="center" vertical="top" wrapText="1"/>
    </xf>
    <xf numFmtId="4" fontId="11" fillId="0" borderId="12" xfId="5" applyNumberFormat="1" applyFont="1" applyFill="1" applyBorder="1" applyAlignment="1">
      <alignment horizontal="center" vertical="top" wrapText="1"/>
    </xf>
    <xf numFmtId="4" fontId="21" fillId="0" borderId="12" xfId="4" applyNumberFormat="1" applyFont="1" applyFill="1" applyBorder="1" applyAlignment="1">
      <alignment vertical="center" wrapText="1"/>
    </xf>
    <xf numFmtId="4" fontId="21" fillId="0" borderId="12" xfId="4" applyNumberFormat="1" applyFont="1" applyFill="1" applyBorder="1" applyAlignment="1">
      <alignment wrapText="1"/>
    </xf>
    <xf numFmtId="0" fontId="3" fillId="0" borderId="0" xfId="3" applyFont="1"/>
    <xf numFmtId="0" fontId="21" fillId="0" borderId="12" xfId="5" applyFont="1" applyFill="1" applyBorder="1" applyAlignment="1">
      <alignment horizontal="center" vertical="center" wrapText="1"/>
    </xf>
    <xf numFmtId="0" fontId="15" fillId="0" borderId="0" xfId="5" applyFill="1" applyAlignment="1">
      <alignment horizontal="left"/>
    </xf>
    <xf numFmtId="0" fontId="31" fillId="0" borderId="0" xfId="3" applyFont="1" applyFill="1" applyBorder="1" applyAlignment="1">
      <alignment wrapText="1"/>
    </xf>
    <xf numFmtId="0" fontId="3" fillId="4" borderId="0" xfId="3" applyFont="1" applyFill="1" applyAlignment="1">
      <alignment horizontal="right"/>
    </xf>
    <xf numFmtId="0" fontId="4" fillId="0" borderId="0" xfId="0" applyFont="1" applyAlignment="1">
      <alignment horizontal="justify" vertical="center"/>
    </xf>
    <xf numFmtId="0" fontId="41" fillId="0" borderId="0" xfId="0" applyFont="1"/>
    <xf numFmtId="0" fontId="15" fillId="0" borderId="0" xfId="5" applyFont="1" applyFill="1" applyAlignment="1">
      <alignment horizontal="right"/>
    </xf>
    <xf numFmtId="0" fontId="15" fillId="0" borderId="0" xfId="5" applyFill="1" applyAlignment="1"/>
    <xf numFmtId="0" fontId="3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5" fillId="0" borderId="0" xfId="6" applyFont="1" applyBorder="1" applyAlignment="1">
      <alignment vertical="center" wrapText="1"/>
    </xf>
    <xf numFmtId="2" fontId="33" fillId="4" borderId="0" xfId="6" applyNumberFormat="1" applyFont="1" applyFill="1" applyAlignment="1">
      <alignment horizontal="right"/>
    </xf>
    <xf numFmtId="4" fontId="24" fillId="4" borderId="0" xfId="5" applyNumberFormat="1" applyFont="1" applyFill="1" applyAlignment="1">
      <alignment wrapText="1"/>
    </xf>
    <xf numFmtId="0" fontId="15" fillId="4" borderId="0" xfId="5" applyFont="1" applyFill="1" applyAlignment="1">
      <alignment wrapText="1"/>
    </xf>
    <xf numFmtId="49" fontId="6" fillId="4" borderId="13" xfId="3" applyNumberFormat="1" applyFont="1" applyFill="1" applyBorder="1" applyAlignment="1" applyProtection="1">
      <alignment horizontal="center" vertical="center" wrapText="1"/>
    </xf>
    <xf numFmtId="0" fontId="6" fillId="4" borderId="12" xfId="3" applyFont="1" applyFill="1" applyBorder="1" applyAlignment="1" applyProtection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</xf>
    <xf numFmtId="0" fontId="6" fillId="4" borderId="13" xfId="3" applyFont="1" applyFill="1" applyBorder="1" applyAlignment="1" applyProtection="1">
      <alignment horizontal="center" vertical="center" wrapText="1"/>
    </xf>
    <xf numFmtId="0" fontId="6" fillId="4" borderId="15" xfId="3" applyFont="1" applyFill="1" applyBorder="1" applyAlignment="1" applyProtection="1">
      <alignment horizontal="center" vertical="center" wrapText="1"/>
    </xf>
    <xf numFmtId="0" fontId="6" fillId="4" borderId="11" xfId="3" applyFont="1" applyFill="1" applyBorder="1" applyAlignment="1" applyProtection="1">
      <alignment horizontal="center" vertical="center" wrapText="1"/>
    </xf>
    <xf numFmtId="0" fontId="2" fillId="4" borderId="13" xfId="3" applyFont="1" applyFill="1" applyBorder="1"/>
    <xf numFmtId="0" fontId="2" fillId="4" borderId="3" xfId="3" applyFont="1" applyFill="1" applyBorder="1"/>
    <xf numFmtId="0" fontId="5" fillId="4" borderId="16" xfId="3" applyFont="1" applyFill="1" applyBorder="1"/>
    <xf numFmtId="0" fontId="2" fillId="4" borderId="11" xfId="3" applyFont="1" applyFill="1" applyBorder="1"/>
    <xf numFmtId="0" fontId="2" fillId="4" borderId="0" xfId="3" applyFont="1" applyFill="1"/>
    <xf numFmtId="0" fontId="2" fillId="4" borderId="12" xfId="3" applyFont="1" applyFill="1" applyBorder="1"/>
    <xf numFmtId="49" fontId="4" fillId="4" borderId="13" xfId="3" applyNumberFormat="1" applyFont="1" applyFill="1" applyBorder="1" applyAlignment="1" applyProtection="1">
      <alignment horizontal="center" vertical="center" wrapText="1"/>
    </xf>
    <xf numFmtId="0" fontId="4" fillId="4" borderId="12" xfId="3" applyFont="1" applyFill="1" applyBorder="1" applyAlignment="1" applyProtection="1">
      <alignment vertical="center" wrapText="1"/>
    </xf>
    <xf numFmtId="0" fontId="4" fillId="4" borderId="3" xfId="3" applyFont="1" applyFill="1" applyBorder="1" applyAlignment="1" applyProtection="1">
      <alignment horizontal="center" vertical="center" wrapText="1"/>
    </xf>
    <xf numFmtId="4" fontId="5" fillId="4" borderId="13" xfId="3" applyNumberFormat="1" applyFont="1" applyFill="1" applyBorder="1" applyAlignment="1" applyProtection="1">
      <alignment horizontal="center" vertical="center" wrapText="1"/>
    </xf>
    <xf numFmtId="4" fontId="5" fillId="4" borderId="17" xfId="3" applyNumberFormat="1" applyFont="1" applyFill="1" applyBorder="1" applyAlignment="1" applyProtection="1">
      <alignment horizontal="center" vertical="center" wrapText="1"/>
    </xf>
    <xf numFmtId="4" fontId="5" fillId="4" borderId="11" xfId="3" applyNumberFormat="1" applyFont="1" applyFill="1" applyBorder="1" applyAlignment="1" applyProtection="1">
      <alignment horizontal="center" vertical="center" wrapText="1"/>
    </xf>
    <xf numFmtId="4" fontId="5" fillId="4" borderId="2" xfId="3" applyNumberFormat="1" applyFont="1" applyFill="1" applyBorder="1" applyAlignment="1" applyProtection="1">
      <alignment horizontal="center" vertical="center" wrapText="1"/>
    </xf>
    <xf numFmtId="4" fontId="5" fillId="4" borderId="16" xfId="3" applyNumberFormat="1" applyFont="1" applyFill="1" applyBorder="1" applyAlignment="1" applyProtection="1">
      <alignment horizontal="center" vertical="center" wrapText="1"/>
    </xf>
    <xf numFmtId="9" fontId="5" fillId="4" borderId="11" xfId="2" applyFont="1" applyFill="1" applyBorder="1" applyAlignment="1" applyProtection="1">
      <alignment horizontal="center" vertical="center" wrapText="1"/>
    </xf>
    <xf numFmtId="2" fontId="2" fillId="4" borderId="0" xfId="3" applyNumberFormat="1" applyFont="1" applyFill="1"/>
    <xf numFmtId="2" fontId="2" fillId="4" borderId="12" xfId="3" applyNumberFormat="1" applyFont="1" applyFill="1" applyBorder="1"/>
    <xf numFmtId="4" fontId="2" fillId="4" borderId="0" xfId="3" applyNumberFormat="1" applyFont="1" applyFill="1"/>
    <xf numFmtId="4" fontId="10" fillId="4" borderId="13" xfId="3" applyNumberFormat="1" applyFont="1" applyFill="1" applyBorder="1" applyAlignment="1" applyProtection="1">
      <alignment horizontal="center" vertical="center" wrapText="1"/>
    </xf>
    <xf numFmtId="4" fontId="10" fillId="4" borderId="11" xfId="3" applyNumberFormat="1" applyFont="1" applyFill="1" applyBorder="1" applyAlignment="1" applyProtection="1">
      <alignment horizontal="center" vertical="center" wrapText="1"/>
    </xf>
    <xf numFmtId="10" fontId="5" fillId="4" borderId="11" xfId="2" applyNumberFormat="1" applyFont="1" applyFill="1" applyBorder="1" applyAlignment="1" applyProtection="1">
      <alignment horizontal="center" vertical="center" wrapText="1"/>
    </xf>
    <xf numFmtId="49" fontId="3" fillId="4" borderId="13" xfId="3" applyNumberFormat="1" applyFont="1" applyFill="1" applyBorder="1" applyAlignment="1" applyProtection="1">
      <alignment horizontal="center" vertical="center" wrapText="1"/>
    </xf>
    <xf numFmtId="0" fontId="3" fillId="4" borderId="12" xfId="3" applyFont="1" applyFill="1" applyBorder="1" applyAlignment="1" applyProtection="1">
      <alignment vertical="center" wrapText="1"/>
    </xf>
    <xf numFmtId="0" fontId="3" fillId="4" borderId="3" xfId="3" applyFont="1" applyFill="1" applyBorder="1" applyAlignment="1" applyProtection="1">
      <alignment horizontal="center" vertical="center" wrapText="1"/>
    </xf>
    <xf numFmtId="4" fontId="11" fillId="4" borderId="13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15" xfId="3" applyNumberFormat="1" applyFont="1" applyFill="1" applyBorder="1" applyAlignment="1" applyProtection="1">
      <alignment horizontal="center" vertical="center" wrapText="1"/>
      <protection locked="0"/>
    </xf>
    <xf numFmtId="4" fontId="11" fillId="4" borderId="11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3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16" xfId="3" applyNumberFormat="1" applyFont="1" applyFill="1" applyBorder="1" applyAlignment="1" applyProtection="1">
      <alignment horizontal="center" vertical="center" wrapText="1"/>
      <protection locked="0"/>
    </xf>
    <xf numFmtId="4" fontId="11" fillId="4" borderId="13" xfId="3" applyNumberFormat="1" applyFont="1" applyFill="1" applyBorder="1" applyAlignment="1" applyProtection="1">
      <alignment horizontal="center" vertical="center" wrapText="1"/>
    </xf>
    <xf numFmtId="4" fontId="11" fillId="4" borderId="11" xfId="3" applyNumberFormat="1" applyFont="1" applyFill="1" applyBorder="1" applyAlignment="1" applyProtection="1">
      <alignment horizontal="center" vertical="center" wrapText="1"/>
    </xf>
    <xf numFmtId="4" fontId="2" fillId="4" borderId="3" xfId="3" applyNumberFormat="1" applyFont="1" applyFill="1" applyBorder="1" applyAlignment="1" applyProtection="1">
      <alignment horizontal="center" vertical="center" wrapText="1"/>
    </xf>
    <xf numFmtId="4" fontId="2" fillId="4" borderId="15" xfId="3" applyNumberFormat="1" applyFont="1" applyFill="1" applyBorder="1" applyAlignment="1" applyProtection="1">
      <alignment horizontal="center" vertical="center" wrapText="1"/>
    </xf>
    <xf numFmtId="4" fontId="11" fillId="4" borderId="3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16" xfId="3" applyNumberFormat="1" applyFont="1" applyFill="1" applyBorder="1" applyAlignment="1" applyProtection="1">
      <alignment horizontal="center" vertical="center" wrapText="1"/>
    </xf>
    <xf numFmtId="4" fontId="11" fillId="4" borderId="18" xfId="3" applyNumberFormat="1" applyFont="1" applyFill="1" applyBorder="1" applyAlignment="1" applyProtection="1">
      <alignment horizontal="center" vertical="center" wrapText="1"/>
    </xf>
    <xf numFmtId="4" fontId="2" fillId="4" borderId="17" xfId="3" applyNumberFormat="1" applyFont="1" applyFill="1" applyBorder="1" applyAlignment="1" applyProtection="1">
      <alignment horizontal="center" vertical="center" wrapText="1"/>
    </xf>
    <xf numFmtId="4" fontId="2" fillId="4" borderId="2" xfId="3" applyNumberFormat="1" applyFont="1" applyFill="1" applyBorder="1" applyAlignment="1" applyProtection="1">
      <alignment horizontal="center" vertical="center" wrapText="1"/>
    </xf>
    <xf numFmtId="4" fontId="5" fillId="4" borderId="0" xfId="3" applyNumberFormat="1" applyFont="1" applyFill="1"/>
    <xf numFmtId="0" fontId="5" fillId="4" borderId="0" xfId="3" applyFont="1" applyFill="1"/>
    <xf numFmtId="2" fontId="5" fillId="4" borderId="12" xfId="3" applyNumberFormat="1" applyFont="1" applyFill="1" applyBorder="1"/>
    <xf numFmtId="0" fontId="5" fillId="4" borderId="12" xfId="3" applyFont="1" applyFill="1" applyBorder="1"/>
    <xf numFmtId="4" fontId="10" fillId="4" borderId="18" xfId="3" applyNumberFormat="1" applyFont="1" applyFill="1" applyBorder="1" applyAlignment="1" applyProtection="1">
      <alignment horizontal="center" vertical="center" wrapText="1"/>
    </xf>
    <xf numFmtId="4" fontId="5" fillId="4" borderId="15" xfId="3" applyNumberFormat="1" applyFont="1" applyFill="1" applyBorder="1" applyAlignment="1" applyProtection="1">
      <alignment horizontal="center" vertical="center" wrapText="1"/>
    </xf>
    <xf numFmtId="4" fontId="5" fillId="4" borderId="18" xfId="3" applyNumberFormat="1" applyFont="1" applyFill="1" applyBorder="1" applyAlignment="1" applyProtection="1">
      <alignment horizontal="center" vertical="center" wrapText="1"/>
    </xf>
    <xf numFmtId="2" fontId="5" fillId="4" borderId="0" xfId="3" applyNumberFormat="1" applyFont="1" applyFill="1" applyBorder="1"/>
    <xf numFmtId="0" fontId="5" fillId="4" borderId="0" xfId="3" applyFont="1" applyFill="1" applyBorder="1"/>
    <xf numFmtId="4" fontId="5" fillId="4" borderId="3" xfId="3" applyNumberFormat="1" applyFont="1" applyFill="1" applyBorder="1" applyAlignment="1" applyProtection="1">
      <alignment horizontal="center" vertical="center" wrapText="1"/>
    </xf>
    <xf numFmtId="4" fontId="5" fillId="4" borderId="18" xfId="3" applyNumberFormat="1" applyFont="1" applyFill="1" applyBorder="1" applyAlignment="1" applyProtection="1">
      <alignment horizontal="center" vertical="center" wrapText="1"/>
      <protection locked="0"/>
    </xf>
    <xf numFmtId="4" fontId="5" fillId="4" borderId="15" xfId="3" applyNumberFormat="1" applyFont="1" applyFill="1" applyBorder="1" applyAlignment="1" applyProtection="1">
      <alignment horizontal="center" vertical="center" wrapText="1"/>
      <protection locked="0"/>
    </xf>
    <xf numFmtId="4" fontId="5" fillId="4" borderId="3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0" xfId="4" applyFont="1" applyFill="1"/>
    <xf numFmtId="2" fontId="5" fillId="4" borderId="0" xfId="3" applyNumberFormat="1" applyFont="1" applyFill="1"/>
    <xf numFmtId="4" fontId="2" fillId="4" borderId="13" xfId="3" applyNumberFormat="1" applyFont="1" applyFill="1" applyBorder="1" applyAlignment="1" applyProtection="1">
      <alignment horizontal="center" vertical="center" wrapText="1"/>
    </xf>
    <xf numFmtId="2" fontId="2" fillId="4" borderId="15" xfId="3" applyNumberFormat="1" applyFont="1" applyFill="1" applyBorder="1" applyAlignment="1" applyProtection="1">
      <alignment horizontal="center" vertical="center" wrapText="1"/>
    </xf>
    <xf numFmtId="2" fontId="11" fillId="4" borderId="3" xfId="3" applyNumberFormat="1" applyFont="1" applyFill="1" applyBorder="1" applyAlignment="1" applyProtection="1">
      <alignment horizontal="center" vertical="center" wrapText="1"/>
    </xf>
    <xf numFmtId="4" fontId="2" fillId="4" borderId="11" xfId="3" applyNumberFormat="1" applyFont="1" applyFill="1" applyBorder="1" applyAlignment="1" applyProtection="1">
      <alignment horizontal="center" vertical="center" wrapText="1"/>
    </xf>
    <xf numFmtId="2" fontId="2" fillId="4" borderId="3" xfId="3" applyNumberFormat="1" applyFont="1" applyFill="1" applyBorder="1" applyAlignment="1" applyProtection="1">
      <alignment horizontal="center" vertical="center" wrapText="1"/>
    </xf>
    <xf numFmtId="4" fontId="13" fillId="4" borderId="17" xfId="3" applyNumberFormat="1" applyFont="1" applyFill="1" applyBorder="1" applyAlignment="1" applyProtection="1">
      <alignment horizontal="center" vertical="center" wrapText="1"/>
    </xf>
    <xf numFmtId="4" fontId="13" fillId="4" borderId="2" xfId="3" applyNumberFormat="1" applyFont="1" applyFill="1" applyBorder="1" applyAlignment="1" applyProtection="1">
      <alignment horizontal="center" vertical="center" wrapText="1"/>
    </xf>
    <xf numFmtId="4" fontId="4" fillId="4" borderId="16" xfId="3" applyNumberFormat="1" applyFont="1" applyFill="1" applyBorder="1" applyAlignment="1" applyProtection="1">
      <alignment horizontal="center" vertical="center" wrapText="1"/>
    </xf>
    <xf numFmtId="2" fontId="2" fillId="4" borderId="13" xfId="3" applyNumberFormat="1" applyFont="1" applyFill="1" applyBorder="1" applyAlignment="1" applyProtection="1">
      <alignment horizontal="center" vertical="center" wrapText="1"/>
    </xf>
    <xf numFmtId="2" fontId="5" fillId="4" borderId="15" xfId="3" applyNumberFormat="1" applyFont="1" applyFill="1" applyBorder="1" applyAlignment="1" applyProtection="1">
      <alignment horizontal="center" vertical="center" wrapText="1"/>
    </xf>
    <xf numFmtId="2" fontId="2" fillId="4" borderId="11" xfId="3" applyNumberFormat="1" applyFont="1" applyFill="1" applyBorder="1" applyAlignment="1" applyProtection="1">
      <alignment horizontal="center" vertical="center" wrapText="1"/>
    </xf>
    <xf numFmtId="2" fontId="5" fillId="4" borderId="3" xfId="3" applyNumberFormat="1" applyFont="1" applyFill="1" applyBorder="1" applyAlignment="1" applyProtection="1">
      <alignment horizontal="center" vertical="center" wrapText="1"/>
    </xf>
    <xf numFmtId="0" fontId="2" fillId="4" borderId="16" xfId="3" applyFont="1" applyFill="1" applyBorder="1"/>
    <xf numFmtId="166" fontId="10" fillId="4" borderId="13" xfId="4" applyNumberFormat="1" applyFont="1" applyFill="1" applyBorder="1" applyAlignment="1" applyProtection="1">
      <alignment horizontal="center" vertical="center" wrapText="1"/>
    </xf>
    <xf numFmtId="167" fontId="14" fillId="4" borderId="15" xfId="3" applyNumberFormat="1" applyFont="1" applyFill="1" applyBorder="1" applyAlignment="1" applyProtection="1">
      <alignment horizontal="center" vertical="center" wrapText="1"/>
    </xf>
    <xf numFmtId="166" fontId="10" fillId="4" borderId="11" xfId="4" applyNumberFormat="1" applyFont="1" applyFill="1" applyBorder="1" applyAlignment="1" applyProtection="1">
      <alignment horizontal="center" vertical="center" wrapText="1"/>
    </xf>
    <xf numFmtId="164" fontId="10" fillId="4" borderId="3" xfId="3" applyNumberFormat="1" applyFont="1" applyFill="1" applyBorder="1" applyAlignment="1" applyProtection="1">
      <alignment horizontal="center" vertical="center" wrapText="1"/>
    </xf>
    <xf numFmtId="164" fontId="10" fillId="4" borderId="15" xfId="3" applyNumberFormat="1" applyFont="1" applyFill="1" applyBorder="1" applyAlignment="1" applyProtection="1">
      <alignment horizontal="center" vertical="center" wrapText="1"/>
    </xf>
    <xf numFmtId="164" fontId="10" fillId="4" borderId="3" xfId="3" applyNumberFormat="1" applyFont="1" applyFill="1" applyBorder="1"/>
    <xf numFmtId="168" fontId="10" fillId="4" borderId="16" xfId="3" applyNumberFormat="1" applyFont="1" applyFill="1" applyBorder="1" applyAlignment="1" applyProtection="1">
      <alignment horizontal="center" vertical="center" wrapText="1"/>
      <protection locked="0"/>
    </xf>
    <xf numFmtId="165" fontId="5" fillId="4" borderId="13" xfId="4" applyFont="1" applyFill="1" applyBorder="1" applyAlignment="1" applyProtection="1">
      <alignment horizontal="center" vertical="center" wrapText="1"/>
    </xf>
    <xf numFmtId="0" fontId="5" fillId="4" borderId="15" xfId="3" applyNumberFormat="1" applyFont="1" applyFill="1" applyBorder="1" applyAlignment="1" applyProtection="1">
      <alignment horizontal="center" vertical="center" wrapText="1"/>
    </xf>
    <xf numFmtId="165" fontId="5" fillId="4" borderId="11" xfId="4" applyNumberFormat="1" applyFont="1" applyFill="1" applyBorder="1" applyAlignment="1" applyProtection="1">
      <alignment horizontal="center" vertical="center" wrapText="1"/>
    </xf>
    <xf numFmtId="0" fontId="5" fillId="4" borderId="3" xfId="3" applyNumberFormat="1" applyFont="1" applyFill="1" applyBorder="1" applyAlignment="1" applyProtection="1">
      <alignment horizontal="center" vertical="center" wrapText="1"/>
    </xf>
    <xf numFmtId="0" fontId="5" fillId="4" borderId="3" xfId="3" applyFont="1" applyFill="1" applyBorder="1"/>
    <xf numFmtId="4" fontId="5" fillId="4" borderId="16" xfId="3" applyNumberFormat="1" applyFont="1" applyFill="1" applyBorder="1" applyAlignment="1" applyProtection="1">
      <alignment horizontal="center" vertical="center" wrapText="1"/>
      <protection locked="0"/>
    </xf>
    <xf numFmtId="49" fontId="12" fillId="4" borderId="19" xfId="3" applyNumberFormat="1" applyFont="1" applyFill="1" applyBorder="1" applyAlignment="1" applyProtection="1">
      <alignment horizontal="center" vertical="center" wrapText="1"/>
    </xf>
    <xf numFmtId="0" fontId="12" fillId="4" borderId="20" xfId="3" applyFont="1" applyFill="1" applyBorder="1" applyAlignment="1" applyProtection="1">
      <alignment vertical="center" wrapText="1"/>
    </xf>
    <xf numFmtId="0" fontId="2" fillId="4" borderId="21" xfId="3" applyFont="1" applyFill="1" applyBorder="1"/>
    <xf numFmtId="2" fontId="2" fillId="4" borderId="19" xfId="3" applyNumberFormat="1" applyFont="1" applyFill="1" applyBorder="1"/>
    <xf numFmtId="0" fontId="2" fillId="4" borderId="22" xfId="3" applyFont="1" applyFill="1" applyBorder="1"/>
    <xf numFmtId="2" fontId="2" fillId="4" borderId="23" xfId="3" applyNumberFormat="1" applyFont="1" applyFill="1" applyBorder="1"/>
    <xf numFmtId="2" fontId="2" fillId="4" borderId="21" xfId="3" applyNumberFormat="1" applyFont="1" applyFill="1" applyBorder="1"/>
    <xf numFmtId="2" fontId="2" fillId="4" borderId="22" xfId="3" applyNumberFormat="1" applyFont="1" applyFill="1" applyBorder="1"/>
    <xf numFmtId="0" fontId="2" fillId="4" borderId="24" xfId="3" applyFont="1" applyFill="1" applyBorder="1"/>
    <xf numFmtId="49" fontId="12" fillId="4" borderId="0" xfId="3" applyNumberFormat="1" applyFont="1" applyFill="1" applyBorder="1" applyAlignment="1" applyProtection="1">
      <alignment horizontal="center" vertical="center" wrapText="1"/>
    </xf>
    <xf numFmtId="0" fontId="12" fillId="4" borderId="25" xfId="3" applyFont="1" applyFill="1" applyBorder="1" applyAlignment="1" applyProtection="1">
      <alignment vertical="center" wrapText="1"/>
    </xf>
    <xf numFmtId="0" fontId="2" fillId="4" borderId="25" xfId="3" applyFont="1" applyFill="1" applyBorder="1"/>
    <xf numFmtId="4" fontId="2" fillId="4" borderId="25" xfId="3" applyNumberFormat="1" applyFont="1" applyFill="1" applyBorder="1"/>
    <xf numFmtId="169" fontId="2" fillId="4" borderId="12" xfId="2" applyNumberFormat="1" applyFont="1" applyFill="1" applyBorder="1"/>
    <xf numFmtId="169" fontId="2" fillId="4" borderId="0" xfId="2" applyNumberFormat="1" applyFont="1" applyFill="1"/>
    <xf numFmtId="49" fontId="2" fillId="4" borderId="0" xfId="3" applyNumberFormat="1" applyFont="1" applyFill="1" applyAlignment="1">
      <alignment horizontal="center"/>
    </xf>
    <xf numFmtId="3" fontId="2" fillId="4" borderId="12" xfId="3" applyNumberFormat="1" applyFont="1" applyFill="1" applyBorder="1"/>
    <xf numFmtId="0" fontId="2" fillId="4" borderId="0" xfId="3" applyFont="1" applyFill="1" applyBorder="1"/>
    <xf numFmtId="3" fontId="2" fillId="4" borderId="0" xfId="3" applyNumberFormat="1" applyFont="1" applyFill="1" applyBorder="1"/>
    <xf numFmtId="0" fontId="21" fillId="4" borderId="12" xfId="5" applyFont="1" applyFill="1" applyBorder="1" applyAlignment="1">
      <alignment wrapText="1"/>
    </xf>
    <xf numFmtId="0" fontId="21" fillId="4" borderId="12" xfId="5" applyFont="1" applyFill="1" applyBorder="1" applyAlignment="1">
      <alignment horizontal="left" wrapText="1"/>
    </xf>
    <xf numFmtId="0" fontId="16" fillId="4" borderId="12" xfId="5" applyFont="1" applyFill="1" applyBorder="1" applyAlignment="1">
      <alignment wrapText="1"/>
    </xf>
    <xf numFmtId="0" fontId="16" fillId="0" borderId="12" xfId="5" applyFont="1" applyFill="1" applyBorder="1" applyAlignment="1">
      <alignment horizontal="center" vertical="center"/>
    </xf>
    <xf numFmtId="4" fontId="10" fillId="0" borderId="12" xfId="5" applyNumberFormat="1" applyFont="1" applyFill="1" applyBorder="1" applyAlignment="1">
      <alignment horizontal="center" vertical="center" wrapText="1"/>
    </xf>
    <xf numFmtId="164" fontId="21" fillId="0" borderId="12" xfId="5" applyNumberFormat="1" applyFont="1" applyFill="1" applyBorder="1" applyAlignment="1">
      <alignment horizontal="left" vertical="center" wrapText="1"/>
    </xf>
    <xf numFmtId="165" fontId="21" fillId="0" borderId="12" xfId="4" applyFont="1" applyFill="1" applyBorder="1" applyAlignment="1">
      <alignment vertical="center"/>
    </xf>
    <xf numFmtId="0" fontId="4" fillId="0" borderId="0" xfId="3" applyFont="1" applyAlignment="1" applyProtection="1">
      <alignment horizontal="center"/>
    </xf>
    <xf numFmtId="0" fontId="0" fillId="0" borderId="0" xfId="0" applyAlignment="1"/>
    <xf numFmtId="0" fontId="3" fillId="4" borderId="0" xfId="3" applyNumberFormat="1" applyFont="1" applyFill="1" applyAlignment="1" applyProtection="1">
      <alignment horizontal="center"/>
    </xf>
    <xf numFmtId="0" fontId="41" fillId="0" borderId="0" xfId="0" applyFont="1" applyAlignment="1"/>
    <xf numFmtId="0" fontId="7" fillId="0" borderId="7" xfId="3" applyFont="1" applyBorder="1" applyAlignment="1" applyProtection="1">
      <alignment horizontal="center" vertical="center"/>
    </xf>
    <xf numFmtId="0" fontId="7" fillId="0" borderId="9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/>
    </xf>
    <xf numFmtId="0" fontId="8" fillId="0" borderId="16" xfId="3" applyFont="1" applyBorder="1" applyAlignment="1" applyProtection="1">
      <alignment horizontal="center" vertical="center"/>
    </xf>
    <xf numFmtId="0" fontId="7" fillId="0" borderId="11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top"/>
    </xf>
    <xf numFmtId="0" fontId="2" fillId="0" borderId="0" xfId="3" applyFont="1" applyBorder="1" applyAlignment="1" applyProtection="1">
      <alignment horizontal="right"/>
    </xf>
    <xf numFmtId="0" fontId="5" fillId="0" borderId="0" xfId="0" applyFont="1" applyAlignment="1">
      <alignment horizontal="justify" vertical="center" wrapText="1"/>
    </xf>
    <xf numFmtId="49" fontId="6" fillId="0" borderId="3" xfId="3" applyNumberFormat="1" applyFont="1" applyBorder="1" applyAlignment="1" applyProtection="1">
      <alignment vertical="center" wrapText="1"/>
    </xf>
    <xf numFmtId="49" fontId="6" fillId="0" borderId="4" xfId="3" applyNumberFormat="1" applyFont="1" applyBorder="1" applyAlignment="1" applyProtection="1">
      <alignment horizontal="center" vertical="center" wrapText="1"/>
    </xf>
    <xf numFmtId="49" fontId="6" fillId="0" borderId="13" xfId="3" applyNumberFormat="1" applyFont="1" applyBorder="1" applyAlignment="1" applyProtection="1">
      <alignment horizontal="center" vertical="center" wrapText="1"/>
    </xf>
    <xf numFmtId="0" fontId="3" fillId="0" borderId="5" xfId="3" applyFont="1" applyBorder="1" applyAlignment="1" applyProtection="1">
      <alignment horizontal="center" vertical="center" wrapText="1"/>
    </xf>
    <xf numFmtId="0" fontId="3" fillId="0" borderId="12" xfId="3" applyFont="1" applyBorder="1" applyAlignment="1" applyProtection="1">
      <alignment horizontal="center" vertical="center" wrapText="1"/>
    </xf>
    <xf numFmtId="0" fontId="7" fillId="0" borderId="6" xfId="3" applyFont="1" applyBorder="1" applyAlignment="1" applyProtection="1">
      <alignment horizontal="center" vertical="center" wrapText="1"/>
    </xf>
    <xf numFmtId="0" fontId="7" fillId="0" borderId="14" xfId="3" applyFont="1" applyBorder="1" applyAlignment="1" applyProtection="1">
      <alignment horizontal="center" vertical="center" wrapText="1"/>
    </xf>
    <xf numFmtId="0" fontId="7" fillId="0" borderId="7" xfId="3" applyFont="1" applyBorder="1" applyAlignment="1" applyProtection="1">
      <alignment horizontal="center" vertical="center" wrapText="1"/>
    </xf>
    <xf numFmtId="0" fontId="7" fillId="0" borderId="8" xfId="3" applyFont="1" applyBorder="1" applyAlignment="1" applyProtection="1">
      <alignment horizontal="center" vertical="center" wrapText="1"/>
    </xf>
    <xf numFmtId="0" fontId="7" fillId="0" borderId="9" xfId="3" applyFont="1" applyBorder="1" applyAlignment="1" applyProtection="1">
      <alignment horizontal="center" vertical="center" wrapText="1"/>
    </xf>
    <xf numFmtId="0" fontId="21" fillId="0" borderId="12" xfId="5" applyFont="1" applyFill="1" applyBorder="1" applyAlignment="1">
      <alignment horizontal="center" vertical="center" wrapText="1"/>
    </xf>
    <xf numFmtId="0" fontId="21" fillId="0" borderId="26" xfId="5" applyFont="1" applyFill="1" applyBorder="1" applyAlignment="1">
      <alignment horizontal="center"/>
    </xf>
    <xf numFmtId="0" fontId="20" fillId="0" borderId="0" xfId="5" applyFont="1" applyFill="1" applyAlignment="1">
      <alignment horizontal="left" wrapText="1"/>
    </xf>
    <xf numFmtId="0" fontId="20" fillId="0" borderId="0" xfId="5" applyFont="1" applyFill="1" applyAlignment="1">
      <alignment horizontal="right"/>
    </xf>
    <xf numFmtId="0" fontId="21" fillId="0" borderId="28" xfId="5" applyFont="1" applyFill="1" applyBorder="1" applyAlignment="1">
      <alignment horizontal="center" vertical="center" wrapText="1"/>
    </xf>
    <xf numFmtId="0" fontId="21" fillId="0" borderId="29" xfId="5" applyFont="1" applyFill="1" applyBorder="1" applyAlignment="1">
      <alignment horizontal="center" vertical="center" wrapText="1"/>
    </xf>
    <xf numFmtId="0" fontId="21" fillId="0" borderId="14" xfId="5" applyFont="1" applyFill="1" applyBorder="1" applyAlignment="1">
      <alignment horizontal="center" vertical="center" wrapText="1"/>
    </xf>
    <xf numFmtId="0" fontId="21" fillId="0" borderId="30" xfId="5" applyFont="1" applyFill="1" applyBorder="1" applyAlignment="1">
      <alignment horizontal="center" vertical="center" wrapText="1"/>
    </xf>
    <xf numFmtId="0" fontId="13" fillId="0" borderId="26" xfId="5" applyFont="1" applyFill="1" applyBorder="1" applyAlignment="1">
      <alignment horizontal="center"/>
    </xf>
    <xf numFmtId="2" fontId="16" fillId="0" borderId="26" xfId="5" applyNumberFormat="1" applyFont="1" applyFill="1" applyBorder="1" applyAlignment="1">
      <alignment horizontal="right"/>
    </xf>
    <xf numFmtId="0" fontId="13" fillId="0" borderId="12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5" applyFont="1" applyFill="1" applyAlignment="1">
      <alignment horizontal="center"/>
    </xf>
    <xf numFmtId="0" fontId="38" fillId="0" borderId="0" xfId="3" applyFont="1" applyBorder="1" applyAlignment="1" applyProtection="1">
      <alignment horizontal="center" vertical="center" wrapText="1"/>
    </xf>
    <xf numFmtId="0" fontId="38" fillId="0" borderId="0" xfId="3" applyFont="1" applyBorder="1" applyAlignment="1" applyProtection="1">
      <alignment horizontal="left" vertical="center" wrapText="1"/>
    </xf>
    <xf numFmtId="0" fontId="35" fillId="0" borderId="0" xfId="6" applyFont="1" applyBorder="1" applyAlignment="1">
      <alignment horizontal="center" vertical="center" wrapText="1"/>
    </xf>
    <xf numFmtId="0" fontId="31" fillId="0" borderId="1" xfId="6" applyFont="1" applyBorder="1" applyAlignment="1">
      <alignment horizontal="center" wrapText="1"/>
    </xf>
    <xf numFmtId="0" fontId="31" fillId="0" borderId="0" xfId="6" applyFont="1" applyBorder="1" applyAlignment="1">
      <alignment horizontal="center" wrapText="1"/>
    </xf>
    <xf numFmtId="0" fontId="34" fillId="0" borderId="31" xfId="6" applyFont="1" applyBorder="1" applyAlignment="1">
      <alignment horizontal="center" vertical="center" wrapText="1"/>
    </xf>
    <xf numFmtId="0" fontId="34" fillId="0" borderId="34" xfId="6" applyFont="1" applyBorder="1" applyAlignment="1">
      <alignment horizontal="center" vertical="center" wrapText="1"/>
    </xf>
    <xf numFmtId="0" fontId="34" fillId="0" borderId="36" xfId="6" applyFont="1" applyBorder="1" applyAlignment="1">
      <alignment horizontal="center" vertical="center" wrapText="1"/>
    </xf>
    <xf numFmtId="0" fontId="34" fillId="0" borderId="32" xfId="6" applyFont="1" applyBorder="1" applyAlignment="1">
      <alignment horizontal="center" vertical="center" wrapText="1"/>
    </xf>
    <xf numFmtId="0" fontId="34" fillId="0" borderId="35" xfId="6" applyFont="1" applyBorder="1" applyAlignment="1">
      <alignment horizontal="center" vertical="center" wrapText="1"/>
    </xf>
    <xf numFmtId="0" fontId="34" fillId="0" borderId="37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35" fillId="0" borderId="5" xfId="6" applyFont="1" applyBorder="1" applyAlignment="1">
      <alignment horizontal="center" vertical="center" wrapText="1"/>
    </xf>
    <xf numFmtId="0" fontId="35" fillId="0" borderId="33" xfId="6" applyFont="1" applyBorder="1" applyAlignment="1">
      <alignment horizontal="center" vertical="center" wrapText="1"/>
    </xf>
  </cellXfs>
  <cellStyles count="8">
    <cellStyle name="Обычный" xfId="0" builtinId="0"/>
    <cellStyle name="Обычный 19" xfId="5"/>
    <cellStyle name="Обычный 2 2 2 9" xfId="6"/>
    <cellStyle name="Обычный 3 15" xfId="3"/>
    <cellStyle name="Обычный 30" xfId="7"/>
    <cellStyle name="Процентный" xfId="2" builtinId="5"/>
    <cellStyle name="Финансовый" xfId="1" builtinId="3"/>
    <cellStyle name="Финансовый 5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ovalova_v/AppData/Local/Microsoft/Windows/Temporary%20Internet%20Files/Content.Outlook/O16J3OHY/&#1058;&#1040;&#1056;&#1048;&#1060;%202020%20%20&#1040;&#1058;%2027.05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91;&#1089;&#1083;&#1091;&#1075;&#1072;%20&#1073;&#1077;&#1079;%20&#1079;&#1072;&#1097;&#1080;&#1090;&#1099;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56;&#1058;_&#1056;&#1086;&#1079;&#1088;&#1072;&#1093;&#1091;&#1085;&#1086;&#1082;%20&#1090;&#1072;&#1088;&#1080;&#1092;&#1110;&#1074;%20&#1073;&#1077;&#1079;%20&#1087;&#1072;&#1088;&#1086;&#1083;&#1103;2018(&#1076;&#1083;&#1103;%20&#1079;&#1072;&#1097;&#1080;&#1090;&#1099;&#1057;&#1052;&#1056;)&#1088;&#1077;&#1085;&#1090;&#1072;&#1073;&#1077;&#1083;&#1100;&#1085;&#1086;&#1089;&#1090;&#1100;2.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ovalova_v/Desktop/&#1088;&#1110;&#1096;&#1077;&#1085;&#1085;&#1103;%20&#1087;&#1086;%20&#1090;&#1072;&#1088;&#1080;&#1092;&#1072;&#1093;/&#1058;&#1040;&#1056;&#1048;&#1060;%202020%20%20&#1040;&#1058;%20&#1086;&#1082;&#1086;&#1085;&#1095;&#1072;&#1090;&#1077;&#1083;&#1100;&#1085;&#1099;&#1081;%20&#1074;&#1072;&#1088;&#1080;&#1072;&#1085;&#1090;%20&#1073;&#1077;&#1079;%20&#1048;&#1055;,%20&#1087;&#1091;&#1088;&#1086;&#1090;&#1077;&#1082;&#1072;,%202%25%20&#1086;&#1073;&#1086;&#1088;&#1086;&#1090;&#1085;&#109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Лист1"/>
      <sheetName val="ГВП"/>
      <sheetName val="структура тарифаУСЛУГА"/>
      <sheetName val="Д7_послуга"/>
      <sheetName val="Д8_послсуга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3845018.2417153814</v>
          </cell>
          <cell r="E7">
            <v>421546.94</v>
          </cell>
          <cell r="F7">
            <v>156924195.91707888</v>
          </cell>
        </row>
      </sheetData>
      <sheetData sheetId="8">
        <row r="7">
          <cell r="J7">
            <v>169456.94060090595</v>
          </cell>
        </row>
      </sheetData>
      <sheetData sheetId="9">
        <row r="34">
          <cell r="F34">
            <v>147.41800000000001</v>
          </cell>
        </row>
      </sheetData>
      <sheetData sheetId="10">
        <row r="14">
          <cell r="L14">
            <v>74878.850465239986</v>
          </cell>
        </row>
      </sheetData>
      <sheetData sheetId="11">
        <row r="15">
          <cell r="K15">
            <v>17200.156567170001</v>
          </cell>
        </row>
      </sheetData>
      <sheetData sheetId="12">
        <row r="12">
          <cell r="K12">
            <v>0</v>
          </cell>
        </row>
      </sheetData>
      <sheetData sheetId="13">
        <row r="38">
          <cell r="M38">
            <v>4522.9015428292687</v>
          </cell>
        </row>
        <row r="44">
          <cell r="M44">
            <v>194970.00046892889</v>
          </cell>
        </row>
      </sheetData>
      <sheetData sheetId="14">
        <row r="11">
          <cell r="D11">
            <v>441.87538261763984</v>
          </cell>
        </row>
      </sheetData>
      <sheetData sheetId="15">
        <row r="13">
          <cell r="D13">
            <v>132.83000000000001</v>
          </cell>
        </row>
      </sheetData>
      <sheetData sheetId="16">
        <row r="11">
          <cell r="D11">
            <v>10.455066151598151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ители"/>
      <sheetName val="д.2 тарифи 869 пост за табл 7.1"/>
      <sheetName val="д.3 розр за табл 2.3-2.6"/>
      <sheetName val="д.4 за табл 2.1"/>
      <sheetName val="Лист1"/>
      <sheetName val="ГВП"/>
      <sheetName val="структура тарифа"/>
      <sheetName val="собіварт"/>
      <sheetName val="соб Коміс"/>
      <sheetName val="Структура послуги аналіз"/>
      <sheetName val="Додаток4"/>
      <sheetName val="послуга"/>
      <sheetName val="Лист2"/>
      <sheetName val="послуга 2018"/>
      <sheetName val="расчет послуги"/>
      <sheetName val="расчет рыбал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C4">
            <v>9460.2366658989049</v>
          </cell>
        </row>
      </sheetData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4 (1)"/>
      <sheetName val="Д5"/>
      <sheetName val="Д5 (1)"/>
      <sheetName val="Д6"/>
      <sheetName val="Д9"/>
      <sheetName val="структураТАРИФА"/>
      <sheetName val="виробн"/>
      <sheetName val="транспорт"/>
      <sheetName val="постачання"/>
      <sheetName val="Лист6"/>
      <sheetName val="Лист1"/>
      <sheetName val="свод для кульчен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A2">
            <v>298970919.48336291</v>
          </cell>
        </row>
        <row r="15">
          <cell r="AL15">
            <v>1798056</v>
          </cell>
        </row>
        <row r="16">
          <cell r="AL16">
            <v>395572.32</v>
          </cell>
        </row>
        <row r="34">
          <cell r="AM34">
            <v>711339.51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Лист1"/>
      <sheetName val="ГВП"/>
      <sheetName val="структура тарифаУСЛУГА"/>
      <sheetName val="Д7_послуга"/>
      <sheetName val="Д8_послсуга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3">
          <cell r="M13">
            <v>65.974005400552016</v>
          </cell>
          <cell r="O13">
            <v>64.365008901899643</v>
          </cell>
          <cell r="Q13">
            <v>62.8015070068206</v>
          </cell>
        </row>
        <row r="18">
          <cell r="M18">
            <v>14.352812795256961</v>
          </cell>
          <cell r="O18">
            <v>12.52591648783751</v>
          </cell>
          <cell r="Q18">
            <v>13.117422809381358</v>
          </cell>
        </row>
        <row r="22">
          <cell r="M22">
            <v>1.6492976132881914</v>
          </cell>
          <cell r="O22">
            <v>3.1755325739711719</v>
          </cell>
          <cell r="Q22">
            <v>3.1561722975302513</v>
          </cell>
        </row>
        <row r="24">
          <cell r="M24">
            <v>0.2968735703918744</v>
          </cell>
          <cell r="O24">
            <v>0.57159586331481094</v>
          </cell>
          <cell r="Q24">
            <v>0.56811101355544513</v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topLeftCell="B1" workbookViewId="0">
      <selection activeCell="L4" sqref="L4"/>
    </sheetView>
  </sheetViews>
  <sheetFormatPr defaultColWidth="9.140625" defaultRowHeight="15" x14ac:dyDescent="0.25"/>
  <cols>
    <col min="1" max="1" width="6.140625" style="1" hidden="1" customWidth="1"/>
    <col min="2" max="2" width="6.7109375" style="2" customWidth="1"/>
    <col min="3" max="3" width="69.5703125" style="3" customWidth="1"/>
    <col min="4" max="4" width="2.28515625" style="3" hidden="1" customWidth="1"/>
    <col min="5" max="5" width="14.5703125" style="3" customWidth="1"/>
    <col min="6" max="6" width="12.140625" style="3" bestFit="1" customWidth="1"/>
    <col min="7" max="7" width="14.5703125" style="3" customWidth="1"/>
    <col min="8" max="8" width="11.5703125" style="3" customWidth="1"/>
    <col min="9" max="9" width="14.28515625" style="3" customWidth="1"/>
    <col min="10" max="10" width="13.7109375" style="3" customWidth="1"/>
    <col min="11" max="11" width="13.5703125" style="3" customWidth="1"/>
    <col min="12" max="12" width="12.85546875" style="3" customWidth="1"/>
    <col min="13" max="13" width="15.5703125" style="3" customWidth="1"/>
    <col min="14" max="14" width="13.85546875" style="3" hidden="1" customWidth="1"/>
    <col min="15" max="15" width="11.140625" style="3" hidden="1" customWidth="1"/>
    <col min="16" max="16" width="17" style="3" hidden="1" customWidth="1"/>
    <col min="17" max="17" width="7.42578125" style="3" hidden="1" customWidth="1"/>
    <col min="18" max="18" width="12.7109375" style="3" hidden="1" customWidth="1"/>
    <col min="19" max="19" width="10.28515625" style="3" hidden="1" customWidth="1"/>
    <col min="20" max="20" width="7.42578125" style="3" hidden="1" customWidth="1"/>
    <col min="21" max="22" width="0" style="3" hidden="1" customWidth="1"/>
    <col min="23" max="23" width="15.140625" style="3" hidden="1" customWidth="1"/>
    <col min="24" max="24" width="12.140625" style="3" hidden="1" customWidth="1"/>
    <col min="25" max="16384" width="9.140625" style="3"/>
  </cols>
  <sheetData>
    <row r="1" spans="1:25" ht="15" customHeight="1" x14ac:dyDescent="0.25">
      <c r="K1" s="254" t="s">
        <v>0</v>
      </c>
    </row>
    <row r="2" spans="1:25" ht="15" customHeight="1" x14ac:dyDescent="0.25">
      <c r="K2" s="254" t="s">
        <v>221</v>
      </c>
    </row>
    <row r="3" spans="1:25" ht="15" customHeight="1" x14ac:dyDescent="0.25">
      <c r="K3" s="3" t="s">
        <v>232</v>
      </c>
      <c r="L3" s="3" t="s">
        <v>233</v>
      </c>
      <c r="M3" s="258"/>
    </row>
    <row r="4" spans="1:25" ht="21.75" customHeight="1" x14ac:dyDescent="0.25">
      <c r="L4" s="257"/>
      <c r="M4" s="257"/>
    </row>
    <row r="5" spans="1:25" ht="15.75" customHeight="1" x14ac:dyDescent="0.25">
      <c r="A5" s="4"/>
      <c r="B5" s="380" t="s">
        <v>222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6"/>
      <c r="O5" s="6"/>
      <c r="P5" s="6"/>
      <c r="Q5" s="7"/>
      <c r="R5" s="7"/>
      <c r="S5" s="7"/>
      <c r="T5" s="7"/>
    </row>
    <row r="6" spans="1:25" ht="15.75" x14ac:dyDescent="0.25">
      <c r="A6" s="4"/>
      <c r="B6" s="382" t="s">
        <v>223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8"/>
      <c r="O6" s="8"/>
      <c r="P6" s="8"/>
      <c r="Q6" s="7"/>
      <c r="R6" s="7"/>
      <c r="S6" s="7"/>
      <c r="T6" s="7"/>
    </row>
    <row r="7" spans="1:25" ht="15.75" customHeight="1" thickBot="1" x14ac:dyDescent="0.3">
      <c r="A7" s="4"/>
      <c r="B7" s="5"/>
      <c r="C7" s="389"/>
      <c r="D7" s="389"/>
      <c r="E7" s="389"/>
      <c r="F7" s="389"/>
      <c r="G7" s="389"/>
      <c r="H7" s="389"/>
      <c r="I7" s="389"/>
      <c r="J7" s="389"/>
      <c r="K7" s="9"/>
      <c r="L7" s="9"/>
      <c r="M7" s="6" t="s">
        <v>1</v>
      </c>
      <c r="N7" s="10"/>
      <c r="O7" s="10"/>
      <c r="P7" s="10"/>
      <c r="Q7" s="7"/>
      <c r="R7" s="7"/>
      <c r="S7" s="390"/>
      <c r="T7" s="390"/>
    </row>
    <row r="8" spans="1:25" ht="30" customHeight="1" x14ac:dyDescent="0.25">
      <c r="A8" s="392" t="s">
        <v>2</v>
      </c>
      <c r="B8" s="393" t="s">
        <v>2</v>
      </c>
      <c r="C8" s="395" t="s">
        <v>3</v>
      </c>
      <c r="D8" s="397"/>
      <c r="E8" s="399" t="s">
        <v>4</v>
      </c>
      <c r="F8" s="400"/>
      <c r="G8" s="401" t="s">
        <v>5</v>
      </c>
      <c r="H8" s="401"/>
      <c r="I8" s="399" t="s">
        <v>6</v>
      </c>
      <c r="J8" s="400"/>
      <c r="K8" s="384" t="s">
        <v>7</v>
      </c>
      <c r="L8" s="385"/>
      <c r="M8" s="386" t="s">
        <v>8</v>
      </c>
      <c r="N8" s="388" t="s">
        <v>9</v>
      </c>
      <c r="S8" s="11"/>
      <c r="T8" s="11"/>
      <c r="U8" s="11"/>
      <c r="V8" s="11"/>
    </row>
    <row r="9" spans="1:25" ht="21" customHeight="1" x14ac:dyDescent="0.25">
      <c r="A9" s="392"/>
      <c r="B9" s="394"/>
      <c r="C9" s="396"/>
      <c r="D9" s="398"/>
      <c r="E9" s="12" t="s">
        <v>10</v>
      </c>
      <c r="F9" s="13" t="s">
        <v>11</v>
      </c>
      <c r="G9" s="14" t="s">
        <v>10</v>
      </c>
      <c r="H9" s="15" t="s">
        <v>11</v>
      </c>
      <c r="I9" s="12" t="s">
        <v>10</v>
      </c>
      <c r="J9" s="13" t="s">
        <v>11</v>
      </c>
      <c r="K9" s="12" t="s">
        <v>10</v>
      </c>
      <c r="L9" s="15" t="s">
        <v>11</v>
      </c>
      <c r="M9" s="387"/>
      <c r="N9" s="388"/>
      <c r="S9" s="11"/>
      <c r="T9" s="11"/>
      <c r="U9" s="11"/>
      <c r="V9" s="11"/>
    </row>
    <row r="10" spans="1:25" x14ac:dyDescent="0.25">
      <c r="A10" s="16"/>
      <c r="B10" s="269"/>
      <c r="C10" s="270"/>
      <c r="D10" s="271"/>
      <c r="E10" s="272"/>
      <c r="F10" s="273"/>
      <c r="G10" s="274"/>
      <c r="H10" s="271"/>
      <c r="I10" s="272"/>
      <c r="J10" s="273"/>
      <c r="K10" s="275"/>
      <c r="L10" s="276"/>
      <c r="M10" s="277"/>
      <c r="N10" s="278"/>
      <c r="O10" s="279"/>
      <c r="P10" s="279"/>
      <c r="Q10" s="279"/>
      <c r="R10" s="279"/>
      <c r="S10" s="280"/>
      <c r="T10" s="280"/>
      <c r="U10" s="280"/>
      <c r="V10" s="280"/>
      <c r="W10" s="279"/>
      <c r="X10" s="279"/>
      <c r="Y10" s="279"/>
    </row>
    <row r="11" spans="1:25" ht="15.75" x14ac:dyDescent="0.25">
      <c r="A11" s="17">
        <v>1</v>
      </c>
      <c r="B11" s="281">
        <v>1</v>
      </c>
      <c r="C11" s="282" t="s">
        <v>12</v>
      </c>
      <c r="D11" s="283"/>
      <c r="E11" s="284">
        <v>137974.4242965373</v>
      </c>
      <c r="F11" s="285">
        <v>1065.5218577655355</v>
      </c>
      <c r="G11" s="286">
        <v>23295.056502892905</v>
      </c>
      <c r="H11" s="287">
        <v>1066.0519276955824</v>
      </c>
      <c r="I11" s="284">
        <v>25015.88132158095</v>
      </c>
      <c r="J11" s="285">
        <v>1066.6018920497474</v>
      </c>
      <c r="K11" s="284">
        <v>156.64803485254538</v>
      </c>
      <c r="L11" s="287">
        <v>1062.6113151212567</v>
      </c>
      <c r="M11" s="288">
        <v>186442.01015586368</v>
      </c>
      <c r="N11" s="289">
        <f t="shared" ref="N11:N32" si="0">M11/$M$48</f>
        <v>0.79074292587044104</v>
      </c>
      <c r="O11" s="290">
        <f t="shared" ref="O11:O32" si="1">M11/$M$50*1000</f>
        <v>1065.7304102788837</v>
      </c>
      <c r="P11" s="279"/>
      <c r="Q11" s="279"/>
      <c r="R11" s="279"/>
      <c r="S11" s="291">
        <v>1338.0001752556132</v>
      </c>
      <c r="T11" s="280"/>
      <c r="U11" s="280"/>
      <c r="V11" s="280"/>
      <c r="W11" s="279" t="s">
        <v>13</v>
      </c>
      <c r="X11" s="292">
        <f>F13+F14+F15+F16+F18</f>
        <v>779.59880636460616</v>
      </c>
      <c r="Y11" s="279"/>
    </row>
    <row r="12" spans="1:25" ht="15.75" x14ac:dyDescent="0.25">
      <c r="A12" s="17" t="s">
        <v>14</v>
      </c>
      <c r="B12" s="281" t="s">
        <v>14</v>
      </c>
      <c r="C12" s="282" t="s">
        <v>15</v>
      </c>
      <c r="D12" s="283"/>
      <c r="E12" s="293">
        <v>118528.81323055719</v>
      </c>
      <c r="F12" s="285">
        <v>915.35110159787109</v>
      </c>
      <c r="G12" s="294">
        <v>20013.56883880715</v>
      </c>
      <c r="H12" s="287">
        <v>915.88117152791801</v>
      </c>
      <c r="I12" s="293">
        <v>21493.80448835596</v>
      </c>
      <c r="J12" s="285">
        <v>916.43113588208303</v>
      </c>
      <c r="K12" s="293">
        <v>134.51016231982067</v>
      </c>
      <c r="L12" s="287">
        <v>912.44055895359224</v>
      </c>
      <c r="M12" s="288">
        <v>160170.69672004011</v>
      </c>
      <c r="N12" s="295">
        <f t="shared" si="0"/>
        <v>0.67932031658117298</v>
      </c>
      <c r="O12" s="290">
        <f t="shared" si="1"/>
        <v>915.55965411121917</v>
      </c>
      <c r="P12" s="279"/>
      <c r="Q12" s="279"/>
      <c r="R12" s="279"/>
      <c r="S12" s="291">
        <v>1149.4848027072592</v>
      </c>
      <c r="T12" s="280"/>
      <c r="U12" s="280"/>
      <c r="V12" s="280"/>
      <c r="W12" s="279" t="s">
        <v>16</v>
      </c>
      <c r="X12" s="279">
        <v>68.569999999999993</v>
      </c>
      <c r="Y12" s="279"/>
    </row>
    <row r="13" spans="1:25" ht="15" customHeight="1" x14ac:dyDescent="0.25">
      <c r="A13" s="17" t="s">
        <v>17</v>
      </c>
      <c r="B13" s="296" t="s">
        <v>17</v>
      </c>
      <c r="C13" s="297" t="s">
        <v>18</v>
      </c>
      <c r="D13" s="298"/>
      <c r="E13" s="299">
        <v>87518.989769653621</v>
      </c>
      <c r="F13" s="300">
        <v>675.87451112462838</v>
      </c>
      <c r="G13" s="301">
        <v>14769.01466570368</v>
      </c>
      <c r="H13" s="302">
        <v>675.87458105467545</v>
      </c>
      <c r="I13" s="299">
        <v>15851.83519947895</v>
      </c>
      <c r="J13" s="300">
        <v>675.87454540884039</v>
      </c>
      <c r="K13" s="299">
        <v>99.635988685436203</v>
      </c>
      <c r="L13" s="302">
        <v>675.87396848034973</v>
      </c>
      <c r="M13" s="303">
        <v>118239.47562352169</v>
      </c>
      <c r="N13" s="295">
        <f t="shared" si="0"/>
        <v>0.50148048087320907</v>
      </c>
      <c r="O13" s="290">
        <f t="shared" si="1"/>
        <v>675.87452399848905</v>
      </c>
      <c r="P13" s="279"/>
      <c r="Q13" s="279"/>
      <c r="R13" s="279"/>
      <c r="S13" s="291">
        <v>551.62919758261876</v>
      </c>
      <c r="T13" s="280"/>
      <c r="U13" s="280"/>
      <c r="V13" s="280"/>
      <c r="W13" s="279" t="s">
        <v>19</v>
      </c>
      <c r="X13" s="279">
        <v>5.31</v>
      </c>
      <c r="Y13" s="279"/>
    </row>
    <row r="14" spans="1:25" ht="17.45" customHeight="1" x14ac:dyDescent="0.25">
      <c r="A14" s="17" t="s">
        <v>20</v>
      </c>
      <c r="B14" s="296" t="s">
        <v>21</v>
      </c>
      <c r="C14" s="297" t="s">
        <v>22</v>
      </c>
      <c r="D14" s="298"/>
      <c r="E14" s="304">
        <v>11884.748116439769</v>
      </c>
      <c r="F14" s="300">
        <v>91.781204789721016</v>
      </c>
      <c r="G14" s="305">
        <v>2005.5761787343899</v>
      </c>
      <c r="H14" s="306">
        <v>91.781204789721016</v>
      </c>
      <c r="I14" s="304">
        <v>2152.619214052821</v>
      </c>
      <c r="J14" s="307">
        <v>91.781204789721016</v>
      </c>
      <c r="K14" s="299">
        <v>13.530201647691094</v>
      </c>
      <c r="L14" s="302">
        <v>91.781204789721016</v>
      </c>
      <c r="M14" s="303">
        <v>16056.473710874672</v>
      </c>
      <c r="N14" s="295">
        <f t="shared" si="0"/>
        <v>6.809915313981367E-2</v>
      </c>
      <c r="O14" s="290">
        <f t="shared" si="1"/>
        <v>91.781204789721031</v>
      </c>
      <c r="P14" s="279"/>
      <c r="Q14" s="279"/>
      <c r="R14" s="279"/>
      <c r="S14" s="291">
        <v>114.37095158412195</v>
      </c>
      <c r="T14" s="280"/>
      <c r="U14" s="280"/>
      <c r="V14" s="280"/>
      <c r="W14" s="279"/>
      <c r="X14" s="279"/>
      <c r="Y14" s="279"/>
    </row>
    <row r="15" spans="1:25" ht="18" customHeight="1" x14ac:dyDescent="0.25">
      <c r="A15" s="17" t="s">
        <v>23</v>
      </c>
      <c r="B15" s="296" t="s">
        <v>23</v>
      </c>
      <c r="C15" s="297" t="s">
        <v>24</v>
      </c>
      <c r="D15" s="298"/>
      <c r="E15" s="299">
        <v>0</v>
      </c>
      <c r="F15" s="300">
        <v>0</v>
      </c>
      <c r="G15" s="301">
        <v>0</v>
      </c>
      <c r="H15" s="302">
        <v>0</v>
      </c>
      <c r="I15" s="304">
        <v>0</v>
      </c>
      <c r="J15" s="300">
        <v>0</v>
      </c>
      <c r="K15" s="299">
        <v>0</v>
      </c>
      <c r="L15" s="302">
        <v>0</v>
      </c>
      <c r="M15" s="303">
        <v>0</v>
      </c>
      <c r="N15" s="295">
        <f t="shared" si="0"/>
        <v>0</v>
      </c>
      <c r="O15" s="290">
        <f t="shared" si="1"/>
        <v>0</v>
      </c>
      <c r="P15" s="279"/>
      <c r="Q15" s="279"/>
      <c r="R15" s="279"/>
      <c r="S15" s="291">
        <v>59.510235217340309</v>
      </c>
      <c r="T15" s="280"/>
      <c r="U15" s="280"/>
      <c r="V15" s="280"/>
      <c r="W15" s="279"/>
      <c r="X15" s="279"/>
      <c r="Y15" s="279"/>
    </row>
    <row r="16" spans="1:25" ht="16.149999999999999" customHeight="1" x14ac:dyDescent="0.25">
      <c r="A16" s="17"/>
      <c r="B16" s="296" t="s">
        <v>25</v>
      </c>
      <c r="C16" s="297" t="s">
        <v>26</v>
      </c>
      <c r="D16" s="298"/>
      <c r="E16" s="299">
        <v>0</v>
      </c>
      <c r="F16" s="300">
        <v>0</v>
      </c>
      <c r="G16" s="301">
        <v>0</v>
      </c>
      <c r="H16" s="302">
        <v>0</v>
      </c>
      <c r="I16" s="304">
        <v>0</v>
      </c>
      <c r="J16" s="300">
        <v>0</v>
      </c>
      <c r="K16" s="299">
        <v>0</v>
      </c>
      <c r="L16" s="302">
        <v>0</v>
      </c>
      <c r="M16" s="303">
        <v>0</v>
      </c>
      <c r="N16" s="295">
        <f t="shared" si="0"/>
        <v>0</v>
      </c>
      <c r="O16" s="290">
        <f t="shared" si="1"/>
        <v>0</v>
      </c>
      <c r="P16" s="279"/>
      <c r="Q16" s="279"/>
      <c r="R16" s="279"/>
      <c r="S16" s="291">
        <v>339.53947896266499</v>
      </c>
      <c r="T16" s="280"/>
      <c r="U16" s="280"/>
      <c r="V16" s="280"/>
      <c r="W16" s="279"/>
      <c r="X16" s="279"/>
      <c r="Y16" s="279"/>
    </row>
    <row r="17" spans="1:25" ht="17.45" customHeight="1" x14ac:dyDescent="0.25">
      <c r="A17" s="17"/>
      <c r="B17" s="296" t="s">
        <v>27</v>
      </c>
      <c r="C17" s="297" t="s">
        <v>28</v>
      </c>
      <c r="D17" s="298"/>
      <c r="E17" s="299">
        <v>17200.156567170001</v>
      </c>
      <c r="F17" s="300">
        <v>132.83000000000001</v>
      </c>
      <c r="G17" s="301">
        <v>2914.1439122400002</v>
      </c>
      <c r="H17" s="302">
        <v>133.36000000000001</v>
      </c>
      <c r="I17" s="304">
        <v>3140.7000988299992</v>
      </c>
      <c r="J17" s="300">
        <v>133.90999999999997</v>
      </c>
      <c r="K17" s="299">
        <v>19.152546559999998</v>
      </c>
      <c r="L17" s="308">
        <v>129.91999999999999</v>
      </c>
      <c r="M17" s="303">
        <v>23274.153124799999</v>
      </c>
      <c r="N17" s="295">
        <f t="shared" si="0"/>
        <v>9.8710971436510281E-2</v>
      </c>
      <c r="O17" s="290">
        <f t="shared" si="1"/>
        <v>133.03853963948782</v>
      </c>
      <c r="P17" s="279"/>
      <c r="Q17" s="279"/>
      <c r="R17" s="279"/>
      <c r="S17" s="291">
        <v>68.569999999999993</v>
      </c>
      <c r="T17" s="280"/>
      <c r="U17" s="280"/>
      <c r="V17" s="280"/>
      <c r="W17" s="279"/>
      <c r="X17" s="279"/>
      <c r="Y17" s="279"/>
    </row>
    <row r="18" spans="1:25" ht="15.6" customHeight="1" x14ac:dyDescent="0.25">
      <c r="A18" s="17" t="s">
        <v>29</v>
      </c>
      <c r="B18" s="296" t="s">
        <v>30</v>
      </c>
      <c r="C18" s="297" t="s">
        <v>31</v>
      </c>
      <c r="D18" s="298"/>
      <c r="E18" s="304">
        <v>1546.5107704606467</v>
      </c>
      <c r="F18" s="300">
        <v>11.943090450256676</v>
      </c>
      <c r="G18" s="305">
        <v>260.97693707968784</v>
      </c>
      <c r="H18" s="306">
        <v>11.943090450256676</v>
      </c>
      <c r="I18" s="304">
        <v>280.11101006240585</v>
      </c>
      <c r="J18" s="307">
        <v>11.943090450256674</v>
      </c>
      <c r="K18" s="299">
        <v>1.7606265079959389</v>
      </c>
      <c r="L18" s="302">
        <v>11.943090450256678</v>
      </c>
      <c r="M18" s="303">
        <v>2089.3593441107359</v>
      </c>
      <c r="N18" s="295">
        <f t="shared" si="0"/>
        <v>8.861447693981046E-3</v>
      </c>
      <c r="O18" s="290">
        <f t="shared" si="1"/>
        <v>11.943090450256676</v>
      </c>
      <c r="P18" s="279"/>
      <c r="Q18" s="279"/>
      <c r="R18" s="279"/>
      <c r="S18" s="291">
        <v>10.550481948257023</v>
      </c>
      <c r="T18" s="280"/>
      <c r="U18" s="280"/>
      <c r="V18" s="280"/>
      <c r="W18" s="279"/>
      <c r="X18" s="279"/>
      <c r="Y18" s="279"/>
    </row>
    <row r="19" spans="1:25" ht="15.75" customHeight="1" x14ac:dyDescent="0.25">
      <c r="A19" s="17" t="s">
        <v>32</v>
      </c>
      <c r="B19" s="296" t="s">
        <v>33</v>
      </c>
      <c r="C19" s="297" t="s">
        <v>34</v>
      </c>
      <c r="D19" s="298"/>
      <c r="E19" s="304">
        <v>378.40800683317428</v>
      </c>
      <c r="F19" s="300">
        <v>2.9222952332648817</v>
      </c>
      <c r="G19" s="305">
        <v>63.857145049391313</v>
      </c>
      <c r="H19" s="306">
        <v>2.9222952332648817</v>
      </c>
      <c r="I19" s="304">
        <v>68.53896593178591</v>
      </c>
      <c r="J19" s="307">
        <v>2.9222952332648817</v>
      </c>
      <c r="K19" s="299">
        <v>0.43079891869744236</v>
      </c>
      <c r="L19" s="302">
        <v>2.9222952332648817</v>
      </c>
      <c r="M19" s="303">
        <v>511.23491673304898</v>
      </c>
      <c r="N19" s="295">
        <f t="shared" si="0"/>
        <v>2.1682634376590819E-3</v>
      </c>
      <c r="O19" s="290">
        <f t="shared" si="1"/>
        <v>2.9222952332648817</v>
      </c>
      <c r="P19" s="279"/>
      <c r="Q19" s="279"/>
      <c r="R19" s="279"/>
      <c r="S19" s="291">
        <v>5.3144574122558286</v>
      </c>
      <c r="T19" s="280"/>
      <c r="U19" s="280"/>
      <c r="V19" s="280"/>
      <c r="W19" s="279"/>
      <c r="X19" s="279"/>
      <c r="Y19" s="279"/>
    </row>
    <row r="20" spans="1:25" ht="15.75" x14ac:dyDescent="0.25">
      <c r="A20" s="17" t="s">
        <v>35</v>
      </c>
      <c r="B20" s="281" t="s">
        <v>35</v>
      </c>
      <c r="C20" s="282" t="s">
        <v>36</v>
      </c>
      <c r="D20" s="283"/>
      <c r="E20" s="293">
        <v>9554.7734228789286</v>
      </c>
      <c r="F20" s="285">
        <v>73.787732617705316</v>
      </c>
      <c r="G20" s="294">
        <v>1612.3880609319046</v>
      </c>
      <c r="H20" s="287">
        <v>73.787732617705316</v>
      </c>
      <c r="I20" s="293">
        <v>1730.603682509661</v>
      </c>
      <c r="J20" s="285">
        <v>73.787732617705316</v>
      </c>
      <c r="K20" s="293">
        <v>10.877639967036883</v>
      </c>
      <c r="L20" s="287">
        <v>73.787732617705316</v>
      </c>
      <c r="M20" s="288">
        <v>12908.642806287531</v>
      </c>
      <c r="N20" s="295">
        <f t="shared" si="0"/>
        <v>5.4748487066444536E-2</v>
      </c>
      <c r="O20" s="290">
        <f t="shared" si="1"/>
        <v>73.787732617705331</v>
      </c>
      <c r="P20" s="279"/>
      <c r="Q20" s="279"/>
      <c r="R20" s="279"/>
      <c r="S20" s="291">
        <v>81.092827459373083</v>
      </c>
      <c r="T20" s="280"/>
      <c r="U20" s="280"/>
      <c r="V20" s="280"/>
      <c r="W20" s="279" t="s">
        <v>37</v>
      </c>
      <c r="X20" s="292">
        <f>F20+F22+F26+F27+F30+F31+19.49</f>
        <v>130.05072440143709</v>
      </c>
      <c r="Y20" s="279"/>
    </row>
    <row r="21" spans="1:25" ht="15.75" x14ac:dyDescent="0.25">
      <c r="A21" s="17" t="s">
        <v>38</v>
      </c>
      <c r="B21" s="281" t="s">
        <v>38</v>
      </c>
      <c r="C21" s="282" t="s">
        <v>39</v>
      </c>
      <c r="D21" s="283"/>
      <c r="E21" s="293">
        <v>7082.1240635248287</v>
      </c>
      <c r="F21" s="285">
        <v>54.692440483568376</v>
      </c>
      <c r="G21" s="294">
        <v>1195.1232939467554</v>
      </c>
      <c r="H21" s="287">
        <v>54.692440483568376</v>
      </c>
      <c r="I21" s="293">
        <v>1282.7462716152422</v>
      </c>
      <c r="J21" s="285">
        <v>54.692440483568376</v>
      </c>
      <c r="K21" s="293">
        <v>8.0626501912066821</v>
      </c>
      <c r="L21" s="287">
        <v>54.692440483568376</v>
      </c>
      <c r="M21" s="288">
        <v>9568.0562792780329</v>
      </c>
      <c r="N21" s="295">
        <f t="shared" si="0"/>
        <v>4.0580300603090272E-2</v>
      </c>
      <c r="O21" s="290">
        <f t="shared" si="1"/>
        <v>54.692440483568383</v>
      </c>
      <c r="P21" s="279"/>
      <c r="Q21" s="279"/>
      <c r="R21" s="279"/>
      <c r="S21" s="291">
        <v>67.40630651537532</v>
      </c>
      <c r="T21" s="280"/>
      <c r="U21" s="280"/>
      <c r="V21" s="280"/>
      <c r="W21" s="279" t="s">
        <v>40</v>
      </c>
      <c r="X21" s="292">
        <f>F23+0</f>
        <v>7.8983895890443563</v>
      </c>
      <c r="Y21" s="279"/>
    </row>
    <row r="22" spans="1:25" ht="16.899999999999999" customHeight="1" x14ac:dyDescent="0.25">
      <c r="A22" s="17" t="s">
        <v>41</v>
      </c>
      <c r="B22" s="296" t="s">
        <v>41</v>
      </c>
      <c r="C22" s="297" t="s">
        <v>42</v>
      </c>
      <c r="D22" s="298"/>
      <c r="E22" s="304">
        <v>2102.0501530333645</v>
      </c>
      <c r="F22" s="307">
        <v>16.233301175895171</v>
      </c>
      <c r="G22" s="305">
        <v>354.72537340501907</v>
      </c>
      <c r="H22" s="306">
        <v>16.233301175895171</v>
      </c>
      <c r="I22" s="304">
        <v>380.73281015212541</v>
      </c>
      <c r="J22" s="307">
        <v>16.233301175895171</v>
      </c>
      <c r="K22" s="299">
        <v>2.3930807927481146</v>
      </c>
      <c r="L22" s="306">
        <v>16.233301175895171</v>
      </c>
      <c r="M22" s="309">
        <v>2839.901417383257</v>
      </c>
      <c r="N22" s="295">
        <f t="shared" si="0"/>
        <v>1.2044667154617798E-2</v>
      </c>
      <c r="O22" s="290">
        <f t="shared" si="1"/>
        <v>16.233301175895171</v>
      </c>
      <c r="P22" s="279"/>
      <c r="Q22" s="279"/>
      <c r="R22" s="279"/>
      <c r="S22" s="291">
        <v>17.840422058880616</v>
      </c>
      <c r="T22" s="280"/>
      <c r="U22" s="280"/>
      <c r="V22" s="280"/>
      <c r="W22" s="279" t="s">
        <v>43</v>
      </c>
      <c r="X22" s="279">
        <v>6.41</v>
      </c>
      <c r="Y22" s="279"/>
    </row>
    <row r="23" spans="1:25" ht="16.899999999999999" customHeight="1" x14ac:dyDescent="0.25">
      <c r="A23" s="17" t="s">
        <v>44</v>
      </c>
      <c r="B23" s="296" t="s">
        <v>44</v>
      </c>
      <c r="C23" s="297" t="s">
        <v>45</v>
      </c>
      <c r="D23" s="298"/>
      <c r="E23" s="304">
        <v>1022.7624599869641</v>
      </c>
      <c r="F23" s="307">
        <v>7.8983895890443563</v>
      </c>
      <c r="G23" s="305">
        <v>172.59331086842687</v>
      </c>
      <c r="H23" s="306">
        <v>7.8983895890443563</v>
      </c>
      <c r="I23" s="304">
        <v>185.24735242259317</v>
      </c>
      <c r="J23" s="307">
        <v>7.8983895890443563</v>
      </c>
      <c r="K23" s="299">
        <v>1.164364796437741</v>
      </c>
      <c r="L23" s="306">
        <v>7.8983895890443563</v>
      </c>
      <c r="M23" s="309">
        <v>1381.7674880744219</v>
      </c>
      <c r="N23" s="295">
        <f t="shared" si="0"/>
        <v>5.8603898632030209E-3</v>
      </c>
      <c r="O23" s="290">
        <f t="shared" si="1"/>
        <v>7.8983895890443572</v>
      </c>
      <c r="P23" s="279"/>
      <c r="Q23" s="279"/>
      <c r="R23" s="279"/>
      <c r="S23" s="291">
        <v>8.1159962148288294</v>
      </c>
      <c r="T23" s="280"/>
      <c r="U23" s="280"/>
      <c r="V23" s="280"/>
      <c r="W23" s="279"/>
      <c r="X23" s="279"/>
      <c r="Y23" s="279"/>
    </row>
    <row r="24" spans="1:25" ht="15" customHeight="1" x14ac:dyDescent="0.25">
      <c r="A24" s="17" t="s">
        <v>46</v>
      </c>
      <c r="B24" s="296" t="s">
        <v>47</v>
      </c>
      <c r="C24" s="297" t="s">
        <v>48</v>
      </c>
      <c r="D24" s="298"/>
      <c r="E24" s="304">
        <v>3957.3114505045</v>
      </c>
      <c r="F24" s="307">
        <v>30.560749718628848</v>
      </c>
      <c r="G24" s="305">
        <v>667.80460967330953</v>
      </c>
      <c r="H24" s="306">
        <v>30.560749718628848</v>
      </c>
      <c r="I24" s="304">
        <v>716.76610904052347</v>
      </c>
      <c r="J24" s="307">
        <v>30.560749718628848</v>
      </c>
      <c r="K24" s="299">
        <v>4.505204602020827</v>
      </c>
      <c r="L24" s="306">
        <v>30.560749718628845</v>
      </c>
      <c r="M24" s="309">
        <v>5346.3873738203538</v>
      </c>
      <c r="N24" s="295">
        <f t="shared" si="0"/>
        <v>2.2675243585269452E-2</v>
      </c>
      <c r="O24" s="290">
        <f t="shared" si="1"/>
        <v>30.560749718628852</v>
      </c>
      <c r="P24" s="279"/>
      <c r="Q24" s="279"/>
      <c r="R24" s="279"/>
      <c r="S24" s="291">
        <v>41.449888241665882</v>
      </c>
      <c r="T24" s="280"/>
      <c r="U24" s="280"/>
      <c r="V24" s="280"/>
      <c r="W24" s="279"/>
      <c r="X24" s="279"/>
      <c r="Y24" s="279"/>
    </row>
    <row r="25" spans="1:25" ht="15.75" x14ac:dyDescent="0.25">
      <c r="A25" s="17" t="s">
        <v>49</v>
      </c>
      <c r="B25" s="281" t="s">
        <v>49</v>
      </c>
      <c r="C25" s="282" t="s">
        <v>50</v>
      </c>
      <c r="D25" s="283"/>
      <c r="E25" s="293">
        <v>2808.7135795763343</v>
      </c>
      <c r="F25" s="285">
        <v>21.690583066390591</v>
      </c>
      <c r="G25" s="294">
        <v>473.97630920709486</v>
      </c>
      <c r="H25" s="287">
        <v>21.690583066390591</v>
      </c>
      <c r="I25" s="293">
        <v>508.72687910009142</v>
      </c>
      <c r="J25" s="285">
        <v>21.690583066390591</v>
      </c>
      <c r="K25" s="293">
        <v>3.1975823744811676</v>
      </c>
      <c r="L25" s="287">
        <v>21.690583066390591</v>
      </c>
      <c r="M25" s="288">
        <v>3794.6143502580017</v>
      </c>
      <c r="N25" s="295">
        <f t="shared" si="0"/>
        <v>1.6093821619733304E-2</v>
      </c>
      <c r="O25" s="290">
        <f t="shared" si="1"/>
        <v>21.690583066390591</v>
      </c>
      <c r="P25" s="292">
        <f>M25-'[1]4_Структура пл.соб.'!C7/1000</f>
        <v>-50.403891457379814</v>
      </c>
      <c r="Q25" s="279"/>
      <c r="R25" s="279"/>
      <c r="S25" s="291">
        <v>40.016238573605847</v>
      </c>
      <c r="T25" s="280"/>
      <c r="U25" s="280"/>
      <c r="V25" s="280"/>
      <c r="W25" s="279"/>
      <c r="X25" s="279"/>
      <c r="Y25" s="279"/>
    </row>
    <row r="26" spans="1:25" ht="15.6" customHeight="1" x14ac:dyDescent="0.25">
      <c r="A26" s="17" t="s">
        <v>51</v>
      </c>
      <c r="B26" s="296" t="s">
        <v>51</v>
      </c>
      <c r="C26" s="297" t="s">
        <v>52</v>
      </c>
      <c r="D26" s="298"/>
      <c r="E26" s="304">
        <v>1965.4082773947102</v>
      </c>
      <c r="F26" s="307">
        <v>15.178070063887407</v>
      </c>
      <c r="G26" s="305">
        <v>331.66677021767902</v>
      </c>
      <c r="H26" s="306">
        <v>15.178070063887407</v>
      </c>
      <c r="I26" s="304">
        <v>355.98361697931324</v>
      </c>
      <c r="J26" s="307">
        <v>15.178070063887407</v>
      </c>
      <c r="K26" s="304">
        <v>2.2375207326781537</v>
      </c>
      <c r="L26" s="306">
        <v>15.178070063887407</v>
      </c>
      <c r="M26" s="309">
        <v>2655.296185324381</v>
      </c>
      <c r="N26" s="295">
        <f t="shared" si="0"/>
        <v>1.1261714421984238E-2</v>
      </c>
      <c r="O26" s="290">
        <f t="shared" si="1"/>
        <v>15.178070063887409</v>
      </c>
      <c r="P26" s="279"/>
      <c r="Q26" s="279"/>
      <c r="R26" s="279"/>
      <c r="S26" s="291">
        <v>13.486771075165278</v>
      </c>
      <c r="T26" s="280"/>
      <c r="U26" s="280"/>
      <c r="V26" s="280"/>
      <c r="W26" s="279"/>
      <c r="X26" s="279"/>
      <c r="Y26" s="279"/>
    </row>
    <row r="27" spans="1:25" ht="17.45" customHeight="1" x14ac:dyDescent="0.25">
      <c r="A27" s="17" t="s">
        <v>53</v>
      </c>
      <c r="B27" s="296" t="s">
        <v>53</v>
      </c>
      <c r="C27" s="297" t="s">
        <v>54</v>
      </c>
      <c r="D27" s="298"/>
      <c r="E27" s="304">
        <v>432.38982102683622</v>
      </c>
      <c r="F27" s="307">
        <v>3.3391754140552292</v>
      </c>
      <c r="G27" s="305">
        <v>72.966689447889379</v>
      </c>
      <c r="H27" s="306">
        <v>3.3391754140552292</v>
      </c>
      <c r="I27" s="304">
        <v>78.316395735448907</v>
      </c>
      <c r="J27" s="307">
        <v>3.3391754140552292</v>
      </c>
      <c r="K27" s="304">
        <v>0.49225456118919381</v>
      </c>
      <c r="L27" s="306">
        <v>3.3391754140552292</v>
      </c>
      <c r="M27" s="309">
        <v>584.16516077136362</v>
      </c>
      <c r="N27" s="295">
        <f t="shared" si="0"/>
        <v>2.4775771728365319E-3</v>
      </c>
      <c r="O27" s="290">
        <f t="shared" si="1"/>
        <v>3.3391754140552292</v>
      </c>
      <c r="P27" s="279"/>
      <c r="Q27" s="279"/>
      <c r="R27" s="279"/>
      <c r="S27" s="291">
        <v>2.9670896365363619</v>
      </c>
      <c r="T27" s="280"/>
      <c r="U27" s="280"/>
      <c r="V27" s="280"/>
      <c r="W27" s="279"/>
      <c r="X27" s="279"/>
      <c r="Y27" s="279"/>
    </row>
    <row r="28" spans="1:25" ht="16.149999999999999" customHeight="1" x14ac:dyDescent="0.25">
      <c r="A28" s="17" t="s">
        <v>55</v>
      </c>
      <c r="B28" s="296" t="s">
        <v>55</v>
      </c>
      <c r="C28" s="297" t="s">
        <v>56</v>
      </c>
      <c r="D28" s="298"/>
      <c r="E28" s="304">
        <v>410.91548115478781</v>
      </c>
      <c r="F28" s="307">
        <v>3.1733375884479531</v>
      </c>
      <c r="G28" s="305">
        <v>69.342849541526434</v>
      </c>
      <c r="H28" s="306">
        <v>3.1733375884479536</v>
      </c>
      <c r="I28" s="304">
        <v>74.426866385329248</v>
      </c>
      <c r="J28" s="307">
        <v>3.1733375884479531</v>
      </c>
      <c r="K28" s="304">
        <v>0.46780708061382037</v>
      </c>
      <c r="L28" s="306">
        <v>3.1733375884479531</v>
      </c>
      <c r="M28" s="309">
        <v>555.15300416225739</v>
      </c>
      <c r="N28" s="295">
        <f t="shared" si="0"/>
        <v>2.3545300249125335E-3</v>
      </c>
      <c r="O28" s="290">
        <f t="shared" si="1"/>
        <v>3.1733375884479536</v>
      </c>
      <c r="P28" s="279"/>
      <c r="Q28" s="279"/>
      <c r="R28" s="279"/>
      <c r="S28" s="291">
        <v>23.562377861904203</v>
      </c>
      <c r="T28" s="280"/>
      <c r="U28" s="280"/>
      <c r="V28" s="280"/>
      <c r="W28" s="279"/>
      <c r="X28" s="279"/>
      <c r="Y28" s="279"/>
    </row>
    <row r="29" spans="1:25" ht="15.75" x14ac:dyDescent="0.25">
      <c r="A29" s="17">
        <v>2</v>
      </c>
      <c r="B29" s="281">
        <v>2</v>
      </c>
      <c r="C29" s="282" t="s">
        <v>57</v>
      </c>
      <c r="D29" s="283"/>
      <c r="E29" s="293">
        <v>318.1878624631039</v>
      </c>
      <c r="F29" s="285">
        <v>2.4572388981414997</v>
      </c>
      <c r="G29" s="294">
        <v>53.694869345668685</v>
      </c>
      <c r="H29" s="287">
        <v>2.4572388981414997</v>
      </c>
      <c r="I29" s="293">
        <v>57.63162161333679</v>
      </c>
      <c r="J29" s="285">
        <v>2.4572388981415001</v>
      </c>
      <c r="K29" s="293">
        <v>0.36224124388622364</v>
      </c>
      <c r="L29" s="287">
        <v>2.4572388981415001</v>
      </c>
      <c r="M29" s="288">
        <v>429.87659466599558</v>
      </c>
      <c r="N29" s="295">
        <f t="shared" si="0"/>
        <v>1.8232043086493202E-3</v>
      </c>
      <c r="O29" s="290">
        <f t="shared" si="1"/>
        <v>2.4572388981415001</v>
      </c>
      <c r="P29" s="290">
        <f>M29-'[1]4_Структура пл.соб.'!E7/1000</f>
        <v>8.3296546659955766</v>
      </c>
      <c r="Q29" s="279"/>
      <c r="R29" s="279"/>
      <c r="S29" s="291">
        <v>2.0864856256854636</v>
      </c>
      <c r="T29" s="280"/>
      <c r="U29" s="280"/>
      <c r="V29" s="280"/>
      <c r="W29" s="279"/>
      <c r="X29" s="279"/>
      <c r="Y29" s="279"/>
    </row>
    <row r="30" spans="1:25" ht="15.75" x14ac:dyDescent="0.25">
      <c r="A30" s="17" t="s">
        <v>58</v>
      </c>
      <c r="B30" s="296" t="s">
        <v>58</v>
      </c>
      <c r="C30" s="297" t="s">
        <v>52</v>
      </c>
      <c r="D30" s="298"/>
      <c r="E30" s="304">
        <v>214.66099823567689</v>
      </c>
      <c r="F30" s="307">
        <v>1.6577419097491606</v>
      </c>
      <c r="G30" s="305">
        <v>36.224493808942917</v>
      </c>
      <c r="H30" s="306">
        <v>1.6577419097491606</v>
      </c>
      <c r="I30" s="304">
        <v>38.880368753519697</v>
      </c>
      <c r="J30" s="307">
        <v>1.6577419097491608</v>
      </c>
      <c r="K30" s="310">
        <v>0.2443809968514018</v>
      </c>
      <c r="L30" s="306">
        <v>1.6577419097491608</v>
      </c>
      <c r="M30" s="309">
        <v>290.01024179499092</v>
      </c>
      <c r="N30" s="295">
        <f t="shared" si="0"/>
        <v>1.2299993276067608E-3</v>
      </c>
      <c r="O30" s="290">
        <f t="shared" si="1"/>
        <v>1.6577419097491608</v>
      </c>
      <c r="P30" s="279"/>
      <c r="Q30" s="279"/>
      <c r="R30" s="279"/>
      <c r="S30" s="291">
        <v>1.4962965580536034</v>
      </c>
      <c r="T30" s="280"/>
      <c r="U30" s="280"/>
      <c r="V30" s="280"/>
      <c r="W30" s="279"/>
      <c r="X30" s="279"/>
      <c r="Y30" s="279"/>
    </row>
    <row r="31" spans="1:25" ht="15.75" x14ac:dyDescent="0.25">
      <c r="A31" s="17" t="s">
        <v>59</v>
      </c>
      <c r="B31" s="296" t="s">
        <v>59</v>
      </c>
      <c r="C31" s="297" t="s">
        <v>60</v>
      </c>
      <c r="D31" s="298"/>
      <c r="E31" s="304">
        <v>47.22541961184892</v>
      </c>
      <c r="F31" s="307">
        <v>0.36470322014481538</v>
      </c>
      <c r="G31" s="305">
        <v>7.9693886379674428</v>
      </c>
      <c r="H31" s="306">
        <v>0.36470322014481538</v>
      </c>
      <c r="I31" s="304">
        <v>8.5536811257743324</v>
      </c>
      <c r="J31" s="307">
        <v>0.36470322014481538</v>
      </c>
      <c r="K31" s="310">
        <v>5.3763819307308398E-2</v>
      </c>
      <c r="L31" s="306">
        <v>0.36470322014481538</v>
      </c>
      <c r="M31" s="309">
        <v>63.802253194898</v>
      </c>
      <c r="N31" s="295">
        <f t="shared" si="0"/>
        <v>2.7059985207348734E-4</v>
      </c>
      <c r="O31" s="290">
        <f t="shared" si="1"/>
        <v>0.36470322014481538</v>
      </c>
      <c r="P31" s="279"/>
      <c r="Q31" s="279"/>
      <c r="R31" s="279"/>
      <c r="S31" s="291">
        <v>0.32918524277179262</v>
      </c>
      <c r="T31" s="280"/>
      <c r="U31" s="280"/>
      <c r="V31" s="280"/>
      <c r="W31" s="279"/>
      <c r="X31" s="279"/>
      <c r="Y31" s="279"/>
    </row>
    <row r="32" spans="1:25" ht="15.75" x14ac:dyDescent="0.25">
      <c r="A32" s="17" t="s">
        <v>61</v>
      </c>
      <c r="B32" s="296" t="s">
        <v>61</v>
      </c>
      <c r="C32" s="297" t="s">
        <v>56</v>
      </c>
      <c r="D32" s="298"/>
      <c r="E32" s="304">
        <v>56.301444615578077</v>
      </c>
      <c r="F32" s="307">
        <v>0.43479376824752369</v>
      </c>
      <c r="G32" s="305">
        <v>9.5009868987583275</v>
      </c>
      <c r="H32" s="306">
        <v>0.43479376824752369</v>
      </c>
      <c r="I32" s="304">
        <v>10.197571734042759</v>
      </c>
      <c r="J32" s="307">
        <v>0.43479376824752369</v>
      </c>
      <c r="K32" s="310">
        <v>6.409642772751345E-2</v>
      </c>
      <c r="L32" s="306">
        <v>0.43479376824752369</v>
      </c>
      <c r="M32" s="309">
        <v>76.064099676106679</v>
      </c>
      <c r="N32" s="295">
        <f t="shared" si="0"/>
        <v>3.2260512896907214E-4</v>
      </c>
      <c r="O32" s="290">
        <f t="shared" si="1"/>
        <v>0.43479376824752375</v>
      </c>
      <c r="P32" s="279"/>
      <c r="Q32" s="279"/>
      <c r="R32" s="279"/>
      <c r="S32" s="291">
        <v>0.26100382486006751</v>
      </c>
      <c r="T32" s="280"/>
      <c r="U32" s="280"/>
      <c r="V32" s="280"/>
      <c r="W32" s="279"/>
      <c r="X32" s="279"/>
      <c r="Y32" s="279"/>
    </row>
    <row r="33" spans="1:25" ht="15.75" x14ac:dyDescent="0.25">
      <c r="A33" s="17"/>
      <c r="B33" s="281" t="s">
        <v>62</v>
      </c>
      <c r="C33" s="282" t="s">
        <v>63</v>
      </c>
      <c r="D33" s="298"/>
      <c r="E33" s="304"/>
      <c r="F33" s="311"/>
      <c r="G33" s="305"/>
      <c r="H33" s="312"/>
      <c r="I33" s="304"/>
      <c r="J33" s="311"/>
      <c r="K33" s="310"/>
      <c r="L33" s="306"/>
      <c r="M33" s="309"/>
      <c r="N33" s="295"/>
      <c r="O33" s="290"/>
      <c r="P33" s="279"/>
      <c r="Q33" s="279"/>
      <c r="R33" s="279"/>
      <c r="S33" s="291"/>
      <c r="T33" s="280"/>
      <c r="U33" s="280"/>
      <c r="V33" s="280"/>
      <c r="W33" s="279"/>
      <c r="X33" s="279"/>
      <c r="Y33" s="279"/>
    </row>
    <row r="34" spans="1:25" ht="15.75" x14ac:dyDescent="0.25">
      <c r="A34" s="17"/>
      <c r="B34" s="296" t="s">
        <v>64</v>
      </c>
      <c r="C34" s="297" t="s">
        <v>52</v>
      </c>
      <c r="D34" s="298"/>
      <c r="E34" s="304"/>
      <c r="F34" s="311"/>
      <c r="G34" s="305"/>
      <c r="H34" s="312"/>
      <c r="I34" s="304"/>
      <c r="J34" s="311"/>
      <c r="K34" s="310"/>
      <c r="L34" s="306"/>
      <c r="M34" s="309"/>
      <c r="N34" s="295"/>
      <c r="O34" s="290"/>
      <c r="P34" s="279"/>
      <c r="Q34" s="279"/>
      <c r="R34" s="279"/>
      <c r="S34" s="291"/>
      <c r="T34" s="280"/>
      <c r="U34" s="280"/>
      <c r="V34" s="280"/>
      <c r="W34" s="279"/>
      <c r="X34" s="279"/>
      <c r="Y34" s="279"/>
    </row>
    <row r="35" spans="1:25" ht="15.75" x14ac:dyDescent="0.25">
      <c r="A35" s="17"/>
      <c r="B35" s="296" t="s">
        <v>65</v>
      </c>
      <c r="C35" s="297" t="s">
        <v>60</v>
      </c>
      <c r="D35" s="298"/>
      <c r="E35" s="304"/>
      <c r="F35" s="311"/>
      <c r="G35" s="305"/>
      <c r="H35" s="312"/>
      <c r="I35" s="304"/>
      <c r="J35" s="311"/>
      <c r="K35" s="310"/>
      <c r="L35" s="306"/>
      <c r="M35" s="309"/>
      <c r="N35" s="295"/>
      <c r="O35" s="290"/>
      <c r="P35" s="279"/>
      <c r="Q35" s="279"/>
      <c r="R35" s="279"/>
      <c r="S35" s="291"/>
      <c r="T35" s="280"/>
      <c r="U35" s="280"/>
      <c r="V35" s="280"/>
      <c r="W35" s="279"/>
      <c r="X35" s="279"/>
      <c r="Y35" s="279"/>
    </row>
    <row r="36" spans="1:25" ht="15.75" x14ac:dyDescent="0.25">
      <c r="A36" s="17"/>
      <c r="B36" s="296" t="s">
        <v>66</v>
      </c>
      <c r="C36" s="297" t="s">
        <v>56</v>
      </c>
      <c r="D36" s="298"/>
      <c r="E36" s="304"/>
      <c r="F36" s="311"/>
      <c r="G36" s="305"/>
      <c r="H36" s="312"/>
      <c r="I36" s="304"/>
      <c r="J36" s="311"/>
      <c r="K36" s="310"/>
      <c r="L36" s="306"/>
      <c r="M36" s="309"/>
      <c r="N36" s="295"/>
      <c r="O36" s="290"/>
      <c r="P36" s="279"/>
      <c r="Q36" s="279"/>
      <c r="R36" s="279"/>
      <c r="S36" s="291"/>
      <c r="T36" s="280"/>
      <c r="U36" s="280"/>
      <c r="V36" s="280"/>
      <c r="W36" s="279"/>
      <c r="X36" s="279"/>
      <c r="Y36" s="279"/>
    </row>
    <row r="37" spans="1:25" ht="15.75" x14ac:dyDescent="0.25">
      <c r="A37" s="17"/>
      <c r="B37" s="281" t="s">
        <v>67</v>
      </c>
      <c r="C37" s="282" t="s">
        <v>68</v>
      </c>
      <c r="D37" s="298"/>
      <c r="E37" s="304"/>
      <c r="F37" s="311"/>
      <c r="G37" s="305"/>
      <c r="H37" s="312"/>
      <c r="I37" s="304"/>
      <c r="J37" s="311"/>
      <c r="K37" s="310"/>
      <c r="L37" s="306"/>
      <c r="M37" s="309"/>
      <c r="N37" s="295"/>
      <c r="O37" s="290"/>
      <c r="P37" s="279"/>
      <c r="Q37" s="279"/>
      <c r="R37" s="279"/>
      <c r="S37" s="291"/>
      <c r="T37" s="280"/>
      <c r="U37" s="280"/>
      <c r="V37" s="280"/>
      <c r="W37" s="279"/>
      <c r="X37" s="279"/>
      <c r="Y37" s="279"/>
    </row>
    <row r="38" spans="1:25" ht="15.75" x14ac:dyDescent="0.25">
      <c r="A38" s="17"/>
      <c r="B38" s="281" t="s">
        <v>69</v>
      </c>
      <c r="C38" s="282" t="s">
        <v>70</v>
      </c>
      <c r="D38" s="298"/>
      <c r="E38" s="304"/>
      <c r="F38" s="311"/>
      <c r="G38" s="305"/>
      <c r="H38" s="312"/>
      <c r="I38" s="304"/>
      <c r="J38" s="311"/>
      <c r="K38" s="310"/>
      <c r="L38" s="306"/>
      <c r="M38" s="309"/>
      <c r="N38" s="295"/>
      <c r="O38" s="290"/>
      <c r="P38" s="279"/>
      <c r="Q38" s="279"/>
      <c r="R38" s="279"/>
      <c r="S38" s="291"/>
      <c r="T38" s="280"/>
      <c r="U38" s="280"/>
      <c r="V38" s="280"/>
      <c r="W38" s="279"/>
      <c r="X38" s="279"/>
      <c r="Y38" s="279"/>
    </row>
    <row r="39" spans="1:25" s="20" customFormat="1" ht="15.75" x14ac:dyDescent="0.25">
      <c r="A39" s="19">
        <v>6</v>
      </c>
      <c r="B39" s="281" t="s">
        <v>71</v>
      </c>
      <c r="C39" s="282" t="s">
        <v>72</v>
      </c>
      <c r="D39" s="283"/>
      <c r="E39" s="293">
        <v>138292.61215900039</v>
      </c>
      <c r="F39" s="285">
        <v>1067.979096663677</v>
      </c>
      <c r="G39" s="286">
        <v>23348.751372238574</v>
      </c>
      <c r="H39" s="287">
        <v>1068.5091665937239</v>
      </c>
      <c r="I39" s="284">
        <v>25073.512943194295</v>
      </c>
      <c r="J39" s="285">
        <v>1069.0591309478889</v>
      </c>
      <c r="K39" s="284">
        <v>157.0102760964316</v>
      </c>
      <c r="L39" s="287">
        <v>1065.0685540193981</v>
      </c>
      <c r="M39" s="288">
        <v>186871.88675052969</v>
      </c>
      <c r="N39" s="295">
        <f>M39/$M$48</f>
        <v>0.7925661301790905</v>
      </c>
      <c r="O39" s="290">
        <f>M39/$M$50*1000</f>
        <v>1068.1876491770252</v>
      </c>
      <c r="P39" s="313">
        <f>M39-'[1]4_Структура пл.соб.'!F7/1000</f>
        <v>29947.690833450819</v>
      </c>
      <c r="Q39" s="314"/>
      <c r="R39" s="314"/>
      <c r="S39" s="315">
        <v>1340.0866608812987</v>
      </c>
      <c r="T39" s="316"/>
      <c r="U39" s="316"/>
      <c r="V39" s="316"/>
      <c r="W39" s="314"/>
      <c r="X39" s="314"/>
      <c r="Y39" s="314"/>
    </row>
    <row r="40" spans="1:25" s="20" customFormat="1" ht="15.75" x14ac:dyDescent="0.25">
      <c r="A40" s="19"/>
      <c r="B40" s="281" t="s">
        <v>73</v>
      </c>
      <c r="C40" s="282" t="s">
        <v>74</v>
      </c>
      <c r="D40" s="283"/>
      <c r="E40" s="317">
        <v>33879.763338359997</v>
      </c>
      <c r="F40" s="318">
        <v>261.64</v>
      </c>
      <c r="G40" s="287">
        <v>5002.5117413700009</v>
      </c>
      <c r="H40" s="318">
        <v>228.93000000000004</v>
      </c>
      <c r="I40" s="319">
        <v>4622.9810804300005</v>
      </c>
      <c r="J40" s="318">
        <v>197.11</v>
      </c>
      <c r="K40" s="319">
        <v>28.566660040000002</v>
      </c>
      <c r="L40" s="318">
        <v>193.78</v>
      </c>
      <c r="M40" s="288">
        <v>43533.822820199995</v>
      </c>
      <c r="N40" s="295"/>
      <c r="O40" s="290"/>
      <c r="P40" s="313"/>
      <c r="Q40" s="314"/>
      <c r="R40" s="314"/>
      <c r="S40" s="320"/>
      <c r="T40" s="321"/>
      <c r="U40" s="321"/>
      <c r="V40" s="321"/>
      <c r="W40" s="314"/>
      <c r="X40" s="314"/>
      <c r="Y40" s="314"/>
    </row>
    <row r="41" spans="1:25" s="20" customFormat="1" ht="15.75" x14ac:dyDescent="0.25">
      <c r="A41" s="19"/>
      <c r="B41" s="281"/>
      <c r="C41" s="282" t="s">
        <v>198</v>
      </c>
      <c r="D41" s="283"/>
      <c r="E41" s="317">
        <v>-1312.8978249696274</v>
      </c>
      <c r="F41" s="318">
        <v>-10.138990154518632</v>
      </c>
      <c r="G41" s="287">
        <v>-221.55426241040604</v>
      </c>
      <c r="H41" s="318">
        <v>-10.138990154518627</v>
      </c>
      <c r="I41" s="319">
        <v>-237.79797909292085</v>
      </c>
      <c r="J41" s="318">
        <v>-10.138990154518623</v>
      </c>
      <c r="K41" s="319">
        <v>-1.4946696505988266</v>
      </c>
      <c r="L41" s="322">
        <v>-10.138990154518623</v>
      </c>
      <c r="M41" s="288">
        <v>-1773.7447361235529</v>
      </c>
      <c r="N41" s="295"/>
      <c r="O41" s="290"/>
      <c r="P41" s="313"/>
      <c r="Q41" s="314"/>
      <c r="R41" s="314"/>
      <c r="S41" s="320"/>
      <c r="T41" s="321"/>
      <c r="U41" s="321"/>
      <c r="V41" s="321"/>
      <c r="W41" s="314"/>
      <c r="X41" s="314"/>
      <c r="Y41" s="314"/>
    </row>
    <row r="42" spans="1:25" s="20" customFormat="1" ht="15.6" customHeight="1" x14ac:dyDescent="0.25">
      <c r="A42" s="19">
        <v>7</v>
      </c>
      <c r="B42" s="281" t="s">
        <v>75</v>
      </c>
      <c r="C42" s="282" t="s">
        <v>76</v>
      </c>
      <c r="D42" s="283"/>
      <c r="E42" s="323">
        <v>4271.3509259078046</v>
      </c>
      <c r="F42" s="324">
        <v>32.985952265763821</v>
      </c>
      <c r="G42" s="323">
        <v>1387.8162745287805</v>
      </c>
      <c r="H42" s="324">
        <v>63.510651479423437</v>
      </c>
      <c r="I42" s="323">
        <v>1480.4854972410974</v>
      </c>
      <c r="J42" s="324">
        <v>63.123445950605031</v>
      </c>
      <c r="K42" s="323">
        <v>9.1957461029268295</v>
      </c>
      <c r="L42" s="325">
        <v>62.37871971487084</v>
      </c>
      <c r="M42" s="288">
        <v>7148.8484437806092</v>
      </c>
      <c r="N42" s="295">
        <f>M42/$M$48</f>
        <v>3.0319890513482762E-2</v>
      </c>
      <c r="O42" s="290">
        <f>M42/$M$50*1000</f>
        <v>40.863886731550849</v>
      </c>
      <c r="P42" s="326"/>
      <c r="Q42" s="314"/>
      <c r="R42" s="314"/>
      <c r="S42" s="327"/>
      <c r="T42" s="314"/>
      <c r="U42" s="314"/>
      <c r="V42" s="314"/>
      <c r="W42" s="314"/>
      <c r="X42" s="314"/>
      <c r="Y42" s="314"/>
    </row>
    <row r="43" spans="1:25" ht="15.75" x14ac:dyDescent="0.25">
      <c r="A43" s="17" t="s">
        <v>77</v>
      </c>
      <c r="B43" s="296" t="s">
        <v>78</v>
      </c>
      <c r="C43" s="297" t="s">
        <v>79</v>
      </c>
      <c r="D43" s="298"/>
      <c r="E43" s="328">
        <v>768.84316666340487</v>
      </c>
      <c r="F43" s="329">
        <v>5.9374714078374877</v>
      </c>
      <c r="G43" s="305">
        <v>249.80692941518046</v>
      </c>
      <c r="H43" s="330">
        <v>11.431917266296219</v>
      </c>
      <c r="I43" s="328">
        <v>266.48738950339748</v>
      </c>
      <c r="J43" s="329">
        <v>11.362220271108901</v>
      </c>
      <c r="K43" s="328">
        <v>1.6552342985268291</v>
      </c>
      <c r="L43" s="306">
        <v>11.22816954867675</v>
      </c>
      <c r="M43" s="309">
        <v>1286.7927198805096</v>
      </c>
      <c r="N43" s="295">
        <f>M43/$M$48</f>
        <v>5.457580292426897E-3</v>
      </c>
      <c r="O43" s="290">
        <f>M43/$M$50*1000</f>
        <v>7.3554996116791527</v>
      </c>
      <c r="P43" s="279"/>
      <c r="Q43" s="279"/>
      <c r="R43" s="279"/>
      <c r="S43" s="290"/>
      <c r="T43" s="279"/>
      <c r="U43" s="279"/>
      <c r="V43" s="279"/>
      <c r="W43" s="279"/>
      <c r="X43" s="279"/>
      <c r="Y43" s="279"/>
    </row>
    <row r="44" spans="1:25" ht="15.75" x14ac:dyDescent="0.25">
      <c r="A44" s="17" t="s">
        <v>80</v>
      </c>
      <c r="B44" s="296" t="s">
        <v>81</v>
      </c>
      <c r="C44" s="297" t="s">
        <v>82</v>
      </c>
      <c r="D44" s="298"/>
      <c r="E44" s="328">
        <v>0</v>
      </c>
      <c r="F44" s="329">
        <v>0</v>
      </c>
      <c r="G44" s="331">
        <v>569.00467255679996</v>
      </c>
      <c r="H44" s="332">
        <v>26.03936710656361</v>
      </c>
      <c r="I44" s="328">
        <v>666.75689807909998</v>
      </c>
      <c r="J44" s="329">
        <v>28.4285074703674</v>
      </c>
      <c r="K44" s="328">
        <v>3.7702559022000002</v>
      </c>
      <c r="L44" s="306">
        <v>25.575275083097043</v>
      </c>
      <c r="M44" s="309">
        <v>1239.5318265380999</v>
      </c>
      <c r="N44" s="295">
        <f>M44/$M$48</f>
        <v>5.2571361057889938E-3</v>
      </c>
      <c r="O44" s="290">
        <f>M44/$M$50*1000</f>
        <v>7.0853492780185894</v>
      </c>
      <c r="P44" s="279"/>
      <c r="Q44" s="279"/>
      <c r="R44" s="279"/>
      <c r="S44" s="279"/>
      <c r="T44" s="279"/>
      <c r="U44" s="279"/>
      <c r="V44" s="279"/>
      <c r="W44" s="279"/>
      <c r="X44" s="279"/>
      <c r="Y44" s="279"/>
    </row>
    <row r="45" spans="1:25" ht="15.75" x14ac:dyDescent="0.25">
      <c r="A45" s="17" t="s">
        <v>83</v>
      </c>
      <c r="B45" s="296" t="s">
        <v>84</v>
      </c>
      <c r="C45" s="297" t="s">
        <v>85</v>
      </c>
      <c r="D45" s="298"/>
      <c r="E45" s="328">
        <v>0</v>
      </c>
      <c r="F45" s="329">
        <v>0</v>
      </c>
      <c r="G45" s="331">
        <v>0</v>
      </c>
      <c r="H45" s="332">
        <v>0</v>
      </c>
      <c r="I45" s="328">
        <v>0</v>
      </c>
      <c r="J45" s="307">
        <v>0</v>
      </c>
      <c r="K45" s="328">
        <v>0</v>
      </c>
      <c r="L45" s="306">
        <v>0</v>
      </c>
      <c r="M45" s="309">
        <v>0</v>
      </c>
      <c r="N45" s="295">
        <f>M45/$M$48</f>
        <v>0</v>
      </c>
      <c r="O45" s="290">
        <f>M45/$M$50*1000</f>
        <v>0</v>
      </c>
      <c r="P45" s="279"/>
      <c r="Q45" s="279"/>
      <c r="R45" s="279"/>
      <c r="S45" s="279"/>
      <c r="T45" s="279"/>
      <c r="U45" s="279"/>
      <c r="V45" s="279"/>
      <c r="W45" s="279"/>
      <c r="X45" s="279"/>
      <c r="Y45" s="279"/>
    </row>
    <row r="46" spans="1:25" ht="16.899999999999999" customHeight="1" x14ac:dyDescent="0.25">
      <c r="A46" s="17" t="s">
        <v>86</v>
      </c>
      <c r="B46" s="296" t="s">
        <v>87</v>
      </c>
      <c r="C46" s="297" t="s">
        <v>88</v>
      </c>
      <c r="D46" s="298"/>
      <c r="E46" s="328">
        <v>0</v>
      </c>
      <c r="F46" s="329">
        <v>0</v>
      </c>
      <c r="G46" s="305">
        <v>0</v>
      </c>
      <c r="H46" s="332">
        <v>0</v>
      </c>
      <c r="I46" s="328">
        <v>0</v>
      </c>
      <c r="J46" s="329">
        <v>0</v>
      </c>
      <c r="K46" s="328">
        <v>0</v>
      </c>
      <c r="L46" s="306">
        <v>0</v>
      </c>
      <c r="M46" s="309">
        <v>0</v>
      </c>
      <c r="N46" s="295">
        <f>M46/$M$48</f>
        <v>0</v>
      </c>
      <c r="O46" s="290">
        <f>M46/$M$50*1000</f>
        <v>0</v>
      </c>
      <c r="P46" s="279"/>
      <c r="Q46" s="279"/>
      <c r="R46" s="279"/>
      <c r="S46" s="279"/>
      <c r="T46" s="279"/>
      <c r="U46" s="279"/>
      <c r="V46" s="279"/>
      <c r="W46" s="279"/>
      <c r="X46" s="279"/>
      <c r="Y46" s="279"/>
    </row>
    <row r="47" spans="1:25" ht="16.899999999999999" customHeight="1" x14ac:dyDescent="0.25">
      <c r="A47" s="17"/>
      <c r="B47" s="296" t="s">
        <v>89</v>
      </c>
      <c r="C47" s="297" t="s">
        <v>90</v>
      </c>
      <c r="D47" s="298"/>
      <c r="E47" s="328">
        <v>3502.5077592443995</v>
      </c>
      <c r="F47" s="329">
        <v>27.048480857926332</v>
      </c>
      <c r="G47" s="305">
        <v>569.00467255679996</v>
      </c>
      <c r="H47" s="332">
        <v>26.03936710656361</v>
      </c>
      <c r="I47" s="328">
        <v>547.24120965859993</v>
      </c>
      <c r="J47" s="329">
        <v>23.332718209128725</v>
      </c>
      <c r="K47" s="328">
        <v>3.7702559022000002</v>
      </c>
      <c r="L47" s="306">
        <v>25.575275083097043</v>
      </c>
      <c r="M47" s="309">
        <v>4622.5238973619998</v>
      </c>
      <c r="N47" s="295"/>
      <c r="O47" s="290"/>
      <c r="P47" s="279"/>
      <c r="Q47" s="279"/>
      <c r="R47" s="279"/>
      <c r="S47" s="279"/>
      <c r="T47" s="279"/>
      <c r="U47" s="279"/>
      <c r="V47" s="279"/>
      <c r="W47" s="279"/>
      <c r="X47" s="279"/>
      <c r="Y47" s="279"/>
    </row>
    <row r="48" spans="1:25" s="20" customFormat="1" ht="31.5" x14ac:dyDescent="0.25">
      <c r="A48" s="19">
        <v>8</v>
      </c>
      <c r="B48" s="281" t="s">
        <v>91</v>
      </c>
      <c r="C48" s="282" t="s">
        <v>92</v>
      </c>
      <c r="D48" s="283"/>
      <c r="E48" s="284">
        <v>175130.82859829857</v>
      </c>
      <c r="F48" s="333">
        <v>1352.4660587749222</v>
      </c>
      <c r="G48" s="294">
        <v>29517.525125726948</v>
      </c>
      <c r="H48" s="334">
        <v>1350.8108279186288</v>
      </c>
      <c r="I48" s="293">
        <v>30939.181541772472</v>
      </c>
      <c r="J48" s="333">
        <v>1319.1535867439752</v>
      </c>
      <c r="K48" s="293">
        <v>193.27801258875957</v>
      </c>
      <c r="L48" s="334">
        <v>1311.0882835797504</v>
      </c>
      <c r="M48" s="335">
        <v>235780.81327838675</v>
      </c>
      <c r="N48" s="295">
        <f>M48/$M$48</f>
        <v>1</v>
      </c>
      <c r="O48" s="290">
        <f>M48/$M$50*1000</f>
        <v>1347.7583869697464</v>
      </c>
      <c r="P48" s="313">
        <f>'[1]4_Структура пл.соб.'!F7/1000-[1]структураТАРИФА!M44</f>
        <v>-38045.804551850015</v>
      </c>
      <c r="Q48" s="314" t="s">
        <v>93</v>
      </c>
      <c r="R48" s="314"/>
      <c r="S48" s="314"/>
      <c r="T48" s="314"/>
      <c r="U48" s="314"/>
      <c r="V48" s="314"/>
      <c r="W48" s="314"/>
      <c r="X48" s="314"/>
      <c r="Y48" s="314"/>
    </row>
    <row r="49" spans="1:25" s="20" customFormat="1" ht="31.5" hidden="1" x14ac:dyDescent="0.25">
      <c r="A49" s="19">
        <v>9</v>
      </c>
      <c r="B49" s="296">
        <v>9</v>
      </c>
      <c r="C49" s="297" t="s">
        <v>94</v>
      </c>
      <c r="D49" s="298"/>
      <c r="E49" s="336"/>
      <c r="F49" s="337"/>
      <c r="G49" s="338"/>
      <c r="H49" s="339"/>
      <c r="I49" s="336"/>
      <c r="J49" s="337"/>
      <c r="K49" s="275"/>
      <c r="L49" s="339"/>
      <c r="M49" s="340">
        <v>0</v>
      </c>
      <c r="N49" s="295">
        <f>M49/$M$48</f>
        <v>0</v>
      </c>
      <c r="O49" s="290">
        <f>M49/$M$50*1000</f>
        <v>0</v>
      </c>
      <c r="P49" s="314"/>
      <c r="Q49" s="314"/>
      <c r="R49" s="314"/>
      <c r="S49" s="314"/>
      <c r="T49" s="314"/>
      <c r="U49" s="314"/>
      <c r="V49" s="314"/>
      <c r="W49" s="314"/>
      <c r="X49" s="314"/>
      <c r="Y49" s="314"/>
    </row>
    <row r="50" spans="1:25" s="20" customFormat="1" ht="30.75" customHeight="1" x14ac:dyDescent="0.2">
      <c r="A50" s="19">
        <v>10</v>
      </c>
      <c r="B50" s="281" t="s">
        <v>95</v>
      </c>
      <c r="C50" s="282" t="s">
        <v>96</v>
      </c>
      <c r="D50" s="283"/>
      <c r="E50" s="341">
        <v>129489.999</v>
      </c>
      <c r="F50" s="342"/>
      <c r="G50" s="343">
        <v>21851.708999999999</v>
      </c>
      <c r="H50" s="344"/>
      <c r="I50" s="341">
        <v>23453.812999999998</v>
      </c>
      <c r="J50" s="345"/>
      <c r="K50" s="341">
        <v>147.41800000000001</v>
      </c>
      <c r="L50" s="346"/>
      <c r="M50" s="347">
        <v>174942.93899999998</v>
      </c>
      <c r="N50" s="295"/>
      <c r="O50" s="314"/>
      <c r="P50" s="314"/>
      <c r="Q50" s="314"/>
      <c r="R50" s="314"/>
      <c r="S50" s="314"/>
      <c r="T50" s="314"/>
      <c r="U50" s="314"/>
      <c r="V50" s="314"/>
      <c r="W50" s="314"/>
      <c r="X50" s="314"/>
      <c r="Y50" s="314"/>
    </row>
    <row r="51" spans="1:25" s="20" customFormat="1" ht="16.899999999999999" hidden="1" customHeight="1" x14ac:dyDescent="0.2">
      <c r="A51" s="21"/>
      <c r="B51" s="281"/>
      <c r="C51" s="282"/>
      <c r="D51" s="283"/>
      <c r="E51" s="348"/>
      <c r="F51" s="349"/>
      <c r="G51" s="350"/>
      <c r="H51" s="351"/>
      <c r="I51" s="348"/>
      <c r="J51" s="349"/>
      <c r="K51" s="348"/>
      <c r="L51" s="352"/>
      <c r="M51" s="353"/>
      <c r="N51" s="295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</row>
    <row r="52" spans="1:25" ht="15.75" thickBot="1" x14ac:dyDescent="0.3">
      <c r="B52" s="354" t="s">
        <v>97</v>
      </c>
      <c r="C52" s="355" t="s">
        <v>98</v>
      </c>
      <c r="D52" s="356"/>
      <c r="E52" s="357">
        <v>3.0886327571787673</v>
      </c>
      <c r="F52" s="358"/>
      <c r="G52" s="359">
        <v>5.9438564843442547</v>
      </c>
      <c r="H52" s="360"/>
      <c r="I52" s="357">
        <v>5.9045794719911129</v>
      </c>
      <c r="J52" s="361"/>
      <c r="K52" s="357">
        <v>5.8567899897316886</v>
      </c>
      <c r="L52" s="356"/>
      <c r="M52" s="362"/>
      <c r="N52" s="278"/>
      <c r="O52" s="279"/>
      <c r="P52" s="292">
        <f>M39+'[2]расчет послуги'!$C$4</f>
        <v>196332.1234164286</v>
      </c>
      <c r="Q52" s="279"/>
      <c r="R52" s="292">
        <f>'[3]1_Структура по елементах'!AA2/1000+[1]структураТАРИФА!M38</f>
        <v>303493.82102619222</v>
      </c>
      <c r="S52" s="279"/>
      <c r="T52" s="279"/>
      <c r="U52" s="279"/>
      <c r="V52" s="279"/>
      <c r="W52" s="279"/>
      <c r="X52" s="279"/>
      <c r="Y52" s="279"/>
    </row>
    <row r="53" spans="1:25" hidden="1" x14ac:dyDescent="0.25">
      <c r="B53" s="363"/>
      <c r="C53" s="364" t="s">
        <v>99</v>
      </c>
      <c r="D53" s="365"/>
      <c r="E53" s="366">
        <f>E20+E26+E30+E22+E27+E31</f>
        <v>14316.508092181364</v>
      </c>
      <c r="F53" s="366"/>
      <c r="G53" s="366">
        <f>G20+G26+G30+G22+G27+G31</f>
        <v>2415.9407764494022</v>
      </c>
      <c r="H53" s="366"/>
      <c r="I53" s="366">
        <f>I20+I26+I30+I22+I27+I31</f>
        <v>2593.0705552558425</v>
      </c>
      <c r="J53" s="366"/>
      <c r="K53" s="366">
        <f>K20+K26+K30+K22+K27+K31</f>
        <v>16.298640869811059</v>
      </c>
      <c r="L53" s="366"/>
      <c r="M53" s="366">
        <f>M20+M26+M30+M22+M27+M31</f>
        <v>19341.818064756426</v>
      </c>
      <c r="N53" s="367">
        <f>M53/$M$48%/100</f>
        <v>8.2033044995563367E-2</v>
      </c>
      <c r="O53" s="368">
        <v>2.3099999999999999E-2</v>
      </c>
      <c r="P53" s="279" t="s">
        <v>100</v>
      </c>
      <c r="Q53" s="279"/>
      <c r="R53" s="279"/>
      <c r="S53" s="279"/>
      <c r="T53" s="279"/>
      <c r="U53" s="279"/>
      <c r="V53" s="279"/>
      <c r="W53" s="279"/>
      <c r="X53" s="279"/>
      <c r="Y53" s="279"/>
    </row>
    <row r="54" spans="1:25" hidden="1" x14ac:dyDescent="0.25">
      <c r="B54" s="369"/>
      <c r="C54" s="280" t="s">
        <v>101</v>
      </c>
      <c r="D54" s="280"/>
      <c r="E54" s="280"/>
      <c r="F54" s="280"/>
      <c r="G54" s="280"/>
      <c r="H54" s="280"/>
      <c r="I54" s="280"/>
      <c r="J54" s="280"/>
      <c r="K54" s="280"/>
      <c r="L54" s="280"/>
      <c r="M54" s="370">
        <f>('[3]1_Структура по елементах'!AL15+'[3]1_Структура по елементах'!AL16+'[3]1_Структура по елементах'!AM34)/1000</f>
        <v>2904.96783</v>
      </c>
      <c r="N54" s="280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</row>
    <row r="55" spans="1:25" hidden="1" x14ac:dyDescent="0.25">
      <c r="B55" s="369"/>
      <c r="C55" s="280" t="s">
        <v>102</v>
      </c>
      <c r="D55" s="280"/>
      <c r="E55" s="280"/>
      <c r="F55" s="280"/>
      <c r="G55" s="280"/>
      <c r="H55" s="280"/>
      <c r="I55" s="280"/>
      <c r="J55" s="280"/>
      <c r="K55" s="280"/>
      <c r="L55" s="280"/>
      <c r="M55" s="370">
        <f>M53+M54</f>
        <v>22246.785894756427</v>
      </c>
      <c r="N55" s="280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</row>
    <row r="56" spans="1:25" hidden="1" x14ac:dyDescent="0.25">
      <c r="B56" s="369"/>
      <c r="C56" s="371"/>
      <c r="D56" s="371"/>
      <c r="E56" s="371"/>
      <c r="F56" s="371"/>
      <c r="G56" s="371"/>
      <c r="H56" s="371"/>
      <c r="I56" s="371"/>
      <c r="J56" s="371"/>
      <c r="K56" s="371"/>
      <c r="L56" s="371"/>
      <c r="M56" s="372"/>
      <c r="N56" s="371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</row>
    <row r="57" spans="1:25" x14ac:dyDescent="0.25">
      <c r="B57" s="369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2"/>
      <c r="N57" s="371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</row>
    <row r="58" spans="1:25" ht="15.75" x14ac:dyDescent="0.25">
      <c r="C58" s="259" t="s">
        <v>224</v>
      </c>
      <c r="D58" s="260"/>
      <c r="E58" s="260"/>
      <c r="F58" s="260"/>
      <c r="G58" s="260"/>
      <c r="H58" s="22"/>
      <c r="I58" s="22"/>
      <c r="J58" s="22"/>
      <c r="K58" s="22"/>
      <c r="L58" s="22"/>
      <c r="M58" s="23"/>
      <c r="N58" s="22"/>
    </row>
    <row r="59" spans="1:25" ht="15.75" x14ac:dyDescent="0.25">
      <c r="C59" s="259" t="s">
        <v>225</v>
      </c>
      <c r="D59" s="260"/>
      <c r="E59" s="260"/>
      <c r="H59" s="260"/>
      <c r="I59" s="391" t="s">
        <v>226</v>
      </c>
      <c r="J59" s="381"/>
    </row>
  </sheetData>
  <mergeCells count="15">
    <mergeCell ref="S7:T7"/>
    <mergeCell ref="I59:J59"/>
    <mergeCell ref="A8:A9"/>
    <mergeCell ref="B8:B9"/>
    <mergeCell ref="C8:C9"/>
    <mergeCell ref="D8:D9"/>
    <mergeCell ref="E8:F8"/>
    <mergeCell ref="G8:H8"/>
    <mergeCell ref="I8:J8"/>
    <mergeCell ref="B5:M5"/>
    <mergeCell ref="B6:M6"/>
    <mergeCell ref="K8:L8"/>
    <mergeCell ref="M8:M9"/>
    <mergeCell ref="N8:N9"/>
    <mergeCell ref="C7:J7"/>
  </mergeCells>
  <conditionalFormatting sqref="N6:P6">
    <cfRule type="cellIs" dxfId="0" priority="1" operator="equal">
      <formula>0</formula>
    </cfRule>
  </conditionalFormatting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1"/>
  <sheetViews>
    <sheetView workbookViewId="0">
      <selection activeCell="I4" sqref="I4"/>
    </sheetView>
  </sheetViews>
  <sheetFormatPr defaultColWidth="8.140625" defaultRowHeight="12.75" x14ac:dyDescent="0.2"/>
  <cols>
    <col min="1" max="1" width="8.28515625" style="28" customWidth="1"/>
    <col min="2" max="2" width="68.42578125" style="28" customWidth="1"/>
    <col min="3" max="3" width="17" style="28" customWidth="1"/>
    <col min="4" max="4" width="15.42578125" style="28" customWidth="1"/>
    <col min="5" max="5" width="18.42578125" style="28" customWidth="1"/>
    <col min="6" max="6" width="15.140625" style="28" customWidth="1"/>
    <col min="7" max="7" width="16" style="28" customWidth="1"/>
    <col min="8" max="8" width="15.42578125" style="28" customWidth="1"/>
    <col min="9" max="9" width="15.140625" style="28" customWidth="1"/>
    <col min="10" max="10" width="17" style="28" customWidth="1"/>
    <col min="11" max="237" width="11.5703125" style="28" customWidth="1"/>
    <col min="238" max="238" width="6.42578125" style="28" customWidth="1"/>
    <col min="239" max="239" width="65.7109375" style="28" customWidth="1"/>
    <col min="240" max="243" width="11.5703125" style="28" hidden="1" customWidth="1"/>
    <col min="244" max="244" width="14.85546875" style="28" customWidth="1"/>
    <col min="245" max="245" width="13.28515625" style="28" customWidth="1"/>
    <col min="246" max="246" width="14.5703125" style="28" customWidth="1"/>
    <col min="247" max="247" width="13" style="28" customWidth="1"/>
    <col min="248" max="257" width="11.5703125" style="28" hidden="1" customWidth="1"/>
    <col min="258" max="16384" width="8.140625" style="28"/>
  </cols>
  <sheetData>
    <row r="1" spans="1:81" ht="18" customHeight="1" x14ac:dyDescent="0.3">
      <c r="A1" s="25"/>
      <c r="B1" s="26"/>
      <c r="C1" s="26"/>
      <c r="D1" s="26"/>
      <c r="E1" s="26"/>
      <c r="F1" s="27"/>
      <c r="H1" s="254" t="s">
        <v>104</v>
      </c>
      <c r="I1" s="3"/>
      <c r="J1" s="3"/>
    </row>
    <row r="2" spans="1:81" ht="18" customHeight="1" x14ac:dyDescent="0.3">
      <c r="A2" s="25"/>
      <c r="B2" s="26"/>
      <c r="C2" s="26"/>
      <c r="D2" s="26"/>
      <c r="E2" s="26"/>
      <c r="F2" s="27"/>
      <c r="H2" s="254" t="s">
        <v>221</v>
      </c>
      <c r="I2" s="3"/>
      <c r="J2" s="3"/>
    </row>
    <row r="3" spans="1:81" ht="18" customHeight="1" x14ac:dyDescent="0.3">
      <c r="A3" s="25"/>
      <c r="B3" s="26"/>
      <c r="C3" s="26"/>
      <c r="D3" s="26"/>
      <c r="E3" s="26"/>
      <c r="F3" s="27"/>
      <c r="H3" s="3" t="s">
        <v>232</v>
      </c>
      <c r="I3" s="3" t="s">
        <v>233</v>
      </c>
      <c r="J3" s="258"/>
    </row>
    <row r="4" spans="1:81" ht="17.25" customHeight="1" x14ac:dyDescent="0.3">
      <c r="A4" s="25"/>
      <c r="B4" s="26"/>
      <c r="C4" s="26"/>
      <c r="D4" s="26"/>
      <c r="E4" s="26"/>
      <c r="F4" s="27"/>
      <c r="I4" s="257"/>
      <c r="J4" s="257"/>
    </row>
    <row r="5" spans="1:81" ht="19.899999999999999" customHeight="1" x14ac:dyDescent="0.25">
      <c r="A5" s="380" t="s">
        <v>227</v>
      </c>
      <c r="B5" s="380"/>
      <c r="C5" s="380"/>
      <c r="D5" s="380"/>
      <c r="E5" s="380"/>
      <c r="F5" s="380"/>
      <c r="G5" s="380"/>
      <c r="H5" s="380"/>
      <c r="I5" s="380"/>
      <c r="J5" s="380"/>
    </row>
    <row r="6" spans="1:81" ht="18" customHeight="1" x14ac:dyDescent="0.25">
      <c r="A6" s="382" t="s">
        <v>223</v>
      </c>
      <c r="B6" s="382"/>
      <c r="C6" s="382"/>
      <c r="D6" s="382"/>
      <c r="E6" s="382"/>
      <c r="F6" s="382"/>
      <c r="G6" s="382"/>
      <c r="H6" s="382"/>
      <c r="I6" s="382"/>
      <c r="J6" s="382"/>
    </row>
    <row r="7" spans="1:81" ht="15.75" x14ac:dyDescent="0.25">
      <c r="A7" s="30"/>
      <c r="B7" s="403"/>
      <c r="C7" s="403"/>
      <c r="D7" s="403"/>
      <c r="E7" s="403"/>
      <c r="F7" s="403"/>
      <c r="H7" s="31"/>
      <c r="J7" s="32" t="s">
        <v>1</v>
      </c>
    </row>
    <row r="8" spans="1:81" ht="49.9" customHeight="1" x14ac:dyDescent="0.2">
      <c r="A8" s="402" t="s">
        <v>105</v>
      </c>
      <c r="B8" s="402" t="s">
        <v>106</v>
      </c>
      <c r="C8" s="402" t="s">
        <v>4</v>
      </c>
      <c r="D8" s="402"/>
      <c r="E8" s="402" t="s">
        <v>107</v>
      </c>
      <c r="F8" s="402"/>
      <c r="G8" s="402" t="s">
        <v>108</v>
      </c>
      <c r="H8" s="402"/>
      <c r="I8" s="402" t="s">
        <v>109</v>
      </c>
      <c r="J8" s="40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</row>
    <row r="9" spans="1:81" ht="22.15" customHeight="1" x14ac:dyDescent="0.2">
      <c r="A9" s="402"/>
      <c r="B9" s="402"/>
      <c r="C9" s="34" t="s">
        <v>110</v>
      </c>
      <c r="D9" s="34" t="s">
        <v>11</v>
      </c>
      <c r="E9" s="34" t="s">
        <v>110</v>
      </c>
      <c r="F9" s="34" t="s">
        <v>11</v>
      </c>
      <c r="G9" s="34" t="s">
        <v>110</v>
      </c>
      <c r="H9" s="34" t="s">
        <v>11</v>
      </c>
      <c r="I9" s="34" t="s">
        <v>110</v>
      </c>
      <c r="J9" s="34" t="s">
        <v>11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</row>
    <row r="10" spans="1:81" ht="15.75" customHeight="1" x14ac:dyDescent="0.25">
      <c r="A10" s="35">
        <v>1</v>
      </c>
      <c r="B10" s="35">
        <v>2</v>
      </c>
      <c r="C10" s="36">
        <v>3</v>
      </c>
      <c r="D10" s="36">
        <v>4</v>
      </c>
      <c r="E10" s="36">
        <v>5</v>
      </c>
      <c r="F10" s="36">
        <v>6</v>
      </c>
      <c r="G10" s="36">
        <v>7</v>
      </c>
      <c r="H10" s="36">
        <v>8</v>
      </c>
      <c r="I10" s="37">
        <v>9</v>
      </c>
      <c r="J10" s="37">
        <v>10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</row>
    <row r="11" spans="1:81" s="42" customFormat="1" ht="15.75" customHeight="1" x14ac:dyDescent="0.25">
      <c r="A11" s="38">
        <v>1</v>
      </c>
      <c r="B11" s="39" t="s">
        <v>111</v>
      </c>
      <c r="C11" s="220">
        <v>119021.95648061948</v>
      </c>
      <c r="D11" s="220">
        <v>919.15945169340455</v>
      </c>
      <c r="E11" s="220">
        <v>20085.206391094871</v>
      </c>
      <c r="F11" s="220">
        <v>919.1595216234515</v>
      </c>
      <c r="G11" s="220">
        <v>21557.794701295137</v>
      </c>
      <c r="H11" s="220">
        <v>919.15948597761655</v>
      </c>
      <c r="I11" s="221">
        <v>135.50056805420405</v>
      </c>
      <c r="J11" s="221">
        <v>919.15890904912578</v>
      </c>
    </row>
    <row r="12" spans="1:81" s="42" customFormat="1" ht="20.45" customHeight="1" x14ac:dyDescent="0.25">
      <c r="A12" s="38" t="s">
        <v>14</v>
      </c>
      <c r="B12" s="39" t="s">
        <v>112</v>
      </c>
      <c r="C12" s="220">
        <v>101328.6566633872</v>
      </c>
      <c r="D12" s="220">
        <v>782.52110159787105</v>
      </c>
      <c r="E12" s="220">
        <v>17099.42492656715</v>
      </c>
      <c r="F12" s="220">
        <v>782.521171527918</v>
      </c>
      <c r="G12" s="220">
        <v>18353.104389525961</v>
      </c>
      <c r="H12" s="220">
        <v>782.52113588208306</v>
      </c>
      <c r="I12" s="220">
        <v>115.35761575982069</v>
      </c>
      <c r="J12" s="220">
        <v>782.52055895359229</v>
      </c>
    </row>
    <row r="13" spans="1:81" s="49" customFormat="1" ht="34.15" customHeight="1" x14ac:dyDescent="0.25">
      <c r="A13" s="43" t="s">
        <v>17</v>
      </c>
      <c r="B13" s="39" t="s">
        <v>113</v>
      </c>
      <c r="C13" s="222">
        <v>87518.989769653621</v>
      </c>
      <c r="D13" s="223">
        <v>675.87451112462838</v>
      </c>
      <c r="E13" s="223">
        <v>14769.01466570368</v>
      </c>
      <c r="F13" s="224">
        <v>675.87458105467545</v>
      </c>
      <c r="G13" s="223">
        <v>15851.83519947895</v>
      </c>
      <c r="H13" s="223">
        <v>675.87454540884039</v>
      </c>
      <c r="I13" s="223">
        <v>99.635988685436203</v>
      </c>
      <c r="J13" s="223">
        <v>675.87396848034973</v>
      </c>
      <c r="K13" s="4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</row>
    <row r="14" spans="1:81" s="49" customFormat="1" ht="15.75" customHeight="1" x14ac:dyDescent="0.25">
      <c r="A14" s="50" t="s">
        <v>21</v>
      </c>
      <c r="B14" s="51" t="s">
        <v>22</v>
      </c>
      <c r="C14" s="222">
        <v>11884.748116439769</v>
      </c>
      <c r="D14" s="223">
        <v>91.781204789721016</v>
      </c>
      <c r="E14" s="223">
        <v>2005.5761787343899</v>
      </c>
      <c r="F14" s="224">
        <v>91.781204789721016</v>
      </c>
      <c r="G14" s="223">
        <v>2152.619214052821</v>
      </c>
      <c r="H14" s="223">
        <v>91.781204789721016</v>
      </c>
      <c r="I14" s="223">
        <v>13.530201647691094</v>
      </c>
      <c r="J14" s="223">
        <v>91.781204789721016</v>
      </c>
      <c r="K14" s="4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</row>
    <row r="15" spans="1:81" s="49" customFormat="1" ht="18.600000000000001" customHeight="1" x14ac:dyDescent="0.25">
      <c r="A15" s="53" t="s">
        <v>23</v>
      </c>
      <c r="B15" s="54" t="s">
        <v>114</v>
      </c>
      <c r="C15" s="222"/>
      <c r="D15" s="223"/>
      <c r="E15" s="223"/>
      <c r="F15" s="224"/>
      <c r="G15" s="223"/>
      <c r="H15" s="223"/>
      <c r="I15" s="223"/>
      <c r="J15" s="223"/>
      <c r="K15" s="267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</row>
    <row r="16" spans="1:81" s="49" customFormat="1" ht="31.5" hidden="1" x14ac:dyDescent="0.25">
      <c r="A16" s="56" t="s">
        <v>115</v>
      </c>
      <c r="B16" s="57" t="s">
        <v>116</v>
      </c>
      <c r="C16" s="222"/>
      <c r="D16" s="223"/>
      <c r="E16" s="223"/>
      <c r="F16" s="224"/>
      <c r="G16" s="223"/>
      <c r="H16" s="223"/>
      <c r="I16" s="223"/>
      <c r="J16" s="223"/>
      <c r="K16" s="267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</row>
    <row r="17" spans="1:81" s="61" customFormat="1" ht="16.899999999999999" customHeight="1" x14ac:dyDescent="0.25">
      <c r="A17" s="43" t="s">
        <v>25</v>
      </c>
      <c r="B17" s="39" t="s">
        <v>117</v>
      </c>
      <c r="C17" s="222"/>
      <c r="D17" s="223"/>
      <c r="E17" s="223"/>
      <c r="F17" s="224"/>
      <c r="G17" s="223"/>
      <c r="H17" s="223"/>
      <c r="I17" s="223"/>
      <c r="J17" s="223"/>
      <c r="K17" s="267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</row>
    <row r="18" spans="1:81" s="61" customFormat="1" ht="16.5" hidden="1" x14ac:dyDescent="0.25">
      <c r="A18" s="50" t="s">
        <v>118</v>
      </c>
      <c r="B18" s="51" t="s">
        <v>119</v>
      </c>
      <c r="C18" s="222">
        <v>0</v>
      </c>
      <c r="D18" s="223">
        <v>0</v>
      </c>
      <c r="E18" s="223">
        <v>4.6926503076473074E-208</v>
      </c>
      <c r="F18" s="224">
        <v>2.1474980779065415E-209</v>
      </c>
      <c r="G18" s="223">
        <v>0</v>
      </c>
      <c r="H18" s="223">
        <v>0</v>
      </c>
      <c r="I18" s="223">
        <v>0</v>
      </c>
      <c r="J18" s="223">
        <v>2.1474980779065415E-209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</row>
    <row r="19" spans="1:81" s="49" customFormat="1" ht="19.899999999999999" customHeight="1" x14ac:dyDescent="0.25">
      <c r="A19" s="50" t="s">
        <v>27</v>
      </c>
      <c r="B19" s="51" t="s">
        <v>120</v>
      </c>
      <c r="C19" s="222">
        <v>1546.5107704606467</v>
      </c>
      <c r="D19" s="223">
        <v>11.943090450256676</v>
      </c>
      <c r="E19" s="223">
        <v>260.97693707968784</v>
      </c>
      <c r="F19" s="224">
        <v>11.943090450256676</v>
      </c>
      <c r="G19" s="223">
        <v>280.11101006240585</v>
      </c>
      <c r="H19" s="223">
        <v>11.943090450256674</v>
      </c>
      <c r="I19" s="223">
        <v>1.7606265079959389</v>
      </c>
      <c r="J19" s="223">
        <v>11.943090450256678</v>
      </c>
      <c r="K19" s="47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</row>
    <row r="20" spans="1:81" s="49" customFormat="1" ht="28.9" customHeight="1" x14ac:dyDescent="0.25">
      <c r="A20" s="50" t="s">
        <v>30</v>
      </c>
      <c r="B20" s="51" t="s">
        <v>121</v>
      </c>
      <c r="C20" s="222">
        <v>378.40800683317428</v>
      </c>
      <c r="D20" s="223">
        <v>2.9222952332648817</v>
      </c>
      <c r="E20" s="223">
        <v>63.857145049391313</v>
      </c>
      <c r="F20" s="224">
        <v>2.9222952332648817</v>
      </c>
      <c r="G20" s="223">
        <v>68.53896593178591</v>
      </c>
      <c r="H20" s="223">
        <v>2.9222952332648817</v>
      </c>
      <c r="I20" s="223">
        <v>0.43079891869744236</v>
      </c>
      <c r="J20" s="223">
        <v>2.9222952332648817</v>
      </c>
      <c r="K20" s="4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</row>
    <row r="21" spans="1:81" s="42" customFormat="1" ht="16.5" x14ac:dyDescent="0.25">
      <c r="A21" s="38" t="s">
        <v>35</v>
      </c>
      <c r="B21" s="39" t="s">
        <v>36</v>
      </c>
      <c r="C21" s="220">
        <v>8200.9469173635498</v>
      </c>
      <c r="D21" s="221">
        <v>63.332666466107163</v>
      </c>
      <c r="E21" s="221">
        <v>1383.9269978114321</v>
      </c>
      <c r="F21" s="221">
        <v>63.332666466107163</v>
      </c>
      <c r="G21" s="221">
        <v>1485.3925160874483</v>
      </c>
      <c r="H21" s="221">
        <v>63.332666466107163</v>
      </c>
      <c r="I21" s="221">
        <v>9.336375025100585</v>
      </c>
      <c r="J21" s="221">
        <v>63.332666466107163</v>
      </c>
      <c r="K21" s="63"/>
    </row>
    <row r="22" spans="1:81" s="42" customFormat="1" ht="15.75" customHeight="1" x14ac:dyDescent="0.25">
      <c r="A22" s="38" t="s">
        <v>38</v>
      </c>
      <c r="B22" s="39" t="s">
        <v>122</v>
      </c>
      <c r="C22" s="225">
        <v>6724.3908866939701</v>
      </c>
      <c r="D22" s="220">
        <v>51.929808777695413</v>
      </c>
      <c r="E22" s="220">
        <v>1134.7550698358459</v>
      </c>
      <c r="F22" s="226">
        <v>51.929808777695413</v>
      </c>
      <c r="G22" s="221">
        <v>1217.9520241978266</v>
      </c>
      <c r="H22" s="226">
        <v>51.929808777695413</v>
      </c>
      <c r="I22" s="221">
        <v>7.6553885503903025</v>
      </c>
      <c r="J22" s="226">
        <v>51.929808777695399</v>
      </c>
    </row>
    <row r="23" spans="1:81" s="42" customFormat="1" ht="15.75" customHeight="1" x14ac:dyDescent="0.25">
      <c r="A23" s="50" t="s">
        <v>41</v>
      </c>
      <c r="B23" s="51" t="s">
        <v>42</v>
      </c>
      <c r="C23" s="227">
        <v>1804.2083218199812</v>
      </c>
      <c r="D23" s="223">
        <v>13.933186622543577</v>
      </c>
      <c r="E23" s="222">
        <v>304.46393951851508</v>
      </c>
      <c r="F23" s="228">
        <v>13.933186622543577</v>
      </c>
      <c r="G23" s="223">
        <v>326.78635353923863</v>
      </c>
      <c r="H23" s="228">
        <v>13.933186622543577</v>
      </c>
      <c r="I23" s="223">
        <v>2.0540025055221292</v>
      </c>
      <c r="J23" s="228">
        <v>13.933186622543577</v>
      </c>
      <c r="K23" s="66"/>
    </row>
    <row r="24" spans="1:81" s="49" customFormat="1" ht="15.75" customHeight="1" x14ac:dyDescent="0.25">
      <c r="A24" s="50" t="s">
        <v>44</v>
      </c>
      <c r="B24" s="51" t="s">
        <v>123</v>
      </c>
      <c r="C24" s="222">
        <v>1021.3963760311298</v>
      </c>
      <c r="D24" s="223">
        <v>7.8878398634564029</v>
      </c>
      <c r="E24" s="228">
        <v>172.36278133484905</v>
      </c>
      <c r="F24" s="228">
        <v>7.8878398634564029</v>
      </c>
      <c r="G24" s="229">
        <v>184.999921131452</v>
      </c>
      <c r="H24" s="228">
        <v>7.8878398634564029</v>
      </c>
      <c r="I24" s="228">
        <v>1.1628095769910161</v>
      </c>
      <c r="J24" s="228">
        <v>7.8878398634564029</v>
      </c>
      <c r="K24" s="66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</row>
    <row r="25" spans="1:81" s="49" customFormat="1" ht="15.75" customHeight="1" x14ac:dyDescent="0.25">
      <c r="A25" s="50" t="s">
        <v>47</v>
      </c>
      <c r="B25" s="51" t="s">
        <v>124</v>
      </c>
      <c r="C25" s="222">
        <v>3898.7861888428588</v>
      </c>
      <c r="D25" s="223">
        <v>30.10878229169543</v>
      </c>
      <c r="E25" s="228">
        <v>657.92834898248168</v>
      </c>
      <c r="F25" s="228">
        <v>30.10878229169543</v>
      </c>
      <c r="G25" s="229">
        <v>706.16574952713597</v>
      </c>
      <c r="H25" s="228">
        <v>30.10878229169543</v>
      </c>
      <c r="I25" s="228">
        <v>4.4385764678771569</v>
      </c>
      <c r="J25" s="228">
        <v>30.108782291695427</v>
      </c>
      <c r="K25" s="66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</row>
    <row r="26" spans="1:81" s="42" customFormat="1" ht="15.75" customHeight="1" x14ac:dyDescent="0.25">
      <c r="A26" s="38" t="s">
        <v>49</v>
      </c>
      <c r="B26" s="39" t="s">
        <v>125</v>
      </c>
      <c r="C26" s="230">
        <v>2767.9620131747656</v>
      </c>
      <c r="D26" s="221">
        <v>21.375874851730948</v>
      </c>
      <c r="E26" s="221">
        <v>467.09939688044284</v>
      </c>
      <c r="F26" s="226">
        <v>21.375874851730952</v>
      </c>
      <c r="G26" s="221">
        <v>501.34577148390042</v>
      </c>
      <c r="H26" s="226">
        <v>21.375874851730952</v>
      </c>
      <c r="I26" s="221">
        <v>3.151188718892473</v>
      </c>
      <c r="J26" s="226">
        <v>21.375874851730952</v>
      </c>
      <c r="K26" s="66"/>
    </row>
    <row r="27" spans="1:81" s="42" customFormat="1" ht="15.75" customHeight="1" x14ac:dyDescent="0.25">
      <c r="A27" s="50" t="s">
        <v>51</v>
      </c>
      <c r="B27" s="51" t="s">
        <v>52</v>
      </c>
      <c r="C27" s="231">
        <v>1936.8922099306424</v>
      </c>
      <c r="D27" s="223">
        <v>14.957851763753911</v>
      </c>
      <c r="E27" s="223">
        <v>326.85462400668717</v>
      </c>
      <c r="F27" s="228">
        <v>14.957851763753911</v>
      </c>
      <c r="G27" s="223">
        <v>350.81865814880439</v>
      </c>
      <c r="H27" s="228">
        <v>14.957851763753911</v>
      </c>
      <c r="I27" s="223">
        <v>2.2050565913090741</v>
      </c>
      <c r="J27" s="228">
        <v>14.957851763753911</v>
      </c>
      <c r="K27" s="66"/>
    </row>
    <row r="28" spans="1:81" s="49" customFormat="1" ht="16.5" x14ac:dyDescent="0.25">
      <c r="A28" s="50" t="s">
        <v>53</v>
      </c>
      <c r="B28" s="51" t="s">
        <v>126</v>
      </c>
      <c r="C28" s="222">
        <v>426.11628618474123</v>
      </c>
      <c r="D28" s="223">
        <v>3.2907273880258603</v>
      </c>
      <c r="E28" s="228">
        <v>71.908017281471189</v>
      </c>
      <c r="F28" s="228">
        <v>3.2907273880258603</v>
      </c>
      <c r="G28" s="229">
        <v>77.180104792736969</v>
      </c>
      <c r="H28" s="228">
        <v>3.2907273880258603</v>
      </c>
      <c r="I28" s="228">
        <v>0.48511245008799631</v>
      </c>
      <c r="J28" s="228">
        <v>3.2907273880258603</v>
      </c>
      <c r="K28" s="66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</row>
    <row r="29" spans="1:81" s="49" customFormat="1" ht="15.75" customHeight="1" x14ac:dyDescent="0.25">
      <c r="A29" s="50" t="s">
        <v>55</v>
      </c>
      <c r="B29" s="51" t="s">
        <v>127</v>
      </c>
      <c r="C29" s="222">
        <v>404.95351705938248</v>
      </c>
      <c r="D29" s="223">
        <v>3.127295699951179</v>
      </c>
      <c r="E29" s="228">
        <v>68.336755592284476</v>
      </c>
      <c r="F29" s="228">
        <v>3.1272956999511794</v>
      </c>
      <c r="G29" s="229">
        <v>73.347008542359049</v>
      </c>
      <c r="H29" s="228">
        <v>3.127295699951179</v>
      </c>
      <c r="I29" s="228">
        <v>0.4610196774954029</v>
      </c>
      <c r="J29" s="228">
        <v>3.127295699951179</v>
      </c>
      <c r="K29" s="66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</row>
    <row r="30" spans="1:81" s="42" customFormat="1" ht="15.75" customHeight="1" x14ac:dyDescent="0.25">
      <c r="A30" s="38" t="s">
        <v>128</v>
      </c>
      <c r="B30" s="39" t="s">
        <v>129</v>
      </c>
      <c r="C30" s="221">
        <v>313.57128180726534</v>
      </c>
      <c r="D30" s="221">
        <v>2.4215868733404298</v>
      </c>
      <c r="E30" s="221">
        <v>52.915811674454929</v>
      </c>
      <c r="F30" s="226">
        <v>2.4215868733404298</v>
      </c>
      <c r="G30" s="221">
        <v>56.79544569058114</v>
      </c>
      <c r="H30" s="221">
        <v>2.4215868733404302</v>
      </c>
      <c r="I30" s="221">
        <v>0.35698549369409954</v>
      </c>
      <c r="J30" s="226">
        <v>2.4215868733404307</v>
      </c>
      <c r="K30" s="66"/>
    </row>
    <row r="31" spans="1:81" s="49" customFormat="1" ht="16.5" x14ac:dyDescent="0.25">
      <c r="A31" s="50" t="s">
        <v>58</v>
      </c>
      <c r="B31" s="51" t="s">
        <v>52</v>
      </c>
      <c r="C31" s="222">
        <v>211.54648656214405</v>
      </c>
      <c r="D31" s="223">
        <v>1.6336897690619647</v>
      </c>
      <c r="E31" s="228">
        <v>35.69891342981925</v>
      </c>
      <c r="F31" s="228">
        <v>1.6336897690619647</v>
      </c>
      <c r="G31" s="229">
        <v>38.316254343592512</v>
      </c>
      <c r="H31" s="228">
        <v>1.6336897690619649</v>
      </c>
      <c r="I31" s="228">
        <v>0.24083527837557675</v>
      </c>
      <c r="J31" s="228">
        <v>1.6336897690619649</v>
      </c>
      <c r="K31" s="66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</row>
    <row r="32" spans="1:81" s="49" customFormat="1" ht="16.5" x14ac:dyDescent="0.25">
      <c r="A32" s="50" t="s">
        <v>59</v>
      </c>
      <c r="B32" s="51" t="s">
        <v>126</v>
      </c>
      <c r="C32" s="222">
        <v>46.540227043671692</v>
      </c>
      <c r="D32" s="223">
        <v>0.35941174919363228</v>
      </c>
      <c r="E32" s="228">
        <v>7.8537609545602374</v>
      </c>
      <c r="F32" s="228">
        <v>0.35941174919363228</v>
      </c>
      <c r="G32" s="229">
        <v>8.4295759555903516</v>
      </c>
      <c r="H32" s="228">
        <v>0.35941174919363228</v>
      </c>
      <c r="I32" s="228">
        <v>5.2983761242626881E-2</v>
      </c>
      <c r="J32" s="228">
        <v>0.35941174919363228</v>
      </c>
      <c r="K32" s="66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</row>
    <row r="33" spans="1:81" s="49" customFormat="1" ht="15.75" customHeight="1" x14ac:dyDescent="0.25">
      <c r="A33" s="50" t="s">
        <v>61</v>
      </c>
      <c r="B33" s="51" t="s">
        <v>127</v>
      </c>
      <c r="C33" s="222">
        <v>55.484568201449676</v>
      </c>
      <c r="D33" s="223">
        <v>0.4284853550848331</v>
      </c>
      <c r="E33" s="228">
        <v>9.3631372900754428</v>
      </c>
      <c r="F33" s="228">
        <v>0.4284853550848331</v>
      </c>
      <c r="G33" s="229">
        <v>10.049615391398275</v>
      </c>
      <c r="H33" s="228">
        <v>0.4284853550848331</v>
      </c>
      <c r="I33" s="228">
        <v>6.3166454075895925E-2</v>
      </c>
      <c r="J33" s="228">
        <v>0.4284853550848331</v>
      </c>
      <c r="K33" s="66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</row>
    <row r="34" spans="1:81" s="49" customFormat="1" ht="15.75" customHeight="1" x14ac:dyDescent="0.25">
      <c r="A34" s="43" t="s">
        <v>62</v>
      </c>
      <c r="B34" s="39" t="s">
        <v>63</v>
      </c>
      <c r="C34" s="222"/>
      <c r="D34" s="223"/>
      <c r="E34" s="228"/>
      <c r="F34" s="228"/>
      <c r="G34" s="229"/>
      <c r="H34" s="228"/>
      <c r="I34" s="228"/>
      <c r="J34" s="228"/>
      <c r="K34" s="63"/>
      <c r="L34" s="42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</row>
    <row r="35" spans="1:81" s="49" customFormat="1" ht="15.75" customHeight="1" x14ac:dyDescent="0.25">
      <c r="A35" s="50" t="s">
        <v>64</v>
      </c>
      <c r="B35" s="51" t="s">
        <v>52</v>
      </c>
      <c r="C35" s="222"/>
      <c r="D35" s="223"/>
      <c r="E35" s="228"/>
      <c r="F35" s="228"/>
      <c r="G35" s="229"/>
      <c r="H35" s="228"/>
      <c r="I35" s="228"/>
      <c r="J35" s="228"/>
      <c r="K35" s="63"/>
      <c r="L35" s="42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</row>
    <row r="36" spans="1:81" s="49" customFormat="1" ht="15.75" customHeight="1" x14ac:dyDescent="0.25">
      <c r="A36" s="50" t="s">
        <v>65</v>
      </c>
      <c r="B36" s="51" t="s">
        <v>60</v>
      </c>
      <c r="C36" s="222"/>
      <c r="D36" s="223"/>
      <c r="E36" s="228"/>
      <c r="F36" s="228"/>
      <c r="G36" s="229"/>
      <c r="H36" s="228"/>
      <c r="I36" s="228"/>
      <c r="J36" s="228"/>
      <c r="K36" s="63"/>
      <c r="L36" s="42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</row>
    <row r="37" spans="1:81" s="49" customFormat="1" ht="15.75" customHeight="1" x14ac:dyDescent="0.25">
      <c r="A37" s="50" t="s">
        <v>66</v>
      </c>
      <c r="B37" s="51" t="s">
        <v>56</v>
      </c>
      <c r="C37" s="222"/>
      <c r="D37" s="223"/>
      <c r="E37" s="228"/>
      <c r="F37" s="228"/>
      <c r="G37" s="229"/>
      <c r="H37" s="228"/>
      <c r="I37" s="228"/>
      <c r="J37" s="228"/>
      <c r="K37" s="63"/>
      <c r="L37" s="42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</row>
    <row r="38" spans="1:81" s="42" customFormat="1" ht="15.75" customHeight="1" x14ac:dyDescent="0.25">
      <c r="A38" s="38">
        <v>4</v>
      </c>
      <c r="B38" s="39" t="s">
        <v>130</v>
      </c>
      <c r="C38" s="232"/>
      <c r="D38" s="223"/>
      <c r="E38" s="229"/>
      <c r="F38" s="228"/>
      <c r="G38" s="229"/>
      <c r="H38" s="228"/>
      <c r="I38" s="229"/>
      <c r="J38" s="228"/>
    </row>
    <row r="39" spans="1:81" s="42" customFormat="1" ht="15.75" customHeight="1" x14ac:dyDescent="0.25">
      <c r="A39" s="38">
        <v>5</v>
      </c>
      <c r="B39" s="373" t="s">
        <v>131</v>
      </c>
      <c r="C39" s="232"/>
      <c r="D39" s="223"/>
      <c r="E39" s="229"/>
      <c r="F39" s="228"/>
      <c r="G39" s="229"/>
      <c r="H39" s="228"/>
      <c r="I39" s="229"/>
      <c r="J39" s="228"/>
    </row>
    <row r="40" spans="1:81" s="42" customFormat="1" ht="15.75" customHeight="1" x14ac:dyDescent="0.25">
      <c r="A40" s="38">
        <v>6</v>
      </c>
      <c r="B40" s="373" t="s">
        <v>132</v>
      </c>
      <c r="C40" s="220">
        <v>119335.52776242675</v>
      </c>
      <c r="D40" s="225">
        <v>921.58103856674484</v>
      </c>
      <c r="E40" s="233">
        <v>20138.122202769326</v>
      </c>
      <c r="F40" s="226">
        <v>921.58110849679201</v>
      </c>
      <c r="G40" s="234">
        <v>21614.59014698572</v>
      </c>
      <c r="H40" s="235">
        <v>921.58107285095696</v>
      </c>
      <c r="I40" s="236">
        <v>135.85755354789816</v>
      </c>
      <c r="J40" s="226">
        <v>921.58049592246618</v>
      </c>
      <c r="K40" s="63"/>
    </row>
    <row r="41" spans="1:81" s="42" customFormat="1" ht="15.75" customHeight="1" x14ac:dyDescent="0.25">
      <c r="A41" s="38">
        <v>7</v>
      </c>
      <c r="B41" s="373" t="s">
        <v>133</v>
      </c>
      <c r="C41" s="237"/>
      <c r="D41" s="227"/>
      <c r="E41" s="236"/>
      <c r="F41" s="226"/>
      <c r="G41" s="236"/>
      <c r="H41" s="235"/>
      <c r="I41" s="236"/>
      <c r="J41" s="226"/>
      <c r="K41" s="63"/>
    </row>
    <row r="42" spans="1:81" s="42" customFormat="1" ht="15.75" customHeight="1" x14ac:dyDescent="0.25">
      <c r="A42" s="38"/>
      <c r="B42" s="282" t="s">
        <v>198</v>
      </c>
      <c r="C42" s="222">
        <v>-1312.8978249696274</v>
      </c>
      <c r="D42" s="224">
        <v>-10.138990154518631</v>
      </c>
      <c r="E42" s="229">
        <v>-221.55426241040604</v>
      </c>
      <c r="F42" s="228">
        <v>-10.138990154518627</v>
      </c>
      <c r="G42" s="229">
        <v>-237.79797909292094</v>
      </c>
      <c r="H42" s="238">
        <v>-10.138990154518623</v>
      </c>
      <c r="I42" s="229">
        <v>-1.4946696505988266</v>
      </c>
      <c r="J42" s="228">
        <v>-10.138990154518623</v>
      </c>
      <c r="K42" s="63"/>
    </row>
    <row r="43" spans="1:81" s="42" customFormat="1" ht="15.75" customHeight="1" x14ac:dyDescent="0.25">
      <c r="A43" s="38">
        <v>8</v>
      </c>
      <c r="B43" s="374" t="s">
        <v>134</v>
      </c>
      <c r="C43" s="221">
        <v>3808.9830137817071</v>
      </c>
      <c r="D43" s="239">
        <v>29.415267921823887</v>
      </c>
      <c r="E43" s="240">
        <v>1231.2002173463413</v>
      </c>
      <c r="F43" s="226">
        <v>56.348429127046387</v>
      </c>
      <c r="G43" s="236">
        <v>1311.7575558347562</v>
      </c>
      <c r="H43" s="226">
        <v>55.929394330668366</v>
      </c>
      <c r="I43" s="236">
        <v>8.1639057829268289</v>
      </c>
      <c r="J43" s="226">
        <v>55.37430091933706</v>
      </c>
      <c r="K43" s="63"/>
    </row>
    <row r="44" spans="1:81" ht="15.75" customHeight="1" x14ac:dyDescent="0.25">
      <c r="A44" s="50" t="s">
        <v>78</v>
      </c>
      <c r="B44" s="375" t="s">
        <v>135</v>
      </c>
      <c r="C44" s="222">
        <v>685.61694248070728</v>
      </c>
      <c r="D44" s="224">
        <v>5.2947482259282994</v>
      </c>
      <c r="E44" s="228">
        <v>221.61603912234142</v>
      </c>
      <c r="F44" s="228">
        <v>10.141817242868346</v>
      </c>
      <c r="G44" s="228">
        <v>236.11636005025605</v>
      </c>
      <c r="H44" s="228">
        <v>10.067290979520305</v>
      </c>
      <c r="I44" s="229">
        <v>1.4695030409268293</v>
      </c>
      <c r="J44" s="228">
        <v>9.9682741654806684</v>
      </c>
      <c r="K44" s="33"/>
      <c r="L44" s="33"/>
      <c r="M44" s="33"/>
      <c r="N44" s="69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</row>
    <row r="45" spans="1:81" ht="15.75" customHeight="1" x14ac:dyDescent="0.25">
      <c r="A45" s="50" t="s">
        <v>81</v>
      </c>
      <c r="B45" s="375" t="s">
        <v>136</v>
      </c>
      <c r="C45" s="222">
        <v>0</v>
      </c>
      <c r="D45" s="224">
        <v>0</v>
      </c>
      <c r="E45" s="228">
        <v>504.79208911199999</v>
      </c>
      <c r="F45" s="228">
        <v>23.100805942089018</v>
      </c>
      <c r="G45" s="228">
        <v>597.57844210250005</v>
      </c>
      <c r="H45" s="228">
        <v>25.478946306193368</v>
      </c>
      <c r="I45" s="229">
        <v>3.3472013710000001</v>
      </c>
      <c r="J45" s="228">
        <v>22.700513376928193</v>
      </c>
      <c r="K45" s="33"/>
      <c r="L45" s="33"/>
      <c r="M45" s="33"/>
      <c r="N45" s="69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</row>
    <row r="46" spans="1:81" ht="15.75" customHeight="1" x14ac:dyDescent="0.25">
      <c r="A46" s="50" t="s">
        <v>84</v>
      </c>
      <c r="B46" s="51" t="s">
        <v>137</v>
      </c>
      <c r="C46" s="232"/>
      <c r="D46" s="224"/>
      <c r="E46" s="228"/>
      <c r="F46" s="228"/>
      <c r="G46" s="228"/>
      <c r="H46" s="228"/>
      <c r="I46" s="229"/>
      <c r="J46" s="228"/>
      <c r="K46" s="33"/>
      <c r="L46" s="33"/>
      <c r="M46" s="33"/>
      <c r="N46" s="69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</row>
    <row r="47" spans="1:81" ht="15.75" customHeight="1" x14ac:dyDescent="0.25">
      <c r="A47" s="50" t="s">
        <v>87</v>
      </c>
      <c r="B47" s="51" t="s">
        <v>138</v>
      </c>
      <c r="C47" s="222">
        <v>0</v>
      </c>
      <c r="D47" s="224">
        <v>0</v>
      </c>
      <c r="E47" s="228">
        <v>0</v>
      </c>
      <c r="F47" s="228">
        <v>0</v>
      </c>
      <c r="G47" s="228">
        <v>0</v>
      </c>
      <c r="H47" s="228">
        <v>0</v>
      </c>
      <c r="I47" s="229">
        <v>0</v>
      </c>
      <c r="J47" s="228">
        <v>0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</row>
    <row r="48" spans="1:81" ht="16.5" x14ac:dyDescent="0.25">
      <c r="A48" s="50" t="s">
        <v>89</v>
      </c>
      <c r="B48" s="51" t="s">
        <v>139</v>
      </c>
      <c r="C48" s="222">
        <v>3123.3660713009999</v>
      </c>
      <c r="D48" s="224">
        <v>24.120519695895588</v>
      </c>
      <c r="E48" s="228">
        <v>504.79208911199999</v>
      </c>
      <c r="F48" s="228">
        <v>23.105805942089017</v>
      </c>
      <c r="G48" s="228">
        <v>478.06275368199999</v>
      </c>
      <c r="H48" s="228">
        <v>20.383157044954693</v>
      </c>
      <c r="I48" s="229">
        <v>3.3472013710000001</v>
      </c>
      <c r="J48" s="228">
        <v>22.705513376928192</v>
      </c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</row>
    <row r="49" spans="1:12" s="42" customFormat="1" ht="32.25" customHeight="1" x14ac:dyDescent="0.25">
      <c r="A49" s="70">
        <v>9</v>
      </c>
      <c r="B49" s="39" t="s">
        <v>140</v>
      </c>
      <c r="C49" s="241">
        <v>121831.61295123883</v>
      </c>
      <c r="D49" s="242">
        <v>940.8573163340501</v>
      </c>
      <c r="E49" s="243">
        <v>21147.768157705261</v>
      </c>
      <c r="F49" s="226">
        <v>967.79054746931979</v>
      </c>
      <c r="G49" s="236">
        <v>22688.549723727556</v>
      </c>
      <c r="H49" s="244">
        <v>967.37147702710672</v>
      </c>
      <c r="I49" s="236">
        <v>142.52678968022616</v>
      </c>
      <c r="J49" s="226">
        <v>966.81580668728463</v>
      </c>
    </row>
    <row r="50" spans="1:12" s="42" customFormat="1" ht="15.75" customHeight="1" x14ac:dyDescent="0.25">
      <c r="A50" s="38">
        <v>10</v>
      </c>
      <c r="B50" s="39" t="s">
        <v>141</v>
      </c>
      <c r="C50" s="225">
        <v>940.8573163340501</v>
      </c>
      <c r="D50" s="227"/>
      <c r="E50" s="240">
        <v>967.78554746931979</v>
      </c>
      <c r="F50" s="226"/>
      <c r="G50" s="240">
        <v>967.37147702710683</v>
      </c>
      <c r="H50" s="228"/>
      <c r="I50" s="236">
        <v>966.82080668728474</v>
      </c>
      <c r="J50" s="236"/>
      <c r="L50" s="71"/>
    </row>
    <row r="51" spans="1:12" s="26" customFormat="1" ht="15.75" customHeight="1" x14ac:dyDescent="0.25">
      <c r="A51" s="50" t="s">
        <v>142</v>
      </c>
      <c r="B51" s="51" t="s">
        <v>143</v>
      </c>
      <c r="C51" s="232"/>
      <c r="D51" s="222">
        <v>675.87451112462838</v>
      </c>
      <c r="E51" s="222"/>
      <c r="F51" s="245">
        <v>675.87458105467545</v>
      </c>
      <c r="G51" s="222"/>
      <c r="H51" s="222">
        <v>675.87454540884039</v>
      </c>
      <c r="I51" s="222"/>
      <c r="J51" s="222">
        <v>675.87396848034973</v>
      </c>
      <c r="L51" s="73"/>
    </row>
    <row r="52" spans="1:12" s="26" customFormat="1" ht="15.75" customHeight="1" x14ac:dyDescent="0.25">
      <c r="A52" s="50" t="s">
        <v>144</v>
      </c>
      <c r="B52" s="51" t="s">
        <v>145</v>
      </c>
      <c r="C52" s="232"/>
      <c r="D52" s="222">
        <v>264.98280520942171</v>
      </c>
      <c r="E52" s="246"/>
      <c r="F52" s="246">
        <v>291.91596641464434</v>
      </c>
      <c r="G52" s="246"/>
      <c r="H52" s="246">
        <v>291.49693161826633</v>
      </c>
      <c r="I52" s="246"/>
      <c r="J52" s="246">
        <v>290.9418382069349</v>
      </c>
      <c r="L52" s="73"/>
    </row>
    <row r="53" spans="1:12" s="26" customFormat="1" ht="15.75" hidden="1" customHeight="1" x14ac:dyDescent="0.25">
      <c r="A53" s="62" t="s">
        <v>95</v>
      </c>
      <c r="B53" s="51" t="s">
        <v>146</v>
      </c>
      <c r="C53" s="232"/>
      <c r="D53" s="222">
        <v>71.836026503795608</v>
      </c>
      <c r="E53" s="246"/>
      <c r="F53" s="246">
        <v>69.836865303347224</v>
      </c>
      <c r="G53" s="246"/>
      <c r="H53" s="246">
        <v>69.867115318090129</v>
      </c>
      <c r="I53" s="246"/>
      <c r="J53" s="246">
        <v>69.90721126045473</v>
      </c>
      <c r="L53" s="73"/>
    </row>
    <row r="54" spans="1:12" s="26" customFormat="1" ht="15.75" hidden="1" customHeight="1" x14ac:dyDescent="0.25">
      <c r="A54" s="62" t="s">
        <v>97</v>
      </c>
      <c r="B54" s="51" t="s">
        <v>147</v>
      </c>
      <c r="C54" s="232"/>
      <c r="D54" s="222">
        <v>28.163973496204392</v>
      </c>
      <c r="E54" s="246"/>
      <c r="F54" s="246">
        <v>30.163134696652776</v>
      </c>
      <c r="G54" s="246"/>
      <c r="H54" s="246">
        <v>30.132884681909871</v>
      </c>
      <c r="I54" s="246"/>
      <c r="J54" s="246">
        <v>30.09278873954527</v>
      </c>
      <c r="L54" s="73"/>
    </row>
    <row r="55" spans="1:12" s="42" customFormat="1" ht="30" customHeight="1" x14ac:dyDescent="0.25">
      <c r="A55" s="38">
        <v>11</v>
      </c>
      <c r="B55" s="39" t="s">
        <v>197</v>
      </c>
      <c r="C55" s="225">
        <v>169456.94099999999</v>
      </c>
      <c r="D55" s="237"/>
      <c r="E55" s="240">
        <v>27387.285</v>
      </c>
      <c r="F55" s="236"/>
      <c r="G55" s="236">
        <v>25937.097000000002</v>
      </c>
      <c r="H55" s="236"/>
      <c r="I55" s="236">
        <v>181.601</v>
      </c>
      <c r="J55" s="236"/>
    </row>
    <row r="56" spans="1:12" s="42" customFormat="1" ht="30" customHeight="1" x14ac:dyDescent="0.25">
      <c r="A56" s="38"/>
      <c r="B56" s="18" t="s">
        <v>96</v>
      </c>
      <c r="C56" s="235">
        <v>129489.999</v>
      </c>
      <c r="D56" s="237"/>
      <c r="E56" s="247">
        <v>21851.708999999999</v>
      </c>
      <c r="F56" s="236"/>
      <c r="G56" s="248">
        <v>23453.812999999998</v>
      </c>
      <c r="H56" s="236"/>
      <c r="I56" s="248">
        <v>147.41800000000001</v>
      </c>
      <c r="J56" s="236"/>
    </row>
    <row r="57" spans="1:12" s="49" customFormat="1" ht="15.75" customHeight="1" x14ac:dyDescent="0.25">
      <c r="A57" s="62">
        <v>12</v>
      </c>
      <c r="B57" s="74" t="s">
        <v>98</v>
      </c>
      <c r="C57" s="229">
        <v>3.1918265071708114</v>
      </c>
      <c r="D57" s="249"/>
      <c r="E57" s="229">
        <v>6.1143212038012962</v>
      </c>
      <c r="F57" s="229"/>
      <c r="G57" s="229">
        <v>6.0688523211146252</v>
      </c>
      <c r="H57" s="229"/>
      <c r="I57" s="229">
        <v>6.008623355674378</v>
      </c>
      <c r="J57" s="229"/>
    </row>
    <row r="58" spans="1:12" s="49" customFormat="1" ht="15.75" customHeight="1" x14ac:dyDescent="0.25">
      <c r="A58" s="155"/>
      <c r="B58" s="156"/>
    </row>
    <row r="59" spans="1:12" s="76" customFormat="1" ht="20.25" x14ac:dyDescent="0.3">
      <c r="A59" s="24"/>
      <c r="B59" s="259" t="s">
        <v>224</v>
      </c>
      <c r="C59" s="260"/>
      <c r="D59" s="260"/>
      <c r="E59" s="260"/>
      <c r="F59" s="260"/>
      <c r="G59" s="22"/>
      <c r="H59" s="22"/>
      <c r="I59" s="22"/>
      <c r="J59" s="75"/>
    </row>
    <row r="60" spans="1:12" ht="18" customHeight="1" x14ac:dyDescent="0.25">
      <c r="B60" s="259" t="s">
        <v>225</v>
      </c>
      <c r="C60" s="260"/>
      <c r="D60" s="260"/>
      <c r="E60" s="3"/>
      <c r="F60" s="3"/>
      <c r="G60" s="260"/>
      <c r="H60" s="391" t="s">
        <v>226</v>
      </c>
      <c r="I60" s="381"/>
    </row>
    <row r="61" spans="1:12" ht="20.25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</row>
  </sheetData>
  <mergeCells count="10">
    <mergeCell ref="A5:J5"/>
    <mergeCell ref="A6:J6"/>
    <mergeCell ref="H60:I60"/>
    <mergeCell ref="I8:J8"/>
    <mergeCell ref="B7:F7"/>
    <mergeCell ref="A8:A9"/>
    <mergeCell ref="B8:B9"/>
    <mergeCell ref="C8:D8"/>
    <mergeCell ref="E8:F8"/>
    <mergeCell ref="G8:H8"/>
  </mergeCells>
  <pageMargins left="0.7" right="0.7" top="0.75" bottom="0.75" header="0.3" footer="0.3"/>
  <pageSetup paperSize="9" scal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7"/>
  <sheetViews>
    <sheetView tabSelected="1" topLeftCell="A34" workbookViewId="0">
      <selection activeCell="I4" sqref="I4"/>
    </sheetView>
  </sheetViews>
  <sheetFormatPr defaultColWidth="0" defaultRowHeight="12.75" x14ac:dyDescent="0.2"/>
  <cols>
    <col min="1" max="1" width="7" style="26" customWidth="1"/>
    <col min="2" max="2" width="88.5703125" style="26" customWidth="1"/>
    <col min="3" max="3" width="17.5703125" style="26" customWidth="1"/>
    <col min="4" max="4" width="16.7109375" style="26" customWidth="1"/>
    <col min="5" max="5" width="16.140625" style="122" customWidth="1"/>
    <col min="6" max="6" width="15.42578125" style="122" customWidth="1"/>
    <col min="7" max="7" width="15.7109375" style="26" customWidth="1"/>
    <col min="8" max="8" width="15" style="26" customWidth="1"/>
    <col min="9" max="9" width="16.140625" style="26" customWidth="1"/>
    <col min="10" max="10" width="15.85546875" style="26" customWidth="1"/>
    <col min="11" max="11" width="12.42578125" style="26" bestFit="1" customWidth="1"/>
    <col min="12" max="243" width="11.5703125" style="26" customWidth="1"/>
    <col min="244" max="244" width="7" style="26" customWidth="1"/>
    <col min="245" max="245" width="65.7109375" style="26" customWidth="1"/>
    <col min="246" max="249" width="11.5703125" style="26" hidden="1" customWidth="1"/>
    <col min="250" max="250" width="14.42578125" style="26" customWidth="1"/>
    <col min="251" max="251" width="13.140625" style="26" customWidth="1"/>
    <col min="252" max="252" width="14.140625" style="26" customWidth="1"/>
    <col min="253" max="253" width="14" style="26" customWidth="1"/>
    <col min="254" max="254" width="11.5703125" style="26" hidden="1" customWidth="1"/>
    <col min="255" max="255" width="13.5703125" style="26" customWidth="1"/>
    <col min="256" max="256" width="0" style="26" hidden="1" customWidth="1"/>
    <col min="257" max="16384" width="11.5703125" style="26" hidden="1"/>
  </cols>
  <sheetData>
    <row r="1" spans="1:14" ht="18" customHeight="1" x14ac:dyDescent="0.25">
      <c r="A1" s="78"/>
      <c r="B1" s="79"/>
      <c r="C1" s="79"/>
      <c r="D1" s="79"/>
      <c r="E1" s="80"/>
      <c r="F1" s="26"/>
      <c r="H1" s="254" t="s">
        <v>148</v>
      </c>
      <c r="I1" s="3"/>
      <c r="J1" s="3"/>
    </row>
    <row r="2" spans="1:14" ht="18" customHeight="1" x14ac:dyDescent="0.25">
      <c r="A2" s="78"/>
      <c r="B2" s="79"/>
      <c r="C2" s="79"/>
      <c r="D2" s="79"/>
      <c r="E2" s="80"/>
      <c r="F2" s="26"/>
      <c r="H2" s="254" t="s">
        <v>221</v>
      </c>
      <c r="I2" s="3"/>
      <c r="J2" s="3"/>
    </row>
    <row r="3" spans="1:14" ht="18" customHeight="1" x14ac:dyDescent="0.25">
      <c r="A3" s="78"/>
      <c r="B3" s="79"/>
      <c r="C3" s="79"/>
      <c r="D3" s="79"/>
      <c r="E3" s="80"/>
      <c r="F3" s="26"/>
      <c r="H3" s="3" t="s">
        <v>232</v>
      </c>
      <c r="I3" s="3" t="s">
        <v>233</v>
      </c>
      <c r="J3" s="258"/>
      <c r="K3" s="261"/>
    </row>
    <row r="4" spans="1:14" ht="18" customHeight="1" x14ac:dyDescent="0.3">
      <c r="A4" s="78"/>
      <c r="B4" s="79"/>
      <c r="C4" s="79"/>
      <c r="D4" s="79"/>
      <c r="E4" s="80"/>
      <c r="F4" s="26"/>
      <c r="H4" s="27"/>
      <c r="I4" s="257"/>
      <c r="J4" s="257"/>
    </row>
    <row r="5" spans="1:14" ht="18.75" customHeight="1" x14ac:dyDescent="0.25">
      <c r="A5" s="380" t="s">
        <v>228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</row>
    <row r="6" spans="1:14" ht="15.75" customHeight="1" x14ac:dyDescent="0.25">
      <c r="A6" s="382" t="s">
        <v>223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</row>
    <row r="7" spans="1:14" ht="20.25" customHeight="1" x14ac:dyDescent="0.3">
      <c r="B7" s="410"/>
      <c r="C7" s="410"/>
      <c r="D7" s="410"/>
      <c r="E7" s="410"/>
      <c r="F7" s="410"/>
      <c r="I7" s="411" t="s">
        <v>149</v>
      </c>
      <c r="J7" s="411"/>
    </row>
    <row r="8" spans="1:14" ht="12.75" customHeight="1" x14ac:dyDescent="0.2">
      <c r="A8" s="402" t="s">
        <v>105</v>
      </c>
      <c r="B8" s="402" t="s">
        <v>106</v>
      </c>
      <c r="C8" s="406" t="s">
        <v>4</v>
      </c>
      <c r="D8" s="407"/>
      <c r="E8" s="402" t="s">
        <v>150</v>
      </c>
      <c r="F8" s="402"/>
      <c r="G8" s="402" t="s">
        <v>108</v>
      </c>
      <c r="H8" s="402"/>
      <c r="I8" s="402" t="s">
        <v>151</v>
      </c>
      <c r="J8" s="402"/>
    </row>
    <row r="9" spans="1:14" ht="36.75" customHeight="1" x14ac:dyDescent="0.2">
      <c r="A9" s="402"/>
      <c r="B9" s="402"/>
      <c r="C9" s="408"/>
      <c r="D9" s="409"/>
      <c r="E9" s="402"/>
      <c r="F9" s="402"/>
      <c r="G9" s="402"/>
      <c r="H9" s="402"/>
      <c r="I9" s="402"/>
      <c r="J9" s="402"/>
    </row>
    <row r="10" spans="1:14" ht="15.6" customHeight="1" x14ac:dyDescent="0.2">
      <c r="A10" s="402"/>
      <c r="B10" s="402"/>
      <c r="C10" s="81" t="s">
        <v>110</v>
      </c>
      <c r="D10" s="81" t="s">
        <v>11</v>
      </c>
      <c r="E10" s="81" t="s">
        <v>110</v>
      </c>
      <c r="F10" s="81" t="s">
        <v>11</v>
      </c>
      <c r="G10" s="81" t="s">
        <v>110</v>
      </c>
      <c r="H10" s="81" t="s">
        <v>11</v>
      </c>
      <c r="I10" s="81" t="s">
        <v>110</v>
      </c>
      <c r="J10" s="81" t="s">
        <v>11</v>
      </c>
    </row>
    <row r="11" spans="1:14" ht="15.75" customHeight="1" x14ac:dyDescent="0.2">
      <c r="A11" s="82">
        <v>1</v>
      </c>
      <c r="B11" s="82">
        <v>2</v>
      </c>
      <c r="C11" s="36">
        <v>3</v>
      </c>
      <c r="D11" s="36">
        <v>4</v>
      </c>
      <c r="E11" s="36">
        <v>5</v>
      </c>
      <c r="F11" s="83">
        <v>6</v>
      </c>
      <c r="G11" s="84">
        <v>7</v>
      </c>
      <c r="H11" s="83">
        <v>8</v>
      </c>
      <c r="I11" s="83">
        <v>9</v>
      </c>
      <c r="J11" s="83">
        <v>10</v>
      </c>
    </row>
    <row r="12" spans="1:14" s="42" customFormat="1" ht="15.75" customHeight="1" x14ac:dyDescent="0.25">
      <c r="A12" s="38">
        <v>1</v>
      </c>
      <c r="B12" s="39" t="s">
        <v>111</v>
      </c>
      <c r="C12" s="217">
        <v>17200.156567170001</v>
      </c>
      <c r="D12" s="40">
        <v>132.83000000000001</v>
      </c>
      <c r="E12" s="217">
        <v>2914.1439122400002</v>
      </c>
      <c r="F12" s="40">
        <v>133.36000000000001</v>
      </c>
      <c r="G12" s="40">
        <v>3140.7000988299997</v>
      </c>
      <c r="H12" s="40">
        <v>133.90999999999997</v>
      </c>
      <c r="I12" s="40">
        <v>19.152546559999998</v>
      </c>
      <c r="J12" s="64">
        <v>129.91999999999999</v>
      </c>
    </row>
    <row r="13" spans="1:14" s="42" customFormat="1" ht="15.75" customHeight="1" x14ac:dyDescent="0.25">
      <c r="A13" s="43" t="s">
        <v>14</v>
      </c>
      <c r="B13" s="39" t="s">
        <v>112</v>
      </c>
      <c r="C13" s="217">
        <v>17200.156567170001</v>
      </c>
      <c r="D13" s="40">
        <v>132.83000000000001</v>
      </c>
      <c r="E13" s="217">
        <v>2914.1439122400002</v>
      </c>
      <c r="F13" s="40">
        <v>133.36000000000001</v>
      </c>
      <c r="G13" s="40">
        <v>3140.7000988299997</v>
      </c>
      <c r="H13" s="40">
        <v>133.90999999999997</v>
      </c>
      <c r="I13" s="40">
        <v>19.152546559999998</v>
      </c>
      <c r="J13" s="64">
        <v>129.91999999999999</v>
      </c>
      <c r="N13" s="85"/>
    </row>
    <row r="14" spans="1:14" s="89" customFormat="1" ht="15.75" customHeight="1" x14ac:dyDescent="0.25">
      <c r="A14" s="56" t="s">
        <v>17</v>
      </c>
      <c r="B14" s="57" t="s">
        <v>152</v>
      </c>
      <c r="C14" s="250">
        <v>0</v>
      </c>
      <c r="D14" s="55"/>
      <c r="E14" s="251"/>
      <c r="F14" s="251"/>
      <c r="G14" s="251"/>
      <c r="H14" s="251"/>
      <c r="I14" s="251"/>
      <c r="J14" s="88"/>
    </row>
    <row r="15" spans="1:14" s="89" customFormat="1" ht="31.5" customHeight="1" x14ac:dyDescent="0.25">
      <c r="A15" s="56" t="s">
        <v>21</v>
      </c>
      <c r="B15" s="57" t="s">
        <v>153</v>
      </c>
      <c r="C15" s="250">
        <v>17200.156567170001</v>
      </c>
      <c r="D15" s="55">
        <v>132.83000000000001</v>
      </c>
      <c r="E15" s="250">
        <v>2914.1439122400002</v>
      </c>
      <c r="F15" s="55">
        <v>133.36000000000001</v>
      </c>
      <c r="G15" s="55">
        <v>3140.7000988299997</v>
      </c>
      <c r="H15" s="55">
        <v>133.90999999999997</v>
      </c>
      <c r="I15" s="55">
        <v>19.152546559999998</v>
      </c>
      <c r="J15" s="86">
        <v>129.91999999999999</v>
      </c>
    </row>
    <row r="16" spans="1:14" s="89" customFormat="1" ht="15.75" customHeight="1" x14ac:dyDescent="0.25">
      <c r="A16" s="56" t="s">
        <v>23</v>
      </c>
      <c r="B16" s="57" t="s">
        <v>120</v>
      </c>
      <c r="C16" s="55"/>
      <c r="D16" s="90"/>
      <c r="E16" s="87"/>
      <c r="F16" s="87"/>
      <c r="G16" s="87"/>
      <c r="H16" s="87"/>
      <c r="I16" s="87"/>
      <c r="J16" s="91"/>
    </row>
    <row r="17" spans="1:12" s="89" customFormat="1" ht="15.75" customHeight="1" x14ac:dyDescent="0.25">
      <c r="A17" s="56" t="s">
        <v>25</v>
      </c>
      <c r="B17" s="57" t="s">
        <v>121</v>
      </c>
      <c r="C17" s="55"/>
      <c r="D17" s="90"/>
      <c r="E17" s="87"/>
      <c r="F17" s="87"/>
      <c r="G17" s="87"/>
      <c r="H17" s="87"/>
      <c r="I17" s="87"/>
      <c r="J17" s="91"/>
    </row>
    <row r="18" spans="1:12" ht="15.75" x14ac:dyDescent="0.25">
      <c r="A18" s="56" t="s">
        <v>35</v>
      </c>
      <c r="B18" s="51" t="s">
        <v>36</v>
      </c>
      <c r="C18" s="44"/>
      <c r="D18" s="90"/>
      <c r="E18" s="92"/>
      <c r="F18" s="87"/>
      <c r="G18" s="92"/>
      <c r="H18" s="87"/>
      <c r="I18" s="92"/>
      <c r="J18" s="91"/>
    </row>
    <row r="19" spans="1:12" ht="15.75" customHeight="1" x14ac:dyDescent="0.25">
      <c r="A19" s="50" t="s">
        <v>38</v>
      </c>
      <c r="B19" s="51" t="s">
        <v>122</v>
      </c>
      <c r="C19" s="62"/>
      <c r="D19" s="90"/>
      <c r="E19" s="62"/>
      <c r="F19" s="87"/>
      <c r="G19" s="62"/>
      <c r="H19" s="87"/>
      <c r="I19" s="45"/>
      <c r="J19" s="91"/>
    </row>
    <row r="20" spans="1:12" ht="15.75" x14ac:dyDescent="0.25">
      <c r="A20" s="56" t="s">
        <v>41</v>
      </c>
      <c r="B20" s="51" t="s">
        <v>154</v>
      </c>
      <c r="C20" s="44"/>
      <c r="D20" s="90"/>
      <c r="E20" s="92"/>
      <c r="F20" s="87"/>
      <c r="G20" s="92"/>
      <c r="H20" s="87"/>
      <c r="I20" s="92"/>
      <c r="J20" s="91"/>
    </row>
    <row r="21" spans="1:12" s="89" customFormat="1" ht="15.75" customHeight="1" x14ac:dyDescent="0.25">
      <c r="A21" s="56" t="s">
        <v>44</v>
      </c>
      <c r="B21" s="93" t="s">
        <v>123</v>
      </c>
      <c r="C21" s="58"/>
      <c r="D21" s="90"/>
      <c r="E21" s="87"/>
      <c r="F21" s="87"/>
      <c r="G21" s="87"/>
      <c r="H21" s="87"/>
      <c r="I21" s="87"/>
      <c r="J21" s="91"/>
      <c r="L21" s="94"/>
    </row>
    <row r="22" spans="1:12" s="89" customFormat="1" ht="15.75" customHeight="1" x14ac:dyDescent="0.25">
      <c r="A22" s="56" t="s">
        <v>47</v>
      </c>
      <c r="B22" s="57" t="s">
        <v>124</v>
      </c>
      <c r="C22" s="58"/>
      <c r="D22" s="90"/>
      <c r="E22" s="87"/>
      <c r="F22" s="87"/>
      <c r="G22" s="87"/>
      <c r="H22" s="87"/>
      <c r="I22" s="87"/>
      <c r="J22" s="91"/>
    </row>
    <row r="23" spans="1:12" s="42" customFormat="1" ht="15.75" customHeight="1" x14ac:dyDescent="0.25">
      <c r="A23" s="43" t="s">
        <v>49</v>
      </c>
      <c r="B23" s="39" t="s">
        <v>125</v>
      </c>
      <c r="C23" s="45">
        <v>0</v>
      </c>
      <c r="D23" s="90">
        <v>0</v>
      </c>
      <c r="E23" s="45">
        <v>0</v>
      </c>
      <c r="F23" s="87">
        <v>0</v>
      </c>
      <c r="G23" s="45">
        <v>0</v>
      </c>
      <c r="H23" s="87">
        <v>0</v>
      </c>
      <c r="I23" s="45">
        <v>0</v>
      </c>
      <c r="J23" s="45">
        <v>0</v>
      </c>
      <c r="K23" s="71"/>
    </row>
    <row r="24" spans="1:12" s="89" customFormat="1" ht="15.75" customHeight="1" x14ac:dyDescent="0.2">
      <c r="A24" s="56" t="s">
        <v>51</v>
      </c>
      <c r="B24" s="57" t="s">
        <v>155</v>
      </c>
      <c r="C24" s="55"/>
      <c r="D24" s="90"/>
      <c r="E24" s="87"/>
      <c r="F24" s="87"/>
      <c r="G24" s="87"/>
      <c r="H24" s="87"/>
      <c r="I24" s="87"/>
      <c r="J24" s="91"/>
      <c r="K24" s="71"/>
    </row>
    <row r="25" spans="1:12" s="89" customFormat="1" ht="15.75" customHeight="1" x14ac:dyDescent="0.2">
      <c r="A25" s="56" t="s">
        <v>53</v>
      </c>
      <c r="B25" s="57" t="s">
        <v>154</v>
      </c>
      <c r="C25" s="55"/>
      <c r="D25" s="90"/>
      <c r="E25" s="87"/>
      <c r="F25" s="87"/>
      <c r="G25" s="87"/>
      <c r="H25" s="87"/>
      <c r="I25" s="87"/>
      <c r="J25" s="91"/>
      <c r="K25" s="71"/>
    </row>
    <row r="26" spans="1:12" s="89" customFormat="1" ht="15.75" customHeight="1" x14ac:dyDescent="0.2">
      <c r="A26" s="56" t="s">
        <v>55</v>
      </c>
      <c r="B26" s="57" t="s">
        <v>127</v>
      </c>
      <c r="C26" s="55"/>
      <c r="D26" s="90"/>
      <c r="E26" s="87"/>
      <c r="F26" s="87"/>
      <c r="G26" s="87"/>
      <c r="H26" s="87"/>
      <c r="I26" s="87"/>
      <c r="J26" s="91"/>
      <c r="K26" s="71"/>
    </row>
    <row r="27" spans="1:12" s="42" customFormat="1" ht="15.75" customHeight="1" x14ac:dyDescent="0.25">
      <c r="A27" s="43">
        <v>2</v>
      </c>
      <c r="B27" s="39" t="s">
        <v>129</v>
      </c>
      <c r="C27" s="45">
        <v>0</v>
      </c>
      <c r="D27" s="90">
        <v>0</v>
      </c>
      <c r="E27" s="45">
        <v>0</v>
      </c>
      <c r="F27" s="87">
        <v>0</v>
      </c>
      <c r="G27" s="45">
        <v>0</v>
      </c>
      <c r="H27" s="87">
        <v>0</v>
      </c>
      <c r="I27" s="45">
        <v>0</v>
      </c>
      <c r="J27" s="45">
        <v>0</v>
      </c>
      <c r="K27" s="71"/>
    </row>
    <row r="28" spans="1:12" s="89" customFormat="1" ht="15.75" customHeight="1" x14ac:dyDescent="0.2">
      <c r="A28" s="56" t="s">
        <v>58</v>
      </c>
      <c r="B28" s="57" t="s">
        <v>52</v>
      </c>
      <c r="C28" s="55"/>
      <c r="D28" s="90"/>
      <c r="E28" s="87"/>
      <c r="F28" s="87"/>
      <c r="G28" s="87"/>
      <c r="H28" s="87"/>
      <c r="I28" s="87"/>
      <c r="J28" s="91"/>
      <c r="K28" s="71"/>
    </row>
    <row r="29" spans="1:12" s="89" customFormat="1" ht="15.75" customHeight="1" x14ac:dyDescent="0.2">
      <c r="A29" s="56" t="s">
        <v>59</v>
      </c>
      <c r="B29" s="57" t="s">
        <v>154</v>
      </c>
      <c r="C29" s="55"/>
      <c r="D29" s="90"/>
      <c r="E29" s="87"/>
      <c r="F29" s="87"/>
      <c r="G29" s="87"/>
      <c r="H29" s="87"/>
      <c r="I29" s="87"/>
      <c r="J29" s="91"/>
      <c r="K29" s="71"/>
    </row>
    <row r="30" spans="1:12" s="89" customFormat="1" ht="15.75" customHeight="1" x14ac:dyDescent="0.25">
      <c r="A30" s="56" t="s">
        <v>61</v>
      </c>
      <c r="B30" s="57" t="s">
        <v>127</v>
      </c>
      <c r="C30" s="55"/>
      <c r="D30" s="90"/>
      <c r="E30" s="87"/>
      <c r="F30" s="87"/>
      <c r="G30" s="87"/>
      <c r="H30" s="87"/>
      <c r="I30" s="87"/>
      <c r="J30" s="91"/>
    </row>
    <row r="31" spans="1:12" s="89" customFormat="1" ht="15.75" customHeight="1" x14ac:dyDescent="0.25">
      <c r="A31" s="53" t="s">
        <v>62</v>
      </c>
      <c r="B31" s="54" t="s">
        <v>63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</row>
    <row r="32" spans="1:12" s="89" customFormat="1" ht="15.75" customHeight="1" x14ac:dyDescent="0.25">
      <c r="A32" s="56" t="s">
        <v>64</v>
      </c>
      <c r="B32" s="57" t="s">
        <v>155</v>
      </c>
      <c r="C32" s="55"/>
      <c r="D32" s="90"/>
      <c r="E32" s="87"/>
      <c r="F32" s="87"/>
      <c r="G32" s="87"/>
      <c r="H32" s="87"/>
      <c r="I32" s="87"/>
      <c r="J32" s="91"/>
    </row>
    <row r="33" spans="1:11" s="89" customFormat="1" ht="15.75" customHeight="1" x14ac:dyDescent="0.25">
      <c r="A33" s="56" t="s">
        <v>65</v>
      </c>
      <c r="B33" s="57" t="s">
        <v>154</v>
      </c>
      <c r="C33" s="55"/>
      <c r="D33" s="90"/>
      <c r="E33" s="87"/>
      <c r="F33" s="87"/>
      <c r="G33" s="87"/>
      <c r="H33" s="87"/>
      <c r="I33" s="87"/>
      <c r="J33" s="91"/>
    </row>
    <row r="34" spans="1:11" s="89" customFormat="1" ht="15.75" customHeight="1" x14ac:dyDescent="0.25">
      <c r="A34" s="56" t="s">
        <v>66</v>
      </c>
      <c r="B34" s="57" t="s">
        <v>127</v>
      </c>
      <c r="C34" s="55"/>
      <c r="D34" s="90"/>
      <c r="E34" s="87"/>
      <c r="F34" s="87"/>
      <c r="G34" s="87"/>
      <c r="H34" s="87"/>
      <c r="I34" s="87"/>
      <c r="J34" s="91"/>
    </row>
    <row r="35" spans="1:11" s="42" customFormat="1" ht="15.75" customHeight="1" x14ac:dyDescent="0.25">
      <c r="A35" s="43" t="s">
        <v>67</v>
      </c>
      <c r="B35" s="39" t="s">
        <v>130</v>
      </c>
      <c r="C35" s="38"/>
      <c r="D35" s="90"/>
      <c r="E35" s="95"/>
      <c r="F35" s="87"/>
      <c r="G35" s="95"/>
      <c r="H35" s="87"/>
      <c r="I35" s="95"/>
      <c r="J35" s="91"/>
    </row>
    <row r="36" spans="1:11" s="42" customFormat="1" ht="15.75" customHeight="1" x14ac:dyDescent="0.25">
      <c r="A36" s="43" t="s">
        <v>69</v>
      </c>
      <c r="B36" s="39" t="s">
        <v>131</v>
      </c>
      <c r="C36" s="38"/>
      <c r="D36" s="90"/>
      <c r="E36" s="95"/>
      <c r="F36" s="87"/>
      <c r="G36" s="95"/>
      <c r="H36" s="95"/>
      <c r="I36" s="95"/>
      <c r="J36" s="91"/>
    </row>
    <row r="37" spans="1:11" s="42" customFormat="1" ht="15.75" customHeight="1" x14ac:dyDescent="0.25">
      <c r="A37" s="43" t="s">
        <v>71</v>
      </c>
      <c r="B37" s="39" t="s">
        <v>156</v>
      </c>
      <c r="C37" s="217">
        <v>17200.156567170001</v>
      </c>
      <c r="D37" s="41">
        <v>132.83000000000001</v>
      </c>
      <c r="E37" s="40">
        <v>2914.1439122400002</v>
      </c>
      <c r="F37" s="41">
        <v>133.36000000000001</v>
      </c>
      <c r="G37" s="40">
        <v>3140.7000988299997</v>
      </c>
      <c r="H37" s="41">
        <v>133.90999999999997</v>
      </c>
      <c r="I37" s="41">
        <v>19.152546559999998</v>
      </c>
      <c r="J37" s="108">
        <v>129.91999999999999</v>
      </c>
      <c r="K37" s="96"/>
    </row>
    <row r="38" spans="1:11" s="42" customFormat="1" ht="15.75" customHeight="1" x14ac:dyDescent="0.25">
      <c r="A38" s="43" t="s">
        <v>73</v>
      </c>
      <c r="B38" s="39" t="s">
        <v>74</v>
      </c>
      <c r="C38" s="157">
        <v>33879.763338359997</v>
      </c>
      <c r="D38" s="378">
        <v>261.64</v>
      </c>
      <c r="E38" s="65">
        <v>5002.51174137</v>
      </c>
      <c r="F38" s="65">
        <v>228.93000000000004</v>
      </c>
      <c r="G38" s="65">
        <v>4622.9810804300005</v>
      </c>
      <c r="H38" s="65">
        <v>197.11</v>
      </c>
      <c r="I38" s="65">
        <v>28.566660040000002</v>
      </c>
      <c r="J38" s="379">
        <v>193.78</v>
      </c>
      <c r="K38" s="96"/>
    </row>
    <row r="39" spans="1:11" s="42" customFormat="1" ht="15.75" customHeight="1" x14ac:dyDescent="0.25">
      <c r="A39" s="43" t="s">
        <v>75</v>
      </c>
      <c r="B39" s="39" t="s">
        <v>157</v>
      </c>
      <c r="C39" s="97">
        <v>419.51601383341472</v>
      </c>
      <c r="D39" s="41">
        <v>3.239756097560976</v>
      </c>
      <c r="E39" s="41">
        <v>142.15336157268291</v>
      </c>
      <c r="F39" s="41">
        <v>6.5043658536585367</v>
      </c>
      <c r="G39" s="41">
        <v>153.20488286975606</v>
      </c>
      <c r="H39" s="41">
        <v>6.53</v>
      </c>
      <c r="I39" s="41">
        <v>0.93427056390243901</v>
      </c>
      <c r="J39" s="41">
        <v>6.3375609756097555</v>
      </c>
    </row>
    <row r="40" spans="1:11" s="89" customFormat="1" ht="15.75" customHeight="1" x14ac:dyDescent="0.25">
      <c r="A40" s="56" t="s">
        <v>78</v>
      </c>
      <c r="B40" s="57" t="s">
        <v>135</v>
      </c>
      <c r="C40" s="211">
        <v>75.512882490014633</v>
      </c>
      <c r="D40" s="90">
        <v>0.58315609756097564</v>
      </c>
      <c r="E40" s="90">
        <v>25.587605083082931</v>
      </c>
      <c r="F40" s="90">
        <v>1.1709658536585368</v>
      </c>
      <c r="G40" s="90">
        <v>27.57687891655609</v>
      </c>
      <c r="H40" s="90">
        <v>1.17</v>
      </c>
      <c r="I40" s="90">
        <v>0.16816870150243901</v>
      </c>
      <c r="J40" s="88">
        <v>1.1407609756097559</v>
      </c>
    </row>
    <row r="41" spans="1:11" s="89" customFormat="1" ht="15.75" customHeight="1" x14ac:dyDescent="0.25">
      <c r="A41" s="56" t="s">
        <v>81</v>
      </c>
      <c r="B41" s="57" t="s">
        <v>136</v>
      </c>
      <c r="C41" s="212"/>
      <c r="D41" s="58"/>
      <c r="E41" s="90">
        <v>58.282878244799996</v>
      </c>
      <c r="F41" s="90">
        <v>2.6661999999999999</v>
      </c>
      <c r="G41" s="90">
        <v>62.81400197659999</v>
      </c>
      <c r="H41" s="90">
        <v>2.6781999999999995</v>
      </c>
      <c r="I41" s="90">
        <v>0.3830509312</v>
      </c>
      <c r="J41" s="88">
        <v>2.5983999999999998</v>
      </c>
    </row>
    <row r="42" spans="1:11" s="89" customFormat="1" ht="15.75" customHeight="1" x14ac:dyDescent="0.25">
      <c r="A42" s="56" t="s">
        <v>84</v>
      </c>
      <c r="B42" s="57" t="s">
        <v>158</v>
      </c>
      <c r="C42" s="213"/>
      <c r="D42" s="58"/>
      <c r="E42" s="87"/>
      <c r="F42" s="87"/>
      <c r="G42" s="87"/>
      <c r="H42" s="87"/>
      <c r="I42" s="87"/>
      <c r="J42" s="88"/>
    </row>
    <row r="43" spans="1:11" s="99" customFormat="1" ht="15.75" customHeight="1" x14ac:dyDescent="0.25">
      <c r="A43" s="56" t="s">
        <v>87</v>
      </c>
      <c r="B43" s="57" t="s">
        <v>138</v>
      </c>
      <c r="C43" s="212"/>
      <c r="D43" s="58"/>
      <c r="E43" s="87"/>
      <c r="F43" s="87"/>
      <c r="G43" s="87"/>
      <c r="H43" s="87"/>
      <c r="I43" s="87"/>
      <c r="J43" s="98"/>
    </row>
    <row r="44" spans="1:11" s="89" customFormat="1" ht="15.75" customHeight="1" x14ac:dyDescent="0.25">
      <c r="A44" s="56" t="s">
        <v>89</v>
      </c>
      <c r="B44" s="57" t="s">
        <v>139</v>
      </c>
      <c r="C44" s="214">
        <v>344.00313134340007</v>
      </c>
      <c r="D44" s="90">
        <v>2.6566000000000005</v>
      </c>
      <c r="E44" s="87">
        <v>58.282878244799996</v>
      </c>
      <c r="F44" s="87">
        <v>2.6671999999999998</v>
      </c>
      <c r="G44" s="87">
        <v>62.81400197659999</v>
      </c>
      <c r="H44" s="87">
        <v>2.6811999999999996</v>
      </c>
      <c r="I44" s="87">
        <v>0.3830509312</v>
      </c>
      <c r="J44" s="88">
        <v>2.5983999999999998</v>
      </c>
    </row>
    <row r="45" spans="1:11" s="42" customFormat="1" ht="31.5" customHeight="1" x14ac:dyDescent="0.25">
      <c r="A45" s="53" t="s">
        <v>91</v>
      </c>
      <c r="B45" s="39" t="s">
        <v>159</v>
      </c>
      <c r="C45" s="217">
        <v>51499.435919363415</v>
      </c>
      <c r="D45" s="41">
        <v>397.70975609756101</v>
      </c>
      <c r="E45" s="40">
        <v>8058.8090151826837</v>
      </c>
      <c r="F45" s="41">
        <v>368.79436585365858</v>
      </c>
      <c r="G45" s="40">
        <v>7916.8860621297563</v>
      </c>
      <c r="H45" s="41">
        <v>337.55</v>
      </c>
      <c r="I45" s="40">
        <v>48.653477163902437</v>
      </c>
      <c r="J45" s="215">
        <v>330.03756097560972</v>
      </c>
      <c r="K45" s="66"/>
    </row>
    <row r="46" spans="1:11" s="42" customFormat="1" ht="33.75" customHeight="1" x14ac:dyDescent="0.25">
      <c r="A46" s="43" t="s">
        <v>95</v>
      </c>
      <c r="B46" s="39" t="s">
        <v>160</v>
      </c>
      <c r="C46" s="64">
        <v>397.70975609756101</v>
      </c>
      <c r="D46" s="38"/>
      <c r="E46" s="41">
        <v>368.79436585365858</v>
      </c>
      <c r="F46" s="38"/>
      <c r="G46" s="41">
        <v>337.55219512195123</v>
      </c>
      <c r="H46" s="41"/>
      <c r="I46" s="41">
        <v>330.03756097560972</v>
      </c>
      <c r="J46" s="64"/>
    </row>
    <row r="47" spans="1:11" s="42" customFormat="1" ht="15.75" x14ac:dyDescent="0.25">
      <c r="A47" s="50" t="s">
        <v>97</v>
      </c>
      <c r="B47" s="100" t="s">
        <v>161</v>
      </c>
      <c r="C47" s="217">
        <v>169456.94099999999</v>
      </c>
      <c r="D47" s="40"/>
      <c r="E47" s="40">
        <v>27387.285</v>
      </c>
      <c r="F47" s="40"/>
      <c r="G47" s="40">
        <v>25937.097000000002</v>
      </c>
      <c r="H47" s="40"/>
      <c r="I47" s="40">
        <v>181.601</v>
      </c>
      <c r="J47" s="64"/>
    </row>
    <row r="48" spans="1:11" s="42" customFormat="1" ht="15.75" x14ac:dyDescent="0.25">
      <c r="A48" s="101" t="s">
        <v>162</v>
      </c>
      <c r="B48" s="102" t="s">
        <v>163</v>
      </c>
      <c r="C48" s="217">
        <v>169456.94099999999</v>
      </c>
      <c r="D48" s="40"/>
      <c r="E48" s="40">
        <v>27387.285</v>
      </c>
      <c r="F48" s="40"/>
      <c r="G48" s="40">
        <v>25937.097000000002</v>
      </c>
      <c r="H48" s="40"/>
      <c r="I48" s="40">
        <v>181.601</v>
      </c>
      <c r="J48" s="64"/>
    </row>
    <row r="49" spans="1:11" s="42" customFormat="1" ht="15.75" x14ac:dyDescent="0.25">
      <c r="A49" s="101" t="s">
        <v>164</v>
      </c>
      <c r="B49" s="102" t="s">
        <v>165</v>
      </c>
      <c r="C49" s="128"/>
      <c r="D49" s="38"/>
      <c r="E49" s="41"/>
      <c r="F49" s="38"/>
      <c r="G49" s="41"/>
      <c r="H49" s="41"/>
      <c r="I49" s="41"/>
      <c r="J49" s="64"/>
    </row>
    <row r="50" spans="1:11" s="42" customFormat="1" ht="15.75" x14ac:dyDescent="0.25">
      <c r="A50" s="101" t="s">
        <v>166</v>
      </c>
      <c r="B50" s="102" t="s">
        <v>167</v>
      </c>
      <c r="C50" s="217">
        <v>35367.312586981454</v>
      </c>
      <c r="D50" s="217"/>
      <c r="E50" s="217">
        <v>5968.3081993286278</v>
      </c>
      <c r="F50" s="217"/>
      <c r="G50" s="217">
        <v>6405.8872664568426</v>
      </c>
      <c r="H50" s="128"/>
      <c r="I50" s="128">
        <v>40.263947233080387</v>
      </c>
      <c r="J50" s="128"/>
    </row>
    <row r="51" spans="1:11" s="42" customFormat="1" ht="15.75" x14ac:dyDescent="0.25">
      <c r="A51" s="101" t="s">
        <v>168</v>
      </c>
      <c r="B51" s="102" t="s">
        <v>163</v>
      </c>
      <c r="C51" s="72">
        <v>35367.312586981454</v>
      </c>
      <c r="D51" s="44"/>
      <c r="E51" s="44">
        <v>5968.3081993286278</v>
      </c>
      <c r="F51" s="44"/>
      <c r="G51" s="44">
        <v>6405.8872664568426</v>
      </c>
      <c r="H51" s="45"/>
      <c r="I51" s="45">
        <v>40.263947233080387</v>
      </c>
      <c r="J51" s="64"/>
    </row>
    <row r="52" spans="1:11" s="42" customFormat="1" ht="15.75" x14ac:dyDescent="0.25">
      <c r="A52" s="101" t="s">
        <v>169</v>
      </c>
      <c r="B52" s="102" t="s">
        <v>170</v>
      </c>
      <c r="C52" s="128"/>
      <c r="D52" s="38"/>
      <c r="E52" s="41"/>
      <c r="F52" s="38"/>
      <c r="G52" s="41"/>
      <c r="H52" s="41"/>
      <c r="I52" s="41"/>
      <c r="J52" s="64"/>
    </row>
    <row r="53" spans="1:11" s="107" customFormat="1" ht="31.5" customHeight="1" x14ac:dyDescent="0.25">
      <c r="A53" s="255">
        <v>13</v>
      </c>
      <c r="B53" s="103" t="s">
        <v>171</v>
      </c>
      <c r="C53" s="252">
        <v>129489.999</v>
      </c>
      <c r="D53" s="210"/>
      <c r="E53" s="104">
        <v>21851.708999999999</v>
      </c>
      <c r="F53" s="95"/>
      <c r="G53" s="104">
        <v>23453.813000000002</v>
      </c>
      <c r="H53" s="95"/>
      <c r="I53" s="104">
        <v>147.41800000000001</v>
      </c>
      <c r="J53" s="105"/>
      <c r="K53" s="106"/>
    </row>
    <row r="54" spans="1:11" s="42" customFormat="1" ht="15.75" x14ac:dyDescent="0.25">
      <c r="A54" s="101" t="s">
        <v>172</v>
      </c>
      <c r="B54" s="102" t="s">
        <v>173</v>
      </c>
      <c r="C54" s="253"/>
      <c r="D54" s="38"/>
      <c r="E54" s="108"/>
      <c r="F54" s="95"/>
      <c r="G54" s="108"/>
      <c r="H54" s="95"/>
      <c r="I54" s="108"/>
      <c r="J54" s="109"/>
    </row>
    <row r="55" spans="1:11" s="42" customFormat="1" ht="15.75" x14ac:dyDescent="0.25">
      <c r="A55" s="101" t="s">
        <v>174</v>
      </c>
      <c r="B55" s="102" t="s">
        <v>175</v>
      </c>
      <c r="C55" s="253"/>
      <c r="D55" s="38"/>
      <c r="E55" s="108"/>
      <c r="F55" s="95"/>
      <c r="G55" s="108"/>
      <c r="H55" s="95"/>
      <c r="I55" s="108"/>
      <c r="J55" s="109"/>
    </row>
    <row r="56" spans="1:11" s="42" customFormat="1" ht="15.75" hidden="1" x14ac:dyDescent="0.25">
      <c r="A56" s="101" t="s">
        <v>176</v>
      </c>
      <c r="B56" s="102" t="s">
        <v>177</v>
      </c>
      <c r="C56" s="253"/>
      <c r="D56" s="38"/>
      <c r="E56" s="108"/>
      <c r="F56" s="95"/>
      <c r="G56" s="108"/>
      <c r="H56" s="95"/>
      <c r="I56" s="108"/>
      <c r="J56" s="109"/>
    </row>
    <row r="57" spans="1:11" s="42" customFormat="1" ht="15.75" hidden="1" x14ac:dyDescent="0.25">
      <c r="A57" s="101" t="s">
        <v>178</v>
      </c>
      <c r="B57" s="102" t="s">
        <v>103</v>
      </c>
      <c r="C57" s="253">
        <v>129489.999</v>
      </c>
      <c r="D57" s="38"/>
      <c r="E57" s="108"/>
      <c r="F57" s="95"/>
      <c r="G57" s="108"/>
      <c r="H57" s="95"/>
      <c r="I57" s="108"/>
      <c r="J57" s="109"/>
    </row>
    <row r="58" spans="1:11" s="42" customFormat="1" ht="15.75" hidden="1" x14ac:dyDescent="0.25">
      <c r="A58" s="101" t="s">
        <v>179</v>
      </c>
      <c r="B58" s="102" t="s">
        <v>180</v>
      </c>
      <c r="C58" s="253"/>
      <c r="D58" s="38"/>
      <c r="E58" s="108"/>
      <c r="F58" s="95"/>
      <c r="G58" s="108"/>
      <c r="H58" s="95"/>
      <c r="I58" s="108">
        <v>147.41800000000001</v>
      </c>
      <c r="J58" s="109"/>
    </row>
    <row r="59" spans="1:11" s="42" customFormat="1" ht="15.75" hidden="1" x14ac:dyDescent="0.25">
      <c r="A59" s="101" t="s">
        <v>181</v>
      </c>
      <c r="B59" s="102" t="s">
        <v>182</v>
      </c>
      <c r="C59" s="253"/>
      <c r="D59" s="38"/>
      <c r="E59" s="108">
        <v>21851.708999999999</v>
      </c>
      <c r="F59" s="95"/>
      <c r="G59" s="108"/>
      <c r="H59" s="95"/>
      <c r="I59" s="108"/>
      <c r="J59" s="109"/>
    </row>
    <row r="60" spans="1:11" s="42" customFormat="1" ht="15.75" hidden="1" x14ac:dyDescent="0.25">
      <c r="A60" s="101" t="s">
        <v>183</v>
      </c>
      <c r="B60" s="102" t="s">
        <v>184</v>
      </c>
      <c r="C60" s="253"/>
      <c r="D60" s="38"/>
      <c r="E60" s="108"/>
      <c r="F60" s="95"/>
      <c r="G60" s="108">
        <v>23453.813000000002</v>
      </c>
      <c r="H60" s="95"/>
      <c r="I60" s="108"/>
      <c r="J60" s="109"/>
    </row>
    <row r="61" spans="1:11" s="42" customFormat="1" ht="31.5" x14ac:dyDescent="0.25">
      <c r="A61" s="101" t="s">
        <v>185</v>
      </c>
      <c r="B61" s="102" t="s">
        <v>186</v>
      </c>
      <c r="C61" s="253">
        <v>129489.999</v>
      </c>
      <c r="D61" s="40"/>
      <c r="E61" s="253">
        <v>21851.708999999999</v>
      </c>
      <c r="F61" s="377"/>
      <c r="G61" s="253">
        <v>23453.813000000002</v>
      </c>
      <c r="H61" s="377"/>
      <c r="I61" s="253">
        <v>147.41999999999999</v>
      </c>
      <c r="J61" s="109"/>
    </row>
    <row r="62" spans="1:11" ht="15.75" x14ac:dyDescent="0.25">
      <c r="A62" s="376">
        <v>14</v>
      </c>
      <c r="B62" s="102" t="s">
        <v>187</v>
      </c>
      <c r="C62" s="110"/>
      <c r="D62" s="111">
        <v>394.47</v>
      </c>
      <c r="E62" s="68"/>
      <c r="F62" s="68">
        <v>362.29</v>
      </c>
      <c r="G62" s="68"/>
      <c r="H62" s="68">
        <v>331.02</v>
      </c>
      <c r="I62" s="92"/>
      <c r="J62" s="112">
        <v>323.7</v>
      </c>
    </row>
    <row r="63" spans="1:11" ht="15.75" x14ac:dyDescent="0.25">
      <c r="A63" s="113"/>
      <c r="B63" s="114"/>
      <c r="C63" s="115"/>
      <c r="D63" s="116"/>
      <c r="E63" s="117"/>
      <c r="F63" s="117"/>
      <c r="G63" s="117"/>
      <c r="H63" s="117"/>
      <c r="I63" s="118"/>
      <c r="J63" s="119"/>
    </row>
    <row r="64" spans="1:11" ht="15.75" x14ac:dyDescent="0.25">
      <c r="A64" s="113"/>
      <c r="B64" s="259" t="s">
        <v>224</v>
      </c>
      <c r="C64" s="260"/>
      <c r="D64" s="260"/>
      <c r="E64" s="260"/>
      <c r="F64" s="260"/>
      <c r="G64" s="22"/>
      <c r="H64" s="22"/>
      <c r="I64" s="22"/>
      <c r="J64" s="119"/>
    </row>
    <row r="65" spans="1:10" ht="15.75" x14ac:dyDescent="0.25">
      <c r="A65" s="113"/>
      <c r="B65" s="259" t="s">
        <v>225</v>
      </c>
      <c r="C65" s="260"/>
      <c r="D65" s="260"/>
      <c r="E65" s="3"/>
      <c r="F65" s="3"/>
      <c r="G65" s="260"/>
      <c r="H65" s="391" t="s">
        <v>226</v>
      </c>
      <c r="I65" s="381"/>
      <c r="J65" s="119"/>
    </row>
    <row r="66" spans="1:10" ht="53.45" customHeight="1" x14ac:dyDescent="0.3">
      <c r="B66" s="77"/>
      <c r="C66" s="77"/>
      <c r="D66" s="77"/>
      <c r="E66" s="77"/>
      <c r="F66" s="77"/>
      <c r="G66" s="77"/>
      <c r="H66" s="77"/>
      <c r="I66" s="77"/>
      <c r="J66" s="120"/>
    </row>
    <row r="67" spans="1:10" s="76" customFormat="1" ht="72" customHeight="1" x14ac:dyDescent="0.3">
      <c r="A67" s="404"/>
      <c r="B67" s="404"/>
      <c r="C67" s="121"/>
      <c r="D67" s="121"/>
      <c r="G67" s="405"/>
      <c r="H67" s="405"/>
      <c r="I67" s="405"/>
    </row>
  </sheetData>
  <mergeCells count="13">
    <mergeCell ref="B7:F7"/>
    <mergeCell ref="I7:J7"/>
    <mergeCell ref="A5:K5"/>
    <mergeCell ref="A6:K6"/>
    <mergeCell ref="I8:J9"/>
    <mergeCell ref="A67:B67"/>
    <mergeCell ref="G67:I67"/>
    <mergeCell ref="A8:A10"/>
    <mergeCell ref="B8:B10"/>
    <mergeCell ref="C8:D9"/>
    <mergeCell ref="E8:F9"/>
    <mergeCell ref="G8:H9"/>
    <mergeCell ref="H65:I65"/>
  </mergeCells>
  <pageMargins left="0.7" right="0.7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1"/>
  <sheetViews>
    <sheetView workbookViewId="0">
      <selection activeCell="I4" sqref="I4"/>
    </sheetView>
  </sheetViews>
  <sheetFormatPr defaultColWidth="0" defaultRowHeight="12.75" x14ac:dyDescent="0.2"/>
  <cols>
    <col min="1" max="1" width="7.28515625" style="28" customWidth="1"/>
    <col min="2" max="2" width="68.85546875" style="28" customWidth="1"/>
    <col min="3" max="3" width="14.28515625" style="154" customWidth="1"/>
    <col min="4" max="4" width="11.7109375" style="28" customWidth="1"/>
    <col min="5" max="5" width="13.7109375" style="28" bestFit="1" customWidth="1"/>
    <col min="6" max="6" width="11.28515625" style="28" customWidth="1"/>
    <col min="7" max="7" width="14.42578125" style="28" customWidth="1"/>
    <col min="8" max="8" width="12.85546875" style="28" customWidth="1"/>
    <col min="9" max="9" width="13.7109375" style="28" bestFit="1" customWidth="1"/>
    <col min="10" max="10" width="13" style="28" customWidth="1"/>
    <col min="11" max="11" width="11.5703125" style="28" customWidth="1"/>
    <col min="12" max="12" width="17" style="28" bestFit="1" customWidth="1"/>
    <col min="13" max="242" width="11.5703125" style="28" customWidth="1"/>
    <col min="243" max="243" width="7.28515625" style="28" customWidth="1"/>
    <col min="244" max="244" width="75.7109375" style="28" customWidth="1"/>
    <col min="245" max="248" width="11.5703125" style="28" hidden="1" customWidth="1"/>
    <col min="249" max="252" width="13.7109375" style="28" customWidth="1"/>
    <col min="253" max="253" width="11.5703125" style="28" hidden="1" customWidth="1"/>
    <col min="254" max="254" width="13.7109375" style="28" customWidth="1"/>
    <col min="255" max="255" width="0" style="28" hidden="1" customWidth="1"/>
    <col min="256" max="16384" width="11.5703125" style="28" hidden="1"/>
  </cols>
  <sheetData>
    <row r="1" spans="1:14" ht="18" customHeight="1" x14ac:dyDescent="0.25">
      <c r="A1" s="78"/>
      <c r="B1" s="33"/>
      <c r="C1" s="123"/>
      <c r="D1" s="33"/>
      <c r="F1" s="29"/>
      <c r="G1" s="124"/>
      <c r="H1" s="254" t="s">
        <v>188</v>
      </c>
      <c r="I1" s="3"/>
      <c r="J1" s="262"/>
    </row>
    <row r="2" spans="1:14" ht="18" customHeight="1" x14ac:dyDescent="0.25">
      <c r="A2" s="78"/>
      <c r="B2" s="33"/>
      <c r="C2" s="123"/>
      <c r="D2" s="33"/>
      <c r="F2" s="29"/>
      <c r="G2" s="124"/>
      <c r="H2" s="254" t="s">
        <v>221</v>
      </c>
      <c r="I2" s="3"/>
      <c r="J2" s="256"/>
    </row>
    <row r="3" spans="1:14" ht="18" customHeight="1" x14ac:dyDescent="0.25">
      <c r="A3" s="78"/>
      <c r="B3" s="33"/>
      <c r="C3" s="123"/>
      <c r="D3" s="33"/>
      <c r="F3" s="29"/>
      <c r="G3" s="124"/>
      <c r="H3" s="3" t="s">
        <v>232</v>
      </c>
      <c r="I3" s="3" t="s">
        <v>233</v>
      </c>
      <c r="J3" s="256"/>
    </row>
    <row r="4" spans="1:14" ht="18.75" customHeight="1" x14ac:dyDescent="0.3">
      <c r="A4" s="78"/>
      <c r="B4" s="33"/>
      <c r="C4" s="123"/>
      <c r="D4" s="33"/>
      <c r="F4" s="29"/>
      <c r="G4" s="124"/>
      <c r="H4" s="27"/>
      <c r="I4" s="257"/>
      <c r="J4" s="257"/>
    </row>
    <row r="5" spans="1:14" ht="24.95" customHeight="1" x14ac:dyDescent="0.25">
      <c r="A5" s="380" t="s">
        <v>229</v>
      </c>
      <c r="B5" s="413"/>
      <c r="C5" s="413"/>
      <c r="D5" s="413"/>
      <c r="E5" s="413"/>
      <c r="F5" s="413"/>
      <c r="G5" s="413"/>
      <c r="H5" s="413"/>
      <c r="I5" s="413"/>
      <c r="J5" s="413"/>
    </row>
    <row r="6" spans="1:14" ht="15" customHeight="1" x14ac:dyDescent="0.25">
      <c r="A6" s="382" t="s">
        <v>223</v>
      </c>
      <c r="B6" s="413"/>
      <c r="C6" s="413"/>
      <c r="D6" s="413"/>
      <c r="E6" s="413"/>
      <c r="F6" s="413"/>
      <c r="G6" s="413"/>
      <c r="H6" s="413"/>
      <c r="I6" s="413"/>
      <c r="J6" s="413"/>
    </row>
    <row r="7" spans="1:14" ht="18.75" x14ac:dyDescent="0.3">
      <c r="A7" s="26"/>
      <c r="B7" s="410"/>
      <c r="C7" s="410"/>
      <c r="D7" s="410"/>
      <c r="E7" s="410"/>
      <c r="F7" s="410"/>
      <c r="J7" s="125" t="s">
        <v>189</v>
      </c>
    </row>
    <row r="8" spans="1:14" ht="75.75" customHeight="1" x14ac:dyDescent="0.2">
      <c r="A8" s="412" t="s">
        <v>105</v>
      </c>
      <c r="B8" s="412" t="s">
        <v>106</v>
      </c>
      <c r="C8" s="412" t="s">
        <v>4</v>
      </c>
      <c r="D8" s="412"/>
      <c r="E8" s="412" t="s">
        <v>5</v>
      </c>
      <c r="F8" s="412"/>
      <c r="G8" s="412" t="s">
        <v>108</v>
      </c>
      <c r="H8" s="412"/>
      <c r="I8" s="412" t="s">
        <v>151</v>
      </c>
      <c r="J8" s="412"/>
    </row>
    <row r="9" spans="1:14" ht="25.15" customHeight="1" x14ac:dyDescent="0.2">
      <c r="A9" s="412"/>
      <c r="B9" s="412"/>
      <c r="C9" s="92" t="s">
        <v>110</v>
      </c>
      <c r="D9" s="126" t="s">
        <v>11</v>
      </c>
      <c r="E9" s="126" t="s">
        <v>110</v>
      </c>
      <c r="F9" s="126" t="s">
        <v>11</v>
      </c>
      <c r="G9" s="126" t="s">
        <v>110</v>
      </c>
      <c r="H9" s="126" t="s">
        <v>11</v>
      </c>
      <c r="I9" s="126" t="s">
        <v>110</v>
      </c>
      <c r="J9" s="126" t="s">
        <v>11</v>
      </c>
    </row>
    <row r="10" spans="1:14" ht="15.75" customHeight="1" x14ac:dyDescent="0.3">
      <c r="A10" s="127">
        <v>1</v>
      </c>
      <c r="B10" s="127">
        <v>2</v>
      </c>
      <c r="C10" s="208">
        <v>3</v>
      </c>
      <c r="D10" s="127">
        <v>4</v>
      </c>
      <c r="E10" s="127">
        <v>5</v>
      </c>
      <c r="F10" s="127">
        <v>6</v>
      </c>
      <c r="G10" s="127">
        <v>7</v>
      </c>
      <c r="H10" s="127">
        <v>8</v>
      </c>
      <c r="I10" s="127">
        <v>9</v>
      </c>
      <c r="J10" s="127">
        <v>10</v>
      </c>
    </row>
    <row r="11" spans="1:14" s="130" customFormat="1" ht="18" customHeight="1" x14ac:dyDescent="0.25">
      <c r="A11" s="38">
        <v>1</v>
      </c>
      <c r="B11" s="39" t="s">
        <v>111</v>
      </c>
      <c r="C11" s="128">
        <v>1752.3112487478054</v>
      </c>
      <c r="D11" s="41">
        <v>13.532406072130755</v>
      </c>
      <c r="E11" s="41">
        <v>295.70619955803426</v>
      </c>
      <c r="F11" s="41">
        <v>13.532406072130755</v>
      </c>
      <c r="G11" s="41">
        <v>317.38652145581921</v>
      </c>
      <c r="H11" s="41">
        <v>13.532406072130755</v>
      </c>
      <c r="I11" s="41">
        <v>1.9949202383413716</v>
      </c>
      <c r="J11" s="41">
        <v>13.532406072130755</v>
      </c>
      <c r="K11" s="129"/>
    </row>
    <row r="12" spans="1:14" s="134" customFormat="1" ht="18" customHeight="1" x14ac:dyDescent="0.25">
      <c r="A12" s="131" t="s">
        <v>14</v>
      </c>
      <c r="B12" s="132" t="s">
        <v>190</v>
      </c>
      <c r="C12" s="133">
        <v>0</v>
      </c>
      <c r="D12" s="52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161"/>
    </row>
    <row r="13" spans="1:14" s="130" customFormat="1" ht="15.75" customHeight="1" x14ac:dyDescent="0.25">
      <c r="A13" s="135" t="s">
        <v>35</v>
      </c>
      <c r="B13" s="39" t="s">
        <v>191</v>
      </c>
      <c r="C13" s="46">
        <v>1353.8265055153784</v>
      </c>
      <c r="D13" s="45">
        <v>10.455066151598151</v>
      </c>
      <c r="E13" s="67">
        <v>228.46106312047269</v>
      </c>
      <c r="F13" s="67">
        <v>10.455066151598151</v>
      </c>
      <c r="G13" s="67">
        <v>245.21116642221267</v>
      </c>
      <c r="H13" s="68">
        <v>10.455066151598151</v>
      </c>
      <c r="I13" s="67">
        <v>1.5412649419362963</v>
      </c>
      <c r="J13" s="67">
        <v>10.455066151598151</v>
      </c>
      <c r="K13" s="129"/>
    </row>
    <row r="14" spans="1:14" s="130" customFormat="1" ht="18" customHeight="1" x14ac:dyDescent="0.25">
      <c r="A14" s="38" t="s">
        <v>38</v>
      </c>
      <c r="B14" s="39" t="s">
        <v>122</v>
      </c>
      <c r="C14" s="128">
        <v>357.7331768308585</v>
      </c>
      <c r="D14" s="128">
        <v>2.7626317058729652</v>
      </c>
      <c r="E14" s="128">
        <v>60.368224110909622</v>
      </c>
      <c r="F14" s="128">
        <v>2.7626317058729652</v>
      </c>
      <c r="G14" s="128">
        <v>64.794247417415519</v>
      </c>
      <c r="H14" s="128">
        <v>2.7626317058729652</v>
      </c>
      <c r="I14" s="128">
        <v>0.40726164081638072</v>
      </c>
      <c r="J14" s="128">
        <v>2.7626317058729652</v>
      </c>
      <c r="K14" s="129"/>
      <c r="N14" s="129"/>
    </row>
    <row r="15" spans="1:14" s="130" customFormat="1" ht="18" customHeight="1" x14ac:dyDescent="0.25">
      <c r="A15" s="62" t="s">
        <v>41</v>
      </c>
      <c r="B15" s="51" t="s">
        <v>154</v>
      </c>
      <c r="C15" s="46">
        <v>297.84183121338327</v>
      </c>
      <c r="D15" s="90">
        <v>2.3001145533515936</v>
      </c>
      <c r="E15" s="45">
        <v>50.261433886503994</v>
      </c>
      <c r="F15" s="136">
        <v>2.3001145533515936</v>
      </c>
      <c r="G15" s="45">
        <v>53.946456612886792</v>
      </c>
      <c r="H15" s="136">
        <v>2.3001145533515936</v>
      </c>
      <c r="I15" s="45">
        <v>0.33907828722598521</v>
      </c>
      <c r="J15" s="136">
        <v>2.3001145533515936</v>
      </c>
      <c r="K15" s="161"/>
      <c r="N15" s="129"/>
    </row>
    <row r="16" spans="1:14" s="138" customFormat="1" ht="18" customHeight="1" x14ac:dyDescent="0.25">
      <c r="A16" s="56" t="s">
        <v>44</v>
      </c>
      <c r="B16" s="57" t="s">
        <v>123</v>
      </c>
      <c r="C16" s="137">
        <v>1.3660839558343079</v>
      </c>
      <c r="D16" s="90">
        <v>1.0549725587952996E-2</v>
      </c>
      <c r="E16" s="136">
        <v>0.23052953357780276</v>
      </c>
      <c r="F16" s="136">
        <v>1.0549725587952996E-2</v>
      </c>
      <c r="G16" s="136">
        <v>0.24743129114116461</v>
      </c>
      <c r="H16" s="136">
        <v>1.0549725587952996E-2</v>
      </c>
      <c r="I16" s="136">
        <v>1.5552194467248549E-3</v>
      </c>
      <c r="J16" s="136">
        <v>1.0549725587952996E-2</v>
      </c>
      <c r="K16" s="161"/>
    </row>
    <row r="17" spans="1:12" s="138" customFormat="1" ht="18" customHeight="1" x14ac:dyDescent="0.25">
      <c r="A17" s="56" t="s">
        <v>47</v>
      </c>
      <c r="B17" s="57" t="s">
        <v>124</v>
      </c>
      <c r="C17" s="137">
        <v>58.52526166164094</v>
      </c>
      <c r="D17" s="90">
        <v>0.45196742693341851</v>
      </c>
      <c r="E17" s="136">
        <v>9.8762606908278237</v>
      </c>
      <c r="F17" s="136">
        <v>0.45196742693341851</v>
      </c>
      <c r="G17" s="136">
        <v>10.600359513387561</v>
      </c>
      <c r="H17" s="136">
        <v>0.45196742693341851</v>
      </c>
      <c r="I17" s="136">
        <v>6.6628134143670692E-2</v>
      </c>
      <c r="J17" s="136">
        <v>0.45196742693341851</v>
      </c>
      <c r="K17" s="161"/>
    </row>
    <row r="18" spans="1:12" s="130" customFormat="1" ht="18" customHeight="1" x14ac:dyDescent="0.25">
      <c r="A18" s="38" t="s">
        <v>49</v>
      </c>
      <c r="B18" s="39" t="s">
        <v>125</v>
      </c>
      <c r="C18" s="128">
        <v>40.751566401568347</v>
      </c>
      <c r="D18" s="128">
        <v>0.31470821465963827</v>
      </c>
      <c r="E18" s="128">
        <v>6.8769123266519498</v>
      </c>
      <c r="F18" s="128">
        <v>0.31470821465963827</v>
      </c>
      <c r="G18" s="128">
        <v>7.3811076161910147</v>
      </c>
      <c r="H18" s="128">
        <v>0.31470821465963827</v>
      </c>
      <c r="I18" s="128">
        <v>4.6393655588694557E-2</v>
      </c>
      <c r="J18" s="128">
        <v>0.31470821465963827</v>
      </c>
      <c r="K18" s="129"/>
      <c r="L18" s="139"/>
    </row>
    <row r="19" spans="1:12" s="138" customFormat="1" ht="18" customHeight="1" x14ac:dyDescent="0.25">
      <c r="A19" s="56" t="s">
        <v>51</v>
      </c>
      <c r="B19" s="57" t="s">
        <v>155</v>
      </c>
      <c r="C19" s="137">
        <v>28.516067464067973</v>
      </c>
      <c r="D19" s="90">
        <v>0.22021830013349505</v>
      </c>
      <c r="E19" s="136">
        <v>4.812146210991795</v>
      </c>
      <c r="F19" s="136">
        <v>0.22021830013349505</v>
      </c>
      <c r="G19" s="136">
        <v>5.1649588305088674</v>
      </c>
      <c r="H19" s="136">
        <v>0.22021830013349505</v>
      </c>
      <c r="I19" s="136">
        <v>3.2464141369079574E-2</v>
      </c>
      <c r="J19" s="136">
        <v>0.22021830013349505</v>
      </c>
      <c r="K19" s="161"/>
    </row>
    <row r="20" spans="1:12" s="138" customFormat="1" ht="18" customHeight="1" x14ac:dyDescent="0.25">
      <c r="A20" s="56" t="s">
        <v>53</v>
      </c>
      <c r="B20" s="57" t="s">
        <v>126</v>
      </c>
      <c r="C20" s="137">
        <v>6.2735348420949526</v>
      </c>
      <c r="D20" s="90">
        <v>4.8448026029368901E-2</v>
      </c>
      <c r="E20" s="136">
        <v>1.0586721664181946</v>
      </c>
      <c r="F20" s="136">
        <v>4.8448026029368901E-2</v>
      </c>
      <c r="G20" s="136">
        <v>1.1362909427119505</v>
      </c>
      <c r="H20" s="136">
        <v>4.8448026029368894E-2</v>
      </c>
      <c r="I20" s="136">
        <v>7.1421111011975048E-3</v>
      </c>
      <c r="J20" s="136">
        <v>4.8448026029368901E-2</v>
      </c>
      <c r="K20" s="161"/>
    </row>
    <row r="21" spans="1:12" s="138" customFormat="1" ht="18" customHeight="1" x14ac:dyDescent="0.25">
      <c r="A21" s="56" t="s">
        <v>55</v>
      </c>
      <c r="B21" s="57" t="s">
        <v>127</v>
      </c>
      <c r="C21" s="137">
        <v>5.9619640954054232</v>
      </c>
      <c r="D21" s="90">
        <v>4.6041888496774361E-2</v>
      </c>
      <c r="E21" s="136">
        <v>1.0060939492419607</v>
      </c>
      <c r="F21" s="136">
        <v>4.6041888496774361E-2</v>
      </c>
      <c r="G21" s="136">
        <v>1.0798578429701968</v>
      </c>
      <c r="H21" s="136">
        <v>4.6041888496774361E-2</v>
      </c>
      <c r="I21" s="136">
        <v>6.7874031184174824E-3</v>
      </c>
      <c r="J21" s="136">
        <v>4.6041888496774361E-2</v>
      </c>
      <c r="K21" s="161"/>
    </row>
    <row r="22" spans="1:12" s="130" customFormat="1" ht="18" customHeight="1" x14ac:dyDescent="0.25">
      <c r="A22" s="38">
        <v>2</v>
      </c>
      <c r="B22" s="39" t="s">
        <v>129</v>
      </c>
      <c r="C22" s="128">
        <v>4.6165806558384732</v>
      </c>
      <c r="D22" s="216">
        <v>3.5652024801069569E-2</v>
      </c>
      <c r="E22" s="216">
        <v>0.77905767121375513</v>
      </c>
      <c r="F22" s="216">
        <v>3.5652024801069569E-2</v>
      </c>
      <c r="G22" s="216">
        <v>0.83617592275564789</v>
      </c>
      <c r="H22" s="216">
        <v>3.5652024801069569E-2</v>
      </c>
      <c r="I22" s="216">
        <v>5.2557501921240736E-3</v>
      </c>
      <c r="J22" s="216">
        <v>3.5652024801069569E-2</v>
      </c>
      <c r="K22" s="129"/>
      <c r="L22" s="139"/>
    </row>
    <row r="23" spans="1:12" s="138" customFormat="1" ht="18" customHeight="1" x14ac:dyDescent="0.25">
      <c r="A23" s="56" t="s">
        <v>58</v>
      </c>
      <c r="B23" s="57" t="s">
        <v>155</v>
      </c>
      <c r="C23" s="137">
        <v>3.1145116735328524</v>
      </c>
      <c r="D23" s="90">
        <v>2.4052140687195869E-2</v>
      </c>
      <c r="E23" s="136">
        <v>0.52558037912366418</v>
      </c>
      <c r="F23" s="136">
        <v>2.4052140687195869E-2</v>
      </c>
      <c r="G23" s="136">
        <v>0.56411440992718342</v>
      </c>
      <c r="H23" s="136">
        <v>2.4052140687195869E-2</v>
      </c>
      <c r="I23" s="136">
        <v>3.545718475825041E-3</v>
      </c>
      <c r="J23" s="136">
        <v>2.4052140687195869E-2</v>
      </c>
      <c r="K23" s="161"/>
    </row>
    <row r="24" spans="1:12" s="138" customFormat="1" ht="18" customHeight="1" x14ac:dyDescent="0.25">
      <c r="A24" s="56" t="s">
        <v>59</v>
      </c>
      <c r="B24" s="57" t="s">
        <v>126</v>
      </c>
      <c r="C24" s="137">
        <v>0.6851925681772274</v>
      </c>
      <c r="D24" s="90">
        <v>5.291470951183091E-3</v>
      </c>
      <c r="E24" s="136">
        <v>0.1156276834072061</v>
      </c>
      <c r="F24" s="136">
        <v>5.291470951183091E-3</v>
      </c>
      <c r="G24" s="136">
        <v>0.12410517018398033</v>
      </c>
      <c r="H24" s="136">
        <v>5.291470951183091E-3</v>
      </c>
      <c r="I24" s="136">
        <v>7.8005806468150888E-4</v>
      </c>
      <c r="J24" s="136">
        <v>5.291470951183091E-3</v>
      </c>
      <c r="K24" s="161"/>
    </row>
    <row r="25" spans="1:12" s="138" customFormat="1" ht="18" customHeight="1" x14ac:dyDescent="0.25">
      <c r="A25" s="56" t="s">
        <v>61</v>
      </c>
      <c r="B25" s="57" t="s">
        <v>127</v>
      </c>
      <c r="C25" s="137">
        <v>0.81687641412839362</v>
      </c>
      <c r="D25" s="90">
        <v>6.3084131626906081E-3</v>
      </c>
      <c r="E25" s="136">
        <v>0.13784960868288482</v>
      </c>
      <c r="F25" s="136">
        <v>6.3084131626906081E-3</v>
      </c>
      <c r="G25" s="136">
        <v>0.14795634264448407</v>
      </c>
      <c r="H25" s="136">
        <v>6.3084131626906072E-3</v>
      </c>
      <c r="I25" s="136">
        <v>9.29973651617524E-4</v>
      </c>
      <c r="J25" s="136">
        <v>6.3084131626906081E-3</v>
      </c>
      <c r="K25" s="161"/>
    </row>
    <row r="26" spans="1:12" s="138" customFormat="1" ht="18" customHeight="1" x14ac:dyDescent="0.25">
      <c r="A26" s="140" t="s">
        <v>62</v>
      </c>
      <c r="B26" s="141" t="s">
        <v>63</v>
      </c>
      <c r="C26" s="137"/>
      <c r="D26" s="90"/>
      <c r="E26" s="136"/>
      <c r="F26" s="136"/>
      <c r="G26" s="136"/>
      <c r="H26" s="136"/>
      <c r="I26" s="136"/>
      <c r="J26" s="136"/>
      <c r="K26" s="129"/>
    </row>
    <row r="27" spans="1:12" s="138" customFormat="1" ht="18" customHeight="1" x14ac:dyDescent="0.25">
      <c r="A27" s="142" t="s">
        <v>64</v>
      </c>
      <c r="B27" s="143" t="s">
        <v>52</v>
      </c>
      <c r="C27" s="137"/>
      <c r="D27" s="90"/>
      <c r="E27" s="136"/>
      <c r="F27" s="136"/>
      <c r="G27" s="136"/>
      <c r="H27" s="136"/>
      <c r="I27" s="136"/>
      <c r="J27" s="136"/>
      <c r="K27" s="129"/>
    </row>
    <row r="28" spans="1:12" s="138" customFormat="1" ht="18" customHeight="1" x14ac:dyDescent="0.25">
      <c r="A28" s="142" t="s">
        <v>65</v>
      </c>
      <c r="B28" s="143" t="s">
        <v>60</v>
      </c>
      <c r="C28" s="137"/>
      <c r="D28" s="90"/>
      <c r="E28" s="136"/>
      <c r="F28" s="136"/>
      <c r="G28" s="136"/>
      <c r="H28" s="136"/>
      <c r="I28" s="136"/>
      <c r="J28" s="136"/>
      <c r="K28" s="129"/>
    </row>
    <row r="29" spans="1:12" s="138" customFormat="1" ht="18" customHeight="1" x14ac:dyDescent="0.25">
      <c r="A29" s="142" t="s">
        <v>66</v>
      </c>
      <c r="B29" s="143" t="s">
        <v>56</v>
      </c>
      <c r="C29" s="137"/>
      <c r="D29" s="90"/>
      <c r="E29" s="136"/>
      <c r="F29" s="136"/>
      <c r="G29" s="136"/>
      <c r="H29" s="136"/>
      <c r="I29" s="136"/>
      <c r="J29" s="136"/>
      <c r="K29" s="129"/>
    </row>
    <row r="30" spans="1:12" s="130" customFormat="1" ht="18" customHeight="1" x14ac:dyDescent="0.25">
      <c r="A30" s="38">
        <v>4</v>
      </c>
      <c r="B30" s="39" t="s">
        <v>192</v>
      </c>
      <c r="C30" s="128"/>
      <c r="D30" s="41"/>
      <c r="E30" s="68"/>
      <c r="F30" s="68"/>
      <c r="G30" s="68"/>
      <c r="H30" s="68"/>
      <c r="I30" s="68"/>
      <c r="J30" s="110"/>
      <c r="K30" s="129"/>
    </row>
    <row r="31" spans="1:12" s="130" customFormat="1" ht="18" customHeight="1" x14ac:dyDescent="0.25">
      <c r="A31" s="38">
        <v>5</v>
      </c>
      <c r="B31" s="39" t="s">
        <v>131</v>
      </c>
      <c r="C31" s="128"/>
      <c r="D31" s="41"/>
      <c r="E31" s="68"/>
      <c r="F31" s="68"/>
      <c r="G31" s="68"/>
      <c r="H31" s="68"/>
      <c r="I31" s="68"/>
      <c r="J31" s="110"/>
      <c r="K31" s="129"/>
    </row>
    <row r="32" spans="1:12" s="130" customFormat="1" ht="18" customHeight="1" x14ac:dyDescent="0.25">
      <c r="A32" s="38">
        <v>6</v>
      </c>
      <c r="B32" s="39" t="s">
        <v>156</v>
      </c>
      <c r="C32" s="128">
        <v>1756.927829403644</v>
      </c>
      <c r="D32" s="41">
        <v>13.568058096931825</v>
      </c>
      <c r="E32" s="41">
        <v>296.48525722924802</v>
      </c>
      <c r="F32" s="41">
        <v>13.568058096931825</v>
      </c>
      <c r="G32" s="41">
        <v>318.22269737857488</v>
      </c>
      <c r="H32" s="41">
        <v>13.568058096931825</v>
      </c>
      <c r="I32" s="41">
        <v>2.0001759885334955</v>
      </c>
      <c r="J32" s="41">
        <v>13.568058096931825</v>
      </c>
      <c r="K32" s="129"/>
    </row>
    <row r="33" spans="1:11" s="130" customFormat="1" ht="18" customHeight="1" x14ac:dyDescent="0.25">
      <c r="A33" s="38">
        <v>7</v>
      </c>
      <c r="B33" s="39" t="s">
        <v>133</v>
      </c>
      <c r="C33" s="128"/>
      <c r="D33" s="41"/>
      <c r="E33" s="68"/>
      <c r="F33" s="68"/>
      <c r="G33" s="68"/>
      <c r="H33" s="68"/>
      <c r="I33" s="68"/>
      <c r="J33" s="110"/>
      <c r="K33" s="129"/>
    </row>
    <row r="34" spans="1:11" s="130" customFormat="1" ht="18" customHeight="1" x14ac:dyDescent="0.25">
      <c r="A34" s="38">
        <v>8</v>
      </c>
      <c r="B34" s="39" t="s">
        <v>134</v>
      </c>
      <c r="C34" s="128">
        <v>42.851898292682932</v>
      </c>
      <c r="D34" s="41">
        <v>0.33092824637895724</v>
      </c>
      <c r="E34" s="41">
        <v>14.462695609756096</v>
      </c>
      <c r="F34" s="41">
        <v>0.66185649871852581</v>
      </c>
      <c r="G34" s="41">
        <v>15.523058536585367</v>
      </c>
      <c r="H34" s="41">
        <v>0.66185649798543911</v>
      </c>
      <c r="I34" s="41">
        <v>9.7569756097560981E-2</v>
      </c>
      <c r="J34" s="41">
        <v>0.66185781992403214</v>
      </c>
      <c r="K34" s="129"/>
    </row>
    <row r="35" spans="1:11" s="138" customFormat="1" ht="18" customHeight="1" x14ac:dyDescent="0.25">
      <c r="A35" s="142" t="s">
        <v>78</v>
      </c>
      <c r="B35" s="57" t="s">
        <v>135</v>
      </c>
      <c r="C35" s="137">
        <v>7.7133416926829277</v>
      </c>
      <c r="D35" s="90">
        <v>5.9567084348212312E-2</v>
      </c>
      <c r="E35" s="136">
        <v>2.6032852097560975</v>
      </c>
      <c r="F35" s="136">
        <v>0.11913416976933464</v>
      </c>
      <c r="G35" s="136">
        <v>2.7941505365853661</v>
      </c>
      <c r="H35" s="136">
        <v>0.11913416963737905</v>
      </c>
      <c r="I35" s="136">
        <v>1.7562556097560977E-2</v>
      </c>
      <c r="J35" s="136">
        <v>0.11913440758632579</v>
      </c>
      <c r="K35" s="161"/>
    </row>
    <row r="36" spans="1:11" s="138" customFormat="1" ht="18" customHeight="1" x14ac:dyDescent="0.25">
      <c r="A36" s="142" t="s">
        <v>81</v>
      </c>
      <c r="B36" s="57" t="s">
        <v>136</v>
      </c>
      <c r="C36" s="137"/>
      <c r="D36" s="90"/>
      <c r="E36" s="136">
        <v>5.9297051999999999</v>
      </c>
      <c r="F36" s="136">
        <v>0.27136116447459557</v>
      </c>
      <c r="G36" s="136">
        <v>6.3644540000000003</v>
      </c>
      <c r="H36" s="136">
        <v>0.27136116417403006</v>
      </c>
      <c r="I36" s="136">
        <v>4.00036E-2</v>
      </c>
      <c r="J36" s="136">
        <v>0.27136170616885319</v>
      </c>
      <c r="K36" s="161"/>
    </row>
    <row r="37" spans="1:11" s="138" customFormat="1" ht="18" customHeight="1" x14ac:dyDescent="0.25">
      <c r="A37" s="142" t="s">
        <v>84</v>
      </c>
      <c r="B37" s="57" t="s">
        <v>193</v>
      </c>
      <c r="C37" s="137"/>
      <c r="D37" s="90"/>
      <c r="E37" s="136"/>
      <c r="F37" s="136"/>
      <c r="G37" s="136"/>
      <c r="H37" s="136"/>
      <c r="I37" s="136"/>
      <c r="J37" s="160"/>
      <c r="K37" s="161"/>
    </row>
    <row r="38" spans="1:11" s="138" customFormat="1" ht="18" customHeight="1" x14ac:dyDescent="0.25">
      <c r="A38" s="142" t="s">
        <v>87</v>
      </c>
      <c r="B38" s="57" t="s">
        <v>138</v>
      </c>
      <c r="C38" s="137"/>
      <c r="D38" s="90"/>
      <c r="E38" s="136"/>
      <c r="F38" s="136"/>
      <c r="G38" s="136"/>
      <c r="H38" s="136"/>
      <c r="I38" s="136"/>
      <c r="J38" s="159"/>
      <c r="K38" s="161"/>
    </row>
    <row r="39" spans="1:11" s="138" customFormat="1" ht="18" customHeight="1" x14ac:dyDescent="0.25">
      <c r="A39" s="142" t="s">
        <v>89</v>
      </c>
      <c r="B39" s="57" t="s">
        <v>139</v>
      </c>
      <c r="C39" s="137">
        <v>35.138556600000001</v>
      </c>
      <c r="D39" s="90">
        <v>0.27136116203074495</v>
      </c>
      <c r="E39" s="136">
        <v>5.9297051999999999</v>
      </c>
      <c r="F39" s="136">
        <v>0.27136116447459557</v>
      </c>
      <c r="G39" s="136">
        <v>6.3644540000000003</v>
      </c>
      <c r="H39" s="136">
        <v>0.27136116417403006</v>
      </c>
      <c r="I39" s="136">
        <v>4.00036E-2</v>
      </c>
      <c r="J39" s="136">
        <v>0.27136170616885319</v>
      </c>
      <c r="K39" s="129"/>
    </row>
    <row r="40" spans="1:11" s="130" customFormat="1" ht="18" customHeight="1" x14ac:dyDescent="0.25">
      <c r="A40" s="142" t="s">
        <v>89</v>
      </c>
      <c r="B40" s="39" t="s">
        <v>194</v>
      </c>
      <c r="C40" s="128">
        <v>1799.779727696327</v>
      </c>
      <c r="D40" s="41">
        <v>13.898986343310781</v>
      </c>
      <c r="E40" s="41">
        <v>310.94795283900413</v>
      </c>
      <c r="F40" s="41">
        <v>14.229914595650351</v>
      </c>
      <c r="G40" s="41">
        <v>333.74575591516026</v>
      </c>
      <c r="H40" s="41">
        <v>14.229914594917265</v>
      </c>
      <c r="I40" s="41">
        <v>2.0977457446310566</v>
      </c>
      <c r="J40" s="41">
        <v>14.229915916855857</v>
      </c>
      <c r="K40" s="129"/>
    </row>
    <row r="41" spans="1:11" s="130" customFormat="1" ht="18" customHeight="1" x14ac:dyDescent="0.25">
      <c r="A41" s="38">
        <v>9</v>
      </c>
      <c r="B41" s="39" t="s">
        <v>195</v>
      </c>
      <c r="C41" s="128"/>
      <c r="D41" s="41"/>
      <c r="E41" s="65"/>
      <c r="F41" s="65"/>
      <c r="G41" s="65"/>
      <c r="H41" s="65"/>
      <c r="I41" s="65"/>
      <c r="J41" s="110"/>
      <c r="K41" s="129"/>
    </row>
    <row r="42" spans="1:11" s="130" customFormat="1" ht="18" customHeight="1" x14ac:dyDescent="0.25">
      <c r="A42" s="38">
        <v>10</v>
      </c>
      <c r="B42" s="39" t="s">
        <v>196</v>
      </c>
      <c r="C42" s="217">
        <v>129489.999</v>
      </c>
      <c r="D42" s="40"/>
      <c r="E42" s="158">
        <v>21851.708999999999</v>
      </c>
      <c r="F42" s="218"/>
      <c r="G42" s="158">
        <v>23453.812999999998</v>
      </c>
      <c r="H42" s="218"/>
      <c r="I42" s="218">
        <v>147.41800000000001</v>
      </c>
      <c r="J42" s="110"/>
    </row>
    <row r="43" spans="1:11" s="148" customFormat="1" ht="18" hidden="1" customHeight="1" x14ac:dyDescent="0.25">
      <c r="A43" s="144">
        <v>11</v>
      </c>
      <c r="B43" s="110" t="s">
        <v>98</v>
      </c>
      <c r="C43" s="145"/>
      <c r="D43" s="146"/>
      <c r="E43" s="68"/>
      <c r="F43" s="68"/>
      <c r="G43" s="68"/>
      <c r="H43" s="68"/>
      <c r="I43" s="68"/>
      <c r="J43" s="147"/>
    </row>
    <row r="44" spans="1:11" ht="16.149999999999999" customHeight="1" x14ac:dyDescent="0.2">
      <c r="A44" s="26"/>
      <c r="B44" s="26"/>
      <c r="C44" s="149"/>
      <c r="D44" s="26"/>
      <c r="E44" s="26"/>
      <c r="F44" s="26"/>
      <c r="G44" s="26"/>
    </row>
    <row r="45" spans="1:11" ht="16.149999999999999" customHeight="1" x14ac:dyDescent="0.25">
      <c r="A45" s="26"/>
      <c r="B45" s="259" t="s">
        <v>224</v>
      </c>
      <c r="C45" s="260"/>
      <c r="D45" s="260"/>
      <c r="E45" s="260"/>
      <c r="F45" s="260"/>
      <c r="G45" s="22"/>
      <c r="H45" s="22"/>
      <c r="I45" s="22"/>
    </row>
    <row r="46" spans="1:11" ht="15.75" x14ac:dyDescent="0.25">
      <c r="A46" s="26"/>
      <c r="B46" s="259" t="s">
        <v>225</v>
      </c>
      <c r="C46" s="260"/>
      <c r="D46" s="260"/>
      <c r="E46" s="3"/>
      <c r="F46" s="3"/>
      <c r="G46" s="260"/>
      <c r="H46" s="391" t="s">
        <v>226</v>
      </c>
      <c r="I46" s="381"/>
    </row>
    <row r="47" spans="1:11" s="76" customFormat="1" ht="20.25" x14ac:dyDescent="0.3">
      <c r="A47" s="404"/>
      <c r="B47" s="404"/>
      <c r="C47" s="150"/>
      <c r="D47" s="121"/>
      <c r="G47" s="151"/>
      <c r="H47" s="405"/>
      <c r="I47" s="405"/>
    </row>
    <row r="48" spans="1:11" ht="20.25" x14ac:dyDescent="0.3">
      <c r="A48" s="152"/>
      <c r="B48" s="26"/>
      <c r="C48" s="149"/>
      <c r="D48" s="26"/>
      <c r="E48" s="26"/>
      <c r="F48" s="414"/>
      <c r="G48" s="414"/>
    </row>
    <row r="49" spans="1:9" ht="35.25" customHeight="1" x14ac:dyDescent="0.2">
      <c r="A49" s="26"/>
      <c r="B49" s="26"/>
      <c r="C49" s="149"/>
      <c r="D49" s="26"/>
      <c r="E49" s="26"/>
      <c r="F49" s="26"/>
      <c r="G49" s="26"/>
    </row>
    <row r="50" spans="1:9" ht="20.25" x14ac:dyDescent="0.3">
      <c r="A50" s="152"/>
      <c r="B50" s="152"/>
      <c r="C50" s="153"/>
      <c r="D50" s="152"/>
      <c r="E50" s="152"/>
      <c r="F50" s="152"/>
      <c r="G50" s="152"/>
      <c r="H50" s="77"/>
      <c r="I50" s="77"/>
    </row>
    <row r="51" spans="1:9" x14ac:dyDescent="0.2">
      <c r="A51" s="26"/>
      <c r="B51" s="26"/>
      <c r="C51" s="149"/>
      <c r="D51" s="26"/>
      <c r="E51" s="26"/>
      <c r="F51" s="26"/>
      <c r="G51" s="26"/>
    </row>
  </sheetData>
  <mergeCells count="13">
    <mergeCell ref="F48:G48"/>
    <mergeCell ref="B7:F7"/>
    <mergeCell ref="A8:A9"/>
    <mergeCell ref="B8:B9"/>
    <mergeCell ref="C8:D8"/>
    <mergeCell ref="E8:F8"/>
    <mergeCell ref="G8:H8"/>
    <mergeCell ref="I8:J8"/>
    <mergeCell ref="A5:J5"/>
    <mergeCell ref="A6:J6"/>
    <mergeCell ref="H46:I46"/>
    <mergeCell ref="A47:B47"/>
    <mergeCell ref="H47:I47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selection activeCell="D4" sqref="D4"/>
    </sheetView>
  </sheetViews>
  <sheetFormatPr defaultColWidth="9.140625" defaultRowHeight="15" x14ac:dyDescent="0.25"/>
  <cols>
    <col min="1" max="1" width="9.140625" style="162"/>
    <col min="2" max="2" width="68.140625" style="163" customWidth="1"/>
    <col min="3" max="3" width="14.28515625" style="163" customWidth="1"/>
    <col min="4" max="4" width="14.5703125" style="163" customWidth="1"/>
    <col min="5" max="5" width="14.7109375" style="163" customWidth="1"/>
    <col min="6" max="17" width="9.140625" style="163"/>
    <col min="18" max="18" width="16" style="163" customWidth="1"/>
    <col min="19" max="19" width="10.85546875" style="163" customWidth="1"/>
    <col min="20" max="244" width="9.140625" style="163"/>
    <col min="245" max="245" width="46.7109375" style="163" customWidth="1"/>
    <col min="246" max="246" width="13.42578125" style="163" customWidth="1"/>
    <col min="247" max="247" width="13.28515625" style="163" customWidth="1"/>
    <col min="248" max="249" width="15.85546875" style="163" customWidth="1"/>
    <col min="250" max="255" width="9.140625" style="163"/>
    <col min="256" max="256" width="55.5703125" style="163" customWidth="1"/>
    <col min="257" max="257" width="17.85546875" style="163" customWidth="1"/>
    <col min="258" max="258" width="17.5703125" style="163" customWidth="1"/>
    <col min="259" max="259" width="17.28515625" style="163" customWidth="1"/>
    <col min="260" max="260" width="18" style="163" customWidth="1"/>
    <col min="261" max="500" width="9.140625" style="163"/>
    <col min="501" max="501" width="46.7109375" style="163" customWidth="1"/>
    <col min="502" max="502" width="13.42578125" style="163" customWidth="1"/>
    <col min="503" max="503" width="13.28515625" style="163" customWidth="1"/>
    <col min="504" max="505" width="15.85546875" style="163" customWidth="1"/>
    <col min="506" max="511" width="9.140625" style="163"/>
    <col min="512" max="512" width="55.5703125" style="163" customWidth="1"/>
    <col min="513" max="513" width="17.85546875" style="163" customWidth="1"/>
    <col min="514" max="514" width="17.5703125" style="163" customWidth="1"/>
    <col min="515" max="515" width="17.28515625" style="163" customWidth="1"/>
    <col min="516" max="516" width="18" style="163" customWidth="1"/>
    <col min="517" max="756" width="9.140625" style="163"/>
    <col min="757" max="757" width="46.7109375" style="163" customWidth="1"/>
    <col min="758" max="758" width="13.42578125" style="163" customWidth="1"/>
    <col min="759" max="759" width="13.28515625" style="163" customWidth="1"/>
    <col min="760" max="761" width="15.85546875" style="163" customWidth="1"/>
    <col min="762" max="767" width="9.140625" style="163"/>
    <col min="768" max="768" width="55.5703125" style="163" customWidth="1"/>
    <col min="769" max="769" width="17.85546875" style="163" customWidth="1"/>
    <col min="770" max="770" width="17.5703125" style="163" customWidth="1"/>
    <col min="771" max="771" width="17.28515625" style="163" customWidth="1"/>
    <col min="772" max="772" width="18" style="163" customWidth="1"/>
    <col min="773" max="1012" width="9.140625" style="163"/>
    <col min="1013" max="1013" width="46.7109375" style="163" customWidth="1"/>
    <col min="1014" max="1014" width="13.42578125" style="163" customWidth="1"/>
    <col min="1015" max="1015" width="13.28515625" style="163" customWidth="1"/>
    <col min="1016" max="1017" width="15.85546875" style="163" customWidth="1"/>
    <col min="1018" max="1023" width="9.140625" style="163"/>
    <col min="1024" max="1024" width="55.5703125" style="163" customWidth="1"/>
    <col min="1025" max="1025" width="17.85546875" style="163" customWidth="1"/>
    <col min="1026" max="1026" width="17.5703125" style="163" customWidth="1"/>
    <col min="1027" max="1027" width="17.28515625" style="163" customWidth="1"/>
    <col min="1028" max="1028" width="18" style="163" customWidth="1"/>
    <col min="1029" max="1268" width="9.140625" style="163"/>
    <col min="1269" max="1269" width="46.7109375" style="163" customWidth="1"/>
    <col min="1270" max="1270" width="13.42578125" style="163" customWidth="1"/>
    <col min="1271" max="1271" width="13.28515625" style="163" customWidth="1"/>
    <col min="1272" max="1273" width="15.85546875" style="163" customWidth="1"/>
    <col min="1274" max="1279" width="9.140625" style="163"/>
    <col min="1280" max="1280" width="55.5703125" style="163" customWidth="1"/>
    <col min="1281" max="1281" width="17.85546875" style="163" customWidth="1"/>
    <col min="1282" max="1282" width="17.5703125" style="163" customWidth="1"/>
    <col min="1283" max="1283" width="17.28515625" style="163" customWidth="1"/>
    <col min="1284" max="1284" width="18" style="163" customWidth="1"/>
    <col min="1285" max="1524" width="9.140625" style="163"/>
    <col min="1525" max="1525" width="46.7109375" style="163" customWidth="1"/>
    <col min="1526" max="1526" width="13.42578125" style="163" customWidth="1"/>
    <col min="1527" max="1527" width="13.28515625" style="163" customWidth="1"/>
    <col min="1528" max="1529" width="15.85546875" style="163" customWidth="1"/>
    <col min="1530" max="1535" width="9.140625" style="163"/>
    <col min="1536" max="1536" width="55.5703125" style="163" customWidth="1"/>
    <col min="1537" max="1537" width="17.85546875" style="163" customWidth="1"/>
    <col min="1538" max="1538" width="17.5703125" style="163" customWidth="1"/>
    <col min="1539" max="1539" width="17.28515625" style="163" customWidth="1"/>
    <col min="1540" max="1540" width="18" style="163" customWidth="1"/>
    <col min="1541" max="1780" width="9.140625" style="163"/>
    <col min="1781" max="1781" width="46.7109375" style="163" customWidth="1"/>
    <col min="1782" max="1782" width="13.42578125" style="163" customWidth="1"/>
    <col min="1783" max="1783" width="13.28515625" style="163" customWidth="1"/>
    <col min="1784" max="1785" width="15.85546875" style="163" customWidth="1"/>
    <col min="1786" max="1791" width="9.140625" style="163"/>
    <col min="1792" max="1792" width="55.5703125" style="163" customWidth="1"/>
    <col min="1793" max="1793" width="17.85546875" style="163" customWidth="1"/>
    <col min="1794" max="1794" width="17.5703125" style="163" customWidth="1"/>
    <col min="1795" max="1795" width="17.28515625" style="163" customWidth="1"/>
    <col min="1796" max="1796" width="18" style="163" customWidth="1"/>
    <col min="1797" max="2036" width="9.140625" style="163"/>
    <col min="2037" max="2037" width="46.7109375" style="163" customWidth="1"/>
    <col min="2038" max="2038" width="13.42578125" style="163" customWidth="1"/>
    <col min="2039" max="2039" width="13.28515625" style="163" customWidth="1"/>
    <col min="2040" max="2041" width="15.85546875" style="163" customWidth="1"/>
    <col min="2042" max="2047" width="9.140625" style="163"/>
    <col min="2048" max="2048" width="55.5703125" style="163" customWidth="1"/>
    <col min="2049" max="2049" width="17.85546875" style="163" customWidth="1"/>
    <col min="2050" max="2050" width="17.5703125" style="163" customWidth="1"/>
    <col min="2051" max="2051" width="17.28515625" style="163" customWidth="1"/>
    <col min="2052" max="2052" width="18" style="163" customWidth="1"/>
    <col min="2053" max="2292" width="9.140625" style="163"/>
    <col min="2293" max="2293" width="46.7109375" style="163" customWidth="1"/>
    <col min="2294" max="2294" width="13.42578125" style="163" customWidth="1"/>
    <col min="2295" max="2295" width="13.28515625" style="163" customWidth="1"/>
    <col min="2296" max="2297" width="15.85546875" style="163" customWidth="1"/>
    <col min="2298" max="2303" width="9.140625" style="163"/>
    <col min="2304" max="2304" width="55.5703125" style="163" customWidth="1"/>
    <col min="2305" max="2305" width="17.85546875" style="163" customWidth="1"/>
    <col min="2306" max="2306" width="17.5703125" style="163" customWidth="1"/>
    <col min="2307" max="2307" width="17.28515625" style="163" customWidth="1"/>
    <col min="2308" max="2308" width="18" style="163" customWidth="1"/>
    <col min="2309" max="2548" width="9.140625" style="163"/>
    <col min="2549" max="2549" width="46.7109375" style="163" customWidth="1"/>
    <col min="2550" max="2550" width="13.42578125" style="163" customWidth="1"/>
    <col min="2551" max="2551" width="13.28515625" style="163" customWidth="1"/>
    <col min="2552" max="2553" width="15.85546875" style="163" customWidth="1"/>
    <col min="2554" max="2559" width="9.140625" style="163"/>
    <col min="2560" max="2560" width="55.5703125" style="163" customWidth="1"/>
    <col min="2561" max="2561" width="17.85546875" style="163" customWidth="1"/>
    <col min="2562" max="2562" width="17.5703125" style="163" customWidth="1"/>
    <col min="2563" max="2563" width="17.28515625" style="163" customWidth="1"/>
    <col min="2564" max="2564" width="18" style="163" customWidth="1"/>
    <col min="2565" max="2804" width="9.140625" style="163"/>
    <col min="2805" max="2805" width="46.7109375" style="163" customWidth="1"/>
    <col min="2806" max="2806" width="13.42578125" style="163" customWidth="1"/>
    <col min="2807" max="2807" width="13.28515625" style="163" customWidth="1"/>
    <col min="2808" max="2809" width="15.85546875" style="163" customWidth="1"/>
    <col min="2810" max="2815" width="9.140625" style="163"/>
    <col min="2816" max="2816" width="55.5703125" style="163" customWidth="1"/>
    <col min="2817" max="2817" width="17.85546875" style="163" customWidth="1"/>
    <col min="2818" max="2818" width="17.5703125" style="163" customWidth="1"/>
    <col min="2819" max="2819" width="17.28515625" style="163" customWidth="1"/>
    <col min="2820" max="2820" width="18" style="163" customWidth="1"/>
    <col min="2821" max="3060" width="9.140625" style="163"/>
    <col min="3061" max="3061" width="46.7109375" style="163" customWidth="1"/>
    <col min="3062" max="3062" width="13.42578125" style="163" customWidth="1"/>
    <col min="3063" max="3063" width="13.28515625" style="163" customWidth="1"/>
    <col min="3064" max="3065" width="15.85546875" style="163" customWidth="1"/>
    <col min="3066" max="3071" width="9.140625" style="163"/>
    <col min="3072" max="3072" width="55.5703125" style="163" customWidth="1"/>
    <col min="3073" max="3073" width="17.85546875" style="163" customWidth="1"/>
    <col min="3074" max="3074" width="17.5703125" style="163" customWidth="1"/>
    <col min="3075" max="3075" width="17.28515625" style="163" customWidth="1"/>
    <col min="3076" max="3076" width="18" style="163" customWidth="1"/>
    <col min="3077" max="3316" width="9.140625" style="163"/>
    <col min="3317" max="3317" width="46.7109375" style="163" customWidth="1"/>
    <col min="3318" max="3318" width="13.42578125" style="163" customWidth="1"/>
    <col min="3319" max="3319" width="13.28515625" style="163" customWidth="1"/>
    <col min="3320" max="3321" width="15.85546875" style="163" customWidth="1"/>
    <col min="3322" max="3327" width="9.140625" style="163"/>
    <col min="3328" max="3328" width="55.5703125" style="163" customWidth="1"/>
    <col min="3329" max="3329" width="17.85546875" style="163" customWidth="1"/>
    <col min="3330" max="3330" width="17.5703125" style="163" customWidth="1"/>
    <col min="3331" max="3331" width="17.28515625" style="163" customWidth="1"/>
    <col min="3332" max="3332" width="18" style="163" customWidth="1"/>
    <col min="3333" max="3572" width="9.140625" style="163"/>
    <col min="3573" max="3573" width="46.7109375" style="163" customWidth="1"/>
    <col min="3574" max="3574" width="13.42578125" style="163" customWidth="1"/>
    <col min="3575" max="3575" width="13.28515625" style="163" customWidth="1"/>
    <col min="3576" max="3577" width="15.85546875" style="163" customWidth="1"/>
    <col min="3578" max="3583" width="9.140625" style="163"/>
    <col min="3584" max="3584" width="55.5703125" style="163" customWidth="1"/>
    <col min="3585" max="3585" width="17.85546875" style="163" customWidth="1"/>
    <col min="3586" max="3586" width="17.5703125" style="163" customWidth="1"/>
    <col min="3587" max="3587" width="17.28515625" style="163" customWidth="1"/>
    <col min="3588" max="3588" width="18" style="163" customWidth="1"/>
    <col min="3589" max="3828" width="9.140625" style="163"/>
    <col min="3829" max="3829" width="46.7109375" style="163" customWidth="1"/>
    <col min="3830" max="3830" width="13.42578125" style="163" customWidth="1"/>
    <col min="3831" max="3831" width="13.28515625" style="163" customWidth="1"/>
    <col min="3832" max="3833" width="15.85546875" style="163" customWidth="1"/>
    <col min="3834" max="3839" width="9.140625" style="163"/>
    <col min="3840" max="3840" width="55.5703125" style="163" customWidth="1"/>
    <col min="3841" max="3841" width="17.85546875" style="163" customWidth="1"/>
    <col min="3842" max="3842" width="17.5703125" style="163" customWidth="1"/>
    <col min="3843" max="3843" width="17.28515625" style="163" customWidth="1"/>
    <col min="3844" max="3844" width="18" style="163" customWidth="1"/>
    <col min="3845" max="4084" width="9.140625" style="163"/>
    <col min="4085" max="4085" width="46.7109375" style="163" customWidth="1"/>
    <col min="4086" max="4086" width="13.42578125" style="163" customWidth="1"/>
    <col min="4087" max="4087" width="13.28515625" style="163" customWidth="1"/>
    <col min="4088" max="4089" width="15.85546875" style="163" customWidth="1"/>
    <col min="4090" max="4095" width="9.140625" style="163"/>
    <col min="4096" max="4096" width="55.5703125" style="163" customWidth="1"/>
    <col min="4097" max="4097" width="17.85546875" style="163" customWidth="1"/>
    <col min="4098" max="4098" width="17.5703125" style="163" customWidth="1"/>
    <col min="4099" max="4099" width="17.28515625" style="163" customWidth="1"/>
    <col min="4100" max="4100" width="18" style="163" customWidth="1"/>
    <col min="4101" max="4340" width="9.140625" style="163"/>
    <col min="4341" max="4341" width="46.7109375" style="163" customWidth="1"/>
    <col min="4342" max="4342" width="13.42578125" style="163" customWidth="1"/>
    <col min="4343" max="4343" width="13.28515625" style="163" customWidth="1"/>
    <col min="4344" max="4345" width="15.85546875" style="163" customWidth="1"/>
    <col min="4346" max="4351" width="9.140625" style="163"/>
    <col min="4352" max="4352" width="55.5703125" style="163" customWidth="1"/>
    <col min="4353" max="4353" width="17.85546875" style="163" customWidth="1"/>
    <col min="4354" max="4354" width="17.5703125" style="163" customWidth="1"/>
    <col min="4355" max="4355" width="17.28515625" style="163" customWidth="1"/>
    <col min="4356" max="4356" width="18" style="163" customWidth="1"/>
    <col min="4357" max="4596" width="9.140625" style="163"/>
    <col min="4597" max="4597" width="46.7109375" style="163" customWidth="1"/>
    <col min="4598" max="4598" width="13.42578125" style="163" customWidth="1"/>
    <col min="4599" max="4599" width="13.28515625" style="163" customWidth="1"/>
    <col min="4600" max="4601" width="15.85546875" style="163" customWidth="1"/>
    <col min="4602" max="4607" width="9.140625" style="163"/>
    <col min="4608" max="4608" width="55.5703125" style="163" customWidth="1"/>
    <col min="4609" max="4609" width="17.85546875" style="163" customWidth="1"/>
    <col min="4610" max="4610" width="17.5703125" style="163" customWidth="1"/>
    <col min="4611" max="4611" width="17.28515625" style="163" customWidth="1"/>
    <col min="4612" max="4612" width="18" style="163" customWidth="1"/>
    <col min="4613" max="4852" width="9.140625" style="163"/>
    <col min="4853" max="4853" width="46.7109375" style="163" customWidth="1"/>
    <col min="4854" max="4854" width="13.42578125" style="163" customWidth="1"/>
    <col min="4855" max="4855" width="13.28515625" style="163" customWidth="1"/>
    <col min="4856" max="4857" width="15.85546875" style="163" customWidth="1"/>
    <col min="4858" max="4863" width="9.140625" style="163"/>
    <col min="4864" max="4864" width="55.5703125" style="163" customWidth="1"/>
    <col min="4865" max="4865" width="17.85546875" style="163" customWidth="1"/>
    <col min="4866" max="4866" width="17.5703125" style="163" customWidth="1"/>
    <col min="4867" max="4867" width="17.28515625" style="163" customWidth="1"/>
    <col min="4868" max="4868" width="18" style="163" customWidth="1"/>
    <col min="4869" max="5108" width="9.140625" style="163"/>
    <col min="5109" max="5109" width="46.7109375" style="163" customWidth="1"/>
    <col min="5110" max="5110" width="13.42578125" style="163" customWidth="1"/>
    <col min="5111" max="5111" width="13.28515625" style="163" customWidth="1"/>
    <col min="5112" max="5113" width="15.85546875" style="163" customWidth="1"/>
    <col min="5114" max="5119" width="9.140625" style="163"/>
    <col min="5120" max="5120" width="55.5703125" style="163" customWidth="1"/>
    <col min="5121" max="5121" width="17.85546875" style="163" customWidth="1"/>
    <col min="5122" max="5122" width="17.5703125" style="163" customWidth="1"/>
    <col min="5123" max="5123" width="17.28515625" style="163" customWidth="1"/>
    <col min="5124" max="5124" width="18" style="163" customWidth="1"/>
    <col min="5125" max="5364" width="9.140625" style="163"/>
    <col min="5365" max="5365" width="46.7109375" style="163" customWidth="1"/>
    <col min="5366" max="5366" width="13.42578125" style="163" customWidth="1"/>
    <col min="5367" max="5367" width="13.28515625" style="163" customWidth="1"/>
    <col min="5368" max="5369" width="15.85546875" style="163" customWidth="1"/>
    <col min="5370" max="5375" width="9.140625" style="163"/>
    <col min="5376" max="5376" width="55.5703125" style="163" customWidth="1"/>
    <col min="5377" max="5377" width="17.85546875" style="163" customWidth="1"/>
    <col min="5378" max="5378" width="17.5703125" style="163" customWidth="1"/>
    <col min="5379" max="5379" width="17.28515625" style="163" customWidth="1"/>
    <col min="5380" max="5380" width="18" style="163" customWidth="1"/>
    <col min="5381" max="5620" width="9.140625" style="163"/>
    <col min="5621" max="5621" width="46.7109375" style="163" customWidth="1"/>
    <col min="5622" max="5622" width="13.42578125" style="163" customWidth="1"/>
    <col min="5623" max="5623" width="13.28515625" style="163" customWidth="1"/>
    <col min="5624" max="5625" width="15.85546875" style="163" customWidth="1"/>
    <col min="5626" max="5631" width="9.140625" style="163"/>
    <col min="5632" max="5632" width="55.5703125" style="163" customWidth="1"/>
    <col min="5633" max="5633" width="17.85546875" style="163" customWidth="1"/>
    <col min="5634" max="5634" width="17.5703125" style="163" customWidth="1"/>
    <col min="5635" max="5635" width="17.28515625" style="163" customWidth="1"/>
    <col min="5636" max="5636" width="18" style="163" customWidth="1"/>
    <col min="5637" max="5876" width="9.140625" style="163"/>
    <col min="5877" max="5877" width="46.7109375" style="163" customWidth="1"/>
    <col min="5878" max="5878" width="13.42578125" style="163" customWidth="1"/>
    <col min="5879" max="5879" width="13.28515625" style="163" customWidth="1"/>
    <col min="5880" max="5881" width="15.85546875" style="163" customWidth="1"/>
    <col min="5882" max="5887" width="9.140625" style="163"/>
    <col min="5888" max="5888" width="55.5703125" style="163" customWidth="1"/>
    <col min="5889" max="5889" width="17.85546875" style="163" customWidth="1"/>
    <col min="5890" max="5890" width="17.5703125" style="163" customWidth="1"/>
    <col min="5891" max="5891" width="17.28515625" style="163" customWidth="1"/>
    <col min="5892" max="5892" width="18" style="163" customWidth="1"/>
    <col min="5893" max="6132" width="9.140625" style="163"/>
    <col min="6133" max="6133" width="46.7109375" style="163" customWidth="1"/>
    <col min="6134" max="6134" width="13.42578125" style="163" customWidth="1"/>
    <col min="6135" max="6135" width="13.28515625" style="163" customWidth="1"/>
    <col min="6136" max="6137" width="15.85546875" style="163" customWidth="1"/>
    <col min="6138" max="6143" width="9.140625" style="163"/>
    <col min="6144" max="6144" width="55.5703125" style="163" customWidth="1"/>
    <col min="6145" max="6145" width="17.85546875" style="163" customWidth="1"/>
    <col min="6146" max="6146" width="17.5703125" style="163" customWidth="1"/>
    <col min="6147" max="6147" width="17.28515625" style="163" customWidth="1"/>
    <col min="6148" max="6148" width="18" style="163" customWidth="1"/>
    <col min="6149" max="6388" width="9.140625" style="163"/>
    <col min="6389" max="6389" width="46.7109375" style="163" customWidth="1"/>
    <col min="6390" max="6390" width="13.42578125" style="163" customWidth="1"/>
    <col min="6391" max="6391" width="13.28515625" style="163" customWidth="1"/>
    <col min="6392" max="6393" width="15.85546875" style="163" customWidth="1"/>
    <col min="6394" max="6399" width="9.140625" style="163"/>
    <col min="6400" max="6400" width="55.5703125" style="163" customWidth="1"/>
    <col min="6401" max="6401" width="17.85546875" style="163" customWidth="1"/>
    <col min="6402" max="6402" width="17.5703125" style="163" customWidth="1"/>
    <col min="6403" max="6403" width="17.28515625" style="163" customWidth="1"/>
    <col min="6404" max="6404" width="18" style="163" customWidth="1"/>
    <col min="6405" max="6644" width="9.140625" style="163"/>
    <col min="6645" max="6645" width="46.7109375" style="163" customWidth="1"/>
    <col min="6646" max="6646" width="13.42578125" style="163" customWidth="1"/>
    <col min="6647" max="6647" width="13.28515625" style="163" customWidth="1"/>
    <col min="6648" max="6649" width="15.85546875" style="163" customWidth="1"/>
    <col min="6650" max="6655" width="9.140625" style="163"/>
    <col min="6656" max="6656" width="55.5703125" style="163" customWidth="1"/>
    <col min="6657" max="6657" width="17.85546875" style="163" customWidth="1"/>
    <col min="6658" max="6658" width="17.5703125" style="163" customWidth="1"/>
    <col min="6659" max="6659" width="17.28515625" style="163" customWidth="1"/>
    <col min="6660" max="6660" width="18" style="163" customWidth="1"/>
    <col min="6661" max="6900" width="9.140625" style="163"/>
    <col min="6901" max="6901" width="46.7109375" style="163" customWidth="1"/>
    <col min="6902" max="6902" width="13.42578125" style="163" customWidth="1"/>
    <col min="6903" max="6903" width="13.28515625" style="163" customWidth="1"/>
    <col min="6904" max="6905" width="15.85546875" style="163" customWidth="1"/>
    <col min="6906" max="6911" width="9.140625" style="163"/>
    <col min="6912" max="6912" width="55.5703125" style="163" customWidth="1"/>
    <col min="6913" max="6913" width="17.85546875" style="163" customWidth="1"/>
    <col min="6914" max="6914" width="17.5703125" style="163" customWidth="1"/>
    <col min="6915" max="6915" width="17.28515625" style="163" customWidth="1"/>
    <col min="6916" max="6916" width="18" style="163" customWidth="1"/>
    <col min="6917" max="7156" width="9.140625" style="163"/>
    <col min="7157" max="7157" width="46.7109375" style="163" customWidth="1"/>
    <col min="7158" max="7158" width="13.42578125" style="163" customWidth="1"/>
    <col min="7159" max="7159" width="13.28515625" style="163" customWidth="1"/>
    <col min="7160" max="7161" width="15.85546875" style="163" customWidth="1"/>
    <col min="7162" max="7167" width="9.140625" style="163"/>
    <col min="7168" max="7168" width="55.5703125" style="163" customWidth="1"/>
    <col min="7169" max="7169" width="17.85546875" style="163" customWidth="1"/>
    <col min="7170" max="7170" width="17.5703125" style="163" customWidth="1"/>
    <col min="7171" max="7171" width="17.28515625" style="163" customWidth="1"/>
    <col min="7172" max="7172" width="18" style="163" customWidth="1"/>
    <col min="7173" max="7412" width="9.140625" style="163"/>
    <col min="7413" max="7413" width="46.7109375" style="163" customWidth="1"/>
    <col min="7414" max="7414" width="13.42578125" style="163" customWidth="1"/>
    <col min="7415" max="7415" width="13.28515625" style="163" customWidth="1"/>
    <col min="7416" max="7417" width="15.85546875" style="163" customWidth="1"/>
    <col min="7418" max="7423" width="9.140625" style="163"/>
    <col min="7424" max="7424" width="55.5703125" style="163" customWidth="1"/>
    <col min="7425" max="7425" width="17.85546875" style="163" customWidth="1"/>
    <col min="7426" max="7426" width="17.5703125" style="163" customWidth="1"/>
    <col min="7427" max="7427" width="17.28515625" style="163" customWidth="1"/>
    <col min="7428" max="7428" width="18" style="163" customWidth="1"/>
    <col min="7429" max="7668" width="9.140625" style="163"/>
    <col min="7669" max="7669" width="46.7109375" style="163" customWidth="1"/>
    <col min="7670" max="7670" width="13.42578125" style="163" customWidth="1"/>
    <col min="7671" max="7671" width="13.28515625" style="163" customWidth="1"/>
    <col min="7672" max="7673" width="15.85546875" style="163" customWidth="1"/>
    <col min="7674" max="7679" width="9.140625" style="163"/>
    <col min="7680" max="7680" width="55.5703125" style="163" customWidth="1"/>
    <col min="7681" max="7681" width="17.85546875" style="163" customWidth="1"/>
    <col min="7682" max="7682" width="17.5703125" style="163" customWidth="1"/>
    <col min="7683" max="7683" width="17.28515625" style="163" customWidth="1"/>
    <col min="7684" max="7684" width="18" style="163" customWidth="1"/>
    <col min="7685" max="7924" width="9.140625" style="163"/>
    <col min="7925" max="7925" width="46.7109375" style="163" customWidth="1"/>
    <col min="7926" max="7926" width="13.42578125" style="163" customWidth="1"/>
    <col min="7927" max="7927" width="13.28515625" style="163" customWidth="1"/>
    <col min="7928" max="7929" width="15.85546875" style="163" customWidth="1"/>
    <col min="7930" max="7935" width="9.140625" style="163"/>
    <col min="7936" max="7936" width="55.5703125" style="163" customWidth="1"/>
    <col min="7937" max="7937" width="17.85546875" style="163" customWidth="1"/>
    <col min="7938" max="7938" width="17.5703125" style="163" customWidth="1"/>
    <col min="7939" max="7939" width="17.28515625" style="163" customWidth="1"/>
    <col min="7940" max="7940" width="18" style="163" customWidth="1"/>
    <col min="7941" max="8180" width="9.140625" style="163"/>
    <col min="8181" max="8181" width="46.7109375" style="163" customWidth="1"/>
    <col min="8182" max="8182" width="13.42578125" style="163" customWidth="1"/>
    <col min="8183" max="8183" width="13.28515625" style="163" customWidth="1"/>
    <col min="8184" max="8185" width="15.85546875" style="163" customWidth="1"/>
    <col min="8186" max="8191" width="9.140625" style="163"/>
    <col min="8192" max="8192" width="55.5703125" style="163" customWidth="1"/>
    <col min="8193" max="8193" width="17.85546875" style="163" customWidth="1"/>
    <col min="8194" max="8194" width="17.5703125" style="163" customWidth="1"/>
    <col min="8195" max="8195" width="17.28515625" style="163" customWidth="1"/>
    <col min="8196" max="8196" width="18" style="163" customWidth="1"/>
    <col min="8197" max="8436" width="9.140625" style="163"/>
    <col min="8437" max="8437" width="46.7109375" style="163" customWidth="1"/>
    <col min="8438" max="8438" width="13.42578125" style="163" customWidth="1"/>
    <col min="8439" max="8439" width="13.28515625" style="163" customWidth="1"/>
    <col min="8440" max="8441" width="15.85546875" style="163" customWidth="1"/>
    <col min="8442" max="8447" width="9.140625" style="163"/>
    <col min="8448" max="8448" width="55.5703125" style="163" customWidth="1"/>
    <col min="8449" max="8449" width="17.85546875" style="163" customWidth="1"/>
    <col min="8450" max="8450" width="17.5703125" style="163" customWidth="1"/>
    <col min="8451" max="8451" width="17.28515625" style="163" customWidth="1"/>
    <col min="8452" max="8452" width="18" style="163" customWidth="1"/>
    <col min="8453" max="8692" width="9.140625" style="163"/>
    <col min="8693" max="8693" width="46.7109375" style="163" customWidth="1"/>
    <col min="8694" max="8694" width="13.42578125" style="163" customWidth="1"/>
    <col min="8695" max="8695" width="13.28515625" style="163" customWidth="1"/>
    <col min="8696" max="8697" width="15.85546875" style="163" customWidth="1"/>
    <col min="8698" max="8703" width="9.140625" style="163"/>
    <col min="8704" max="8704" width="55.5703125" style="163" customWidth="1"/>
    <col min="8705" max="8705" width="17.85546875" style="163" customWidth="1"/>
    <col min="8706" max="8706" width="17.5703125" style="163" customWidth="1"/>
    <col min="8707" max="8707" width="17.28515625" style="163" customWidth="1"/>
    <col min="8708" max="8708" width="18" style="163" customWidth="1"/>
    <col min="8709" max="8948" width="9.140625" style="163"/>
    <col min="8949" max="8949" width="46.7109375" style="163" customWidth="1"/>
    <col min="8950" max="8950" width="13.42578125" style="163" customWidth="1"/>
    <col min="8951" max="8951" width="13.28515625" style="163" customWidth="1"/>
    <col min="8952" max="8953" width="15.85546875" style="163" customWidth="1"/>
    <col min="8954" max="8959" width="9.140625" style="163"/>
    <col min="8960" max="8960" width="55.5703125" style="163" customWidth="1"/>
    <col min="8961" max="8961" width="17.85546875" style="163" customWidth="1"/>
    <col min="8962" max="8962" width="17.5703125" style="163" customWidth="1"/>
    <col min="8963" max="8963" width="17.28515625" style="163" customWidth="1"/>
    <col min="8964" max="8964" width="18" style="163" customWidth="1"/>
    <col min="8965" max="9204" width="9.140625" style="163"/>
    <col min="9205" max="9205" width="46.7109375" style="163" customWidth="1"/>
    <col min="9206" max="9206" width="13.42578125" style="163" customWidth="1"/>
    <col min="9207" max="9207" width="13.28515625" style="163" customWidth="1"/>
    <col min="9208" max="9209" width="15.85546875" style="163" customWidth="1"/>
    <col min="9210" max="9215" width="9.140625" style="163"/>
    <col min="9216" max="9216" width="55.5703125" style="163" customWidth="1"/>
    <col min="9217" max="9217" width="17.85546875" style="163" customWidth="1"/>
    <col min="9218" max="9218" width="17.5703125" style="163" customWidth="1"/>
    <col min="9219" max="9219" width="17.28515625" style="163" customWidth="1"/>
    <col min="9220" max="9220" width="18" style="163" customWidth="1"/>
    <col min="9221" max="9460" width="9.140625" style="163"/>
    <col min="9461" max="9461" width="46.7109375" style="163" customWidth="1"/>
    <col min="9462" max="9462" width="13.42578125" style="163" customWidth="1"/>
    <col min="9463" max="9463" width="13.28515625" style="163" customWidth="1"/>
    <col min="9464" max="9465" width="15.85546875" style="163" customWidth="1"/>
    <col min="9466" max="9471" width="9.140625" style="163"/>
    <col min="9472" max="9472" width="55.5703125" style="163" customWidth="1"/>
    <col min="9473" max="9473" width="17.85546875" style="163" customWidth="1"/>
    <col min="9474" max="9474" width="17.5703125" style="163" customWidth="1"/>
    <col min="9475" max="9475" width="17.28515625" style="163" customWidth="1"/>
    <col min="9476" max="9476" width="18" style="163" customWidth="1"/>
    <col min="9477" max="9716" width="9.140625" style="163"/>
    <col min="9717" max="9717" width="46.7109375" style="163" customWidth="1"/>
    <col min="9718" max="9718" width="13.42578125" style="163" customWidth="1"/>
    <col min="9719" max="9719" width="13.28515625" style="163" customWidth="1"/>
    <col min="9720" max="9721" width="15.85546875" style="163" customWidth="1"/>
    <col min="9722" max="9727" width="9.140625" style="163"/>
    <col min="9728" max="9728" width="55.5703125" style="163" customWidth="1"/>
    <col min="9729" max="9729" width="17.85546875" style="163" customWidth="1"/>
    <col min="9730" max="9730" width="17.5703125" style="163" customWidth="1"/>
    <col min="9731" max="9731" width="17.28515625" style="163" customWidth="1"/>
    <col min="9732" max="9732" width="18" style="163" customWidth="1"/>
    <col min="9733" max="9972" width="9.140625" style="163"/>
    <col min="9973" max="9973" width="46.7109375" style="163" customWidth="1"/>
    <col min="9974" max="9974" width="13.42578125" style="163" customWidth="1"/>
    <col min="9975" max="9975" width="13.28515625" style="163" customWidth="1"/>
    <col min="9976" max="9977" width="15.85546875" style="163" customWidth="1"/>
    <col min="9978" max="9983" width="9.140625" style="163"/>
    <col min="9984" max="9984" width="55.5703125" style="163" customWidth="1"/>
    <col min="9985" max="9985" width="17.85546875" style="163" customWidth="1"/>
    <col min="9986" max="9986" width="17.5703125" style="163" customWidth="1"/>
    <col min="9987" max="9987" width="17.28515625" style="163" customWidth="1"/>
    <col min="9988" max="9988" width="18" style="163" customWidth="1"/>
    <col min="9989" max="10228" width="9.140625" style="163"/>
    <col min="10229" max="10229" width="46.7109375" style="163" customWidth="1"/>
    <col min="10230" max="10230" width="13.42578125" style="163" customWidth="1"/>
    <col min="10231" max="10231" width="13.28515625" style="163" customWidth="1"/>
    <col min="10232" max="10233" width="15.85546875" style="163" customWidth="1"/>
    <col min="10234" max="10239" width="9.140625" style="163"/>
    <col min="10240" max="10240" width="55.5703125" style="163" customWidth="1"/>
    <col min="10241" max="10241" width="17.85546875" style="163" customWidth="1"/>
    <col min="10242" max="10242" width="17.5703125" style="163" customWidth="1"/>
    <col min="10243" max="10243" width="17.28515625" style="163" customWidth="1"/>
    <col min="10244" max="10244" width="18" style="163" customWidth="1"/>
    <col min="10245" max="10484" width="9.140625" style="163"/>
    <col min="10485" max="10485" width="46.7109375" style="163" customWidth="1"/>
    <col min="10486" max="10486" width="13.42578125" style="163" customWidth="1"/>
    <col min="10487" max="10487" width="13.28515625" style="163" customWidth="1"/>
    <col min="10488" max="10489" width="15.85546875" style="163" customWidth="1"/>
    <col min="10490" max="10495" width="9.140625" style="163"/>
    <col min="10496" max="10496" width="55.5703125" style="163" customWidth="1"/>
    <col min="10497" max="10497" width="17.85546875" style="163" customWidth="1"/>
    <col min="10498" max="10498" width="17.5703125" style="163" customWidth="1"/>
    <col min="10499" max="10499" width="17.28515625" style="163" customWidth="1"/>
    <col min="10500" max="10500" width="18" style="163" customWidth="1"/>
    <col min="10501" max="10740" width="9.140625" style="163"/>
    <col min="10741" max="10741" width="46.7109375" style="163" customWidth="1"/>
    <col min="10742" max="10742" width="13.42578125" style="163" customWidth="1"/>
    <col min="10743" max="10743" width="13.28515625" style="163" customWidth="1"/>
    <col min="10744" max="10745" width="15.85546875" style="163" customWidth="1"/>
    <col min="10746" max="10751" width="9.140625" style="163"/>
    <col min="10752" max="10752" width="55.5703125" style="163" customWidth="1"/>
    <col min="10753" max="10753" width="17.85546875" style="163" customWidth="1"/>
    <col min="10754" max="10754" width="17.5703125" style="163" customWidth="1"/>
    <col min="10755" max="10755" width="17.28515625" style="163" customWidth="1"/>
    <col min="10756" max="10756" width="18" style="163" customWidth="1"/>
    <col min="10757" max="10996" width="9.140625" style="163"/>
    <col min="10997" max="10997" width="46.7109375" style="163" customWidth="1"/>
    <col min="10998" max="10998" width="13.42578125" style="163" customWidth="1"/>
    <col min="10999" max="10999" width="13.28515625" style="163" customWidth="1"/>
    <col min="11000" max="11001" width="15.85546875" style="163" customWidth="1"/>
    <col min="11002" max="11007" width="9.140625" style="163"/>
    <col min="11008" max="11008" width="55.5703125" style="163" customWidth="1"/>
    <col min="11009" max="11009" width="17.85546875" style="163" customWidth="1"/>
    <col min="11010" max="11010" width="17.5703125" style="163" customWidth="1"/>
    <col min="11011" max="11011" width="17.28515625" style="163" customWidth="1"/>
    <col min="11012" max="11012" width="18" style="163" customWidth="1"/>
    <col min="11013" max="11252" width="9.140625" style="163"/>
    <col min="11253" max="11253" width="46.7109375" style="163" customWidth="1"/>
    <col min="11254" max="11254" width="13.42578125" style="163" customWidth="1"/>
    <col min="11255" max="11255" width="13.28515625" style="163" customWidth="1"/>
    <col min="11256" max="11257" width="15.85546875" style="163" customWidth="1"/>
    <col min="11258" max="11263" width="9.140625" style="163"/>
    <col min="11264" max="11264" width="55.5703125" style="163" customWidth="1"/>
    <col min="11265" max="11265" width="17.85546875" style="163" customWidth="1"/>
    <col min="11266" max="11266" width="17.5703125" style="163" customWidth="1"/>
    <col min="11267" max="11267" width="17.28515625" style="163" customWidth="1"/>
    <col min="11268" max="11268" width="18" style="163" customWidth="1"/>
    <col min="11269" max="11508" width="9.140625" style="163"/>
    <col min="11509" max="11509" width="46.7109375" style="163" customWidth="1"/>
    <col min="11510" max="11510" width="13.42578125" style="163" customWidth="1"/>
    <col min="11511" max="11511" width="13.28515625" style="163" customWidth="1"/>
    <col min="11512" max="11513" width="15.85546875" style="163" customWidth="1"/>
    <col min="11514" max="11519" width="9.140625" style="163"/>
    <col min="11520" max="11520" width="55.5703125" style="163" customWidth="1"/>
    <col min="11521" max="11521" width="17.85546875" style="163" customWidth="1"/>
    <col min="11522" max="11522" width="17.5703125" style="163" customWidth="1"/>
    <col min="11523" max="11523" width="17.28515625" style="163" customWidth="1"/>
    <col min="11524" max="11524" width="18" style="163" customWidth="1"/>
    <col min="11525" max="11764" width="9.140625" style="163"/>
    <col min="11765" max="11765" width="46.7109375" style="163" customWidth="1"/>
    <col min="11766" max="11766" width="13.42578125" style="163" customWidth="1"/>
    <col min="11767" max="11767" width="13.28515625" style="163" customWidth="1"/>
    <col min="11768" max="11769" width="15.85546875" style="163" customWidth="1"/>
    <col min="11770" max="11775" width="9.140625" style="163"/>
    <col min="11776" max="11776" width="55.5703125" style="163" customWidth="1"/>
    <col min="11777" max="11777" width="17.85546875" style="163" customWidth="1"/>
    <col min="11778" max="11778" width="17.5703125" style="163" customWidth="1"/>
    <col min="11779" max="11779" width="17.28515625" style="163" customWidth="1"/>
    <col min="11780" max="11780" width="18" style="163" customWidth="1"/>
    <col min="11781" max="12020" width="9.140625" style="163"/>
    <col min="12021" max="12021" width="46.7109375" style="163" customWidth="1"/>
    <col min="12022" max="12022" width="13.42578125" style="163" customWidth="1"/>
    <col min="12023" max="12023" width="13.28515625" style="163" customWidth="1"/>
    <col min="12024" max="12025" width="15.85546875" style="163" customWidth="1"/>
    <col min="12026" max="12031" width="9.140625" style="163"/>
    <col min="12032" max="12032" width="55.5703125" style="163" customWidth="1"/>
    <col min="12033" max="12033" width="17.85546875" style="163" customWidth="1"/>
    <col min="12034" max="12034" width="17.5703125" style="163" customWidth="1"/>
    <col min="12035" max="12035" width="17.28515625" style="163" customWidth="1"/>
    <col min="12036" max="12036" width="18" style="163" customWidth="1"/>
    <col min="12037" max="12276" width="9.140625" style="163"/>
    <col min="12277" max="12277" width="46.7109375" style="163" customWidth="1"/>
    <col min="12278" max="12278" width="13.42578125" style="163" customWidth="1"/>
    <col min="12279" max="12279" width="13.28515625" style="163" customWidth="1"/>
    <col min="12280" max="12281" width="15.85546875" style="163" customWidth="1"/>
    <col min="12282" max="12287" width="9.140625" style="163"/>
    <col min="12288" max="12288" width="55.5703125" style="163" customWidth="1"/>
    <col min="12289" max="12289" width="17.85546875" style="163" customWidth="1"/>
    <col min="12290" max="12290" width="17.5703125" style="163" customWidth="1"/>
    <col min="12291" max="12291" width="17.28515625" style="163" customWidth="1"/>
    <col min="12292" max="12292" width="18" style="163" customWidth="1"/>
    <col min="12293" max="12532" width="9.140625" style="163"/>
    <col min="12533" max="12533" width="46.7109375" style="163" customWidth="1"/>
    <col min="12534" max="12534" width="13.42578125" style="163" customWidth="1"/>
    <col min="12535" max="12535" width="13.28515625" style="163" customWidth="1"/>
    <col min="12536" max="12537" width="15.85546875" style="163" customWidth="1"/>
    <col min="12538" max="12543" width="9.140625" style="163"/>
    <col min="12544" max="12544" width="55.5703125" style="163" customWidth="1"/>
    <col min="12545" max="12545" width="17.85546875" style="163" customWidth="1"/>
    <col min="12546" max="12546" width="17.5703125" style="163" customWidth="1"/>
    <col min="12547" max="12547" width="17.28515625" style="163" customWidth="1"/>
    <col min="12548" max="12548" width="18" style="163" customWidth="1"/>
    <col min="12549" max="12788" width="9.140625" style="163"/>
    <col min="12789" max="12789" width="46.7109375" style="163" customWidth="1"/>
    <col min="12790" max="12790" width="13.42578125" style="163" customWidth="1"/>
    <col min="12791" max="12791" width="13.28515625" style="163" customWidth="1"/>
    <col min="12792" max="12793" width="15.85546875" style="163" customWidth="1"/>
    <col min="12794" max="12799" width="9.140625" style="163"/>
    <col min="12800" max="12800" width="55.5703125" style="163" customWidth="1"/>
    <col min="12801" max="12801" width="17.85546875" style="163" customWidth="1"/>
    <col min="12802" max="12802" width="17.5703125" style="163" customWidth="1"/>
    <col min="12803" max="12803" width="17.28515625" style="163" customWidth="1"/>
    <col min="12804" max="12804" width="18" style="163" customWidth="1"/>
    <col min="12805" max="13044" width="9.140625" style="163"/>
    <col min="13045" max="13045" width="46.7109375" style="163" customWidth="1"/>
    <col min="13046" max="13046" width="13.42578125" style="163" customWidth="1"/>
    <col min="13047" max="13047" width="13.28515625" style="163" customWidth="1"/>
    <col min="13048" max="13049" width="15.85546875" style="163" customWidth="1"/>
    <col min="13050" max="13055" width="9.140625" style="163"/>
    <col min="13056" max="13056" width="55.5703125" style="163" customWidth="1"/>
    <col min="13057" max="13057" width="17.85546875" style="163" customWidth="1"/>
    <col min="13058" max="13058" width="17.5703125" style="163" customWidth="1"/>
    <col min="13059" max="13059" width="17.28515625" style="163" customWidth="1"/>
    <col min="13060" max="13060" width="18" style="163" customWidth="1"/>
    <col min="13061" max="13300" width="9.140625" style="163"/>
    <col min="13301" max="13301" width="46.7109375" style="163" customWidth="1"/>
    <col min="13302" max="13302" width="13.42578125" style="163" customWidth="1"/>
    <col min="13303" max="13303" width="13.28515625" style="163" customWidth="1"/>
    <col min="13304" max="13305" width="15.85546875" style="163" customWidth="1"/>
    <col min="13306" max="13311" width="9.140625" style="163"/>
    <col min="13312" max="13312" width="55.5703125" style="163" customWidth="1"/>
    <col min="13313" max="13313" width="17.85546875" style="163" customWidth="1"/>
    <col min="13314" max="13314" width="17.5703125" style="163" customWidth="1"/>
    <col min="13315" max="13315" width="17.28515625" style="163" customWidth="1"/>
    <col min="13316" max="13316" width="18" style="163" customWidth="1"/>
    <col min="13317" max="13556" width="9.140625" style="163"/>
    <col min="13557" max="13557" width="46.7109375" style="163" customWidth="1"/>
    <col min="13558" max="13558" width="13.42578125" style="163" customWidth="1"/>
    <col min="13559" max="13559" width="13.28515625" style="163" customWidth="1"/>
    <col min="13560" max="13561" width="15.85546875" style="163" customWidth="1"/>
    <col min="13562" max="13567" width="9.140625" style="163"/>
    <col min="13568" max="13568" width="55.5703125" style="163" customWidth="1"/>
    <col min="13569" max="13569" width="17.85546875" style="163" customWidth="1"/>
    <col min="13570" max="13570" width="17.5703125" style="163" customWidth="1"/>
    <col min="13571" max="13571" width="17.28515625" style="163" customWidth="1"/>
    <col min="13572" max="13572" width="18" style="163" customWidth="1"/>
    <col min="13573" max="13812" width="9.140625" style="163"/>
    <col min="13813" max="13813" width="46.7109375" style="163" customWidth="1"/>
    <col min="13814" max="13814" width="13.42578125" style="163" customWidth="1"/>
    <col min="13815" max="13815" width="13.28515625" style="163" customWidth="1"/>
    <col min="13816" max="13817" width="15.85546875" style="163" customWidth="1"/>
    <col min="13818" max="13823" width="9.140625" style="163"/>
    <col min="13824" max="13824" width="55.5703125" style="163" customWidth="1"/>
    <col min="13825" max="13825" width="17.85546875" style="163" customWidth="1"/>
    <col min="13826" max="13826" width="17.5703125" style="163" customWidth="1"/>
    <col min="13827" max="13827" width="17.28515625" style="163" customWidth="1"/>
    <col min="13828" max="13828" width="18" style="163" customWidth="1"/>
    <col min="13829" max="14068" width="9.140625" style="163"/>
    <col min="14069" max="14069" width="46.7109375" style="163" customWidth="1"/>
    <col min="14070" max="14070" width="13.42578125" style="163" customWidth="1"/>
    <col min="14071" max="14071" width="13.28515625" style="163" customWidth="1"/>
    <col min="14072" max="14073" width="15.85546875" style="163" customWidth="1"/>
    <col min="14074" max="14079" width="9.140625" style="163"/>
    <col min="14080" max="14080" width="55.5703125" style="163" customWidth="1"/>
    <col min="14081" max="14081" width="17.85546875" style="163" customWidth="1"/>
    <col min="14082" max="14082" width="17.5703125" style="163" customWidth="1"/>
    <col min="14083" max="14083" width="17.28515625" style="163" customWidth="1"/>
    <col min="14084" max="14084" width="18" style="163" customWidth="1"/>
    <col min="14085" max="14324" width="9.140625" style="163"/>
    <col min="14325" max="14325" width="46.7109375" style="163" customWidth="1"/>
    <col min="14326" max="14326" width="13.42578125" style="163" customWidth="1"/>
    <col min="14327" max="14327" width="13.28515625" style="163" customWidth="1"/>
    <col min="14328" max="14329" width="15.85546875" style="163" customWidth="1"/>
    <col min="14330" max="14335" width="9.140625" style="163"/>
    <col min="14336" max="14336" width="55.5703125" style="163" customWidth="1"/>
    <col min="14337" max="14337" width="17.85546875" style="163" customWidth="1"/>
    <col min="14338" max="14338" width="17.5703125" style="163" customWidth="1"/>
    <col min="14339" max="14339" width="17.28515625" style="163" customWidth="1"/>
    <col min="14340" max="14340" width="18" style="163" customWidth="1"/>
    <col min="14341" max="14580" width="9.140625" style="163"/>
    <col min="14581" max="14581" width="46.7109375" style="163" customWidth="1"/>
    <col min="14582" max="14582" width="13.42578125" style="163" customWidth="1"/>
    <col min="14583" max="14583" width="13.28515625" style="163" customWidth="1"/>
    <col min="14584" max="14585" width="15.85546875" style="163" customWidth="1"/>
    <col min="14586" max="14591" width="9.140625" style="163"/>
    <col min="14592" max="14592" width="55.5703125" style="163" customWidth="1"/>
    <col min="14593" max="14593" width="17.85546875" style="163" customWidth="1"/>
    <col min="14594" max="14594" width="17.5703125" style="163" customWidth="1"/>
    <col min="14595" max="14595" width="17.28515625" style="163" customWidth="1"/>
    <col min="14596" max="14596" width="18" style="163" customWidth="1"/>
    <col min="14597" max="14836" width="9.140625" style="163"/>
    <col min="14837" max="14837" width="46.7109375" style="163" customWidth="1"/>
    <col min="14838" max="14838" width="13.42578125" style="163" customWidth="1"/>
    <col min="14839" max="14839" width="13.28515625" style="163" customWidth="1"/>
    <col min="14840" max="14841" width="15.85546875" style="163" customWidth="1"/>
    <col min="14842" max="14847" width="9.140625" style="163"/>
    <col min="14848" max="14848" width="55.5703125" style="163" customWidth="1"/>
    <col min="14849" max="14849" width="17.85546875" style="163" customWidth="1"/>
    <col min="14850" max="14850" width="17.5703125" style="163" customWidth="1"/>
    <col min="14851" max="14851" width="17.28515625" style="163" customWidth="1"/>
    <col min="14852" max="14852" width="18" style="163" customWidth="1"/>
    <col min="14853" max="15092" width="9.140625" style="163"/>
    <col min="15093" max="15093" width="46.7109375" style="163" customWidth="1"/>
    <col min="15094" max="15094" width="13.42578125" style="163" customWidth="1"/>
    <col min="15095" max="15095" width="13.28515625" style="163" customWidth="1"/>
    <col min="15096" max="15097" width="15.85546875" style="163" customWidth="1"/>
    <col min="15098" max="15103" width="9.140625" style="163"/>
    <col min="15104" max="15104" width="55.5703125" style="163" customWidth="1"/>
    <col min="15105" max="15105" width="17.85546875" style="163" customWidth="1"/>
    <col min="15106" max="15106" width="17.5703125" style="163" customWidth="1"/>
    <col min="15107" max="15107" width="17.28515625" style="163" customWidth="1"/>
    <col min="15108" max="15108" width="18" style="163" customWidth="1"/>
    <col min="15109" max="15348" width="9.140625" style="163"/>
    <col min="15349" max="15349" width="46.7109375" style="163" customWidth="1"/>
    <col min="15350" max="15350" width="13.42578125" style="163" customWidth="1"/>
    <col min="15351" max="15351" width="13.28515625" style="163" customWidth="1"/>
    <col min="15352" max="15353" width="15.85546875" style="163" customWidth="1"/>
    <col min="15354" max="15359" width="9.140625" style="163"/>
    <col min="15360" max="15360" width="55.5703125" style="163" customWidth="1"/>
    <col min="15361" max="15361" width="17.85546875" style="163" customWidth="1"/>
    <col min="15362" max="15362" width="17.5703125" style="163" customWidth="1"/>
    <col min="15363" max="15363" width="17.28515625" style="163" customWidth="1"/>
    <col min="15364" max="15364" width="18" style="163" customWidth="1"/>
    <col min="15365" max="15604" width="9.140625" style="163"/>
    <col min="15605" max="15605" width="46.7109375" style="163" customWidth="1"/>
    <col min="15606" max="15606" width="13.42578125" style="163" customWidth="1"/>
    <col min="15607" max="15607" width="13.28515625" style="163" customWidth="1"/>
    <col min="15608" max="15609" width="15.85546875" style="163" customWidth="1"/>
    <col min="15610" max="15615" width="9.140625" style="163"/>
    <col min="15616" max="15616" width="55.5703125" style="163" customWidth="1"/>
    <col min="15617" max="15617" width="17.85546875" style="163" customWidth="1"/>
    <col min="15618" max="15618" width="17.5703125" style="163" customWidth="1"/>
    <col min="15619" max="15619" width="17.28515625" style="163" customWidth="1"/>
    <col min="15620" max="15620" width="18" style="163" customWidth="1"/>
    <col min="15621" max="15860" width="9.140625" style="163"/>
    <col min="15861" max="15861" width="46.7109375" style="163" customWidth="1"/>
    <col min="15862" max="15862" width="13.42578125" style="163" customWidth="1"/>
    <col min="15863" max="15863" width="13.28515625" style="163" customWidth="1"/>
    <col min="15864" max="15865" width="15.85546875" style="163" customWidth="1"/>
    <col min="15866" max="15871" width="9.140625" style="163"/>
    <col min="15872" max="15872" width="55.5703125" style="163" customWidth="1"/>
    <col min="15873" max="15873" width="17.85546875" style="163" customWidth="1"/>
    <col min="15874" max="15874" width="17.5703125" style="163" customWidth="1"/>
    <col min="15875" max="15875" width="17.28515625" style="163" customWidth="1"/>
    <col min="15876" max="15876" width="18" style="163" customWidth="1"/>
    <col min="15877" max="16116" width="9.140625" style="163"/>
    <col min="16117" max="16117" width="46.7109375" style="163" customWidth="1"/>
    <col min="16118" max="16118" width="13.42578125" style="163" customWidth="1"/>
    <col min="16119" max="16119" width="13.28515625" style="163" customWidth="1"/>
    <col min="16120" max="16121" width="15.85546875" style="163" customWidth="1"/>
    <col min="16122" max="16127" width="9.140625" style="163"/>
    <col min="16128" max="16128" width="55.5703125" style="163" customWidth="1"/>
    <col min="16129" max="16129" width="17.85546875" style="163" customWidth="1"/>
    <col min="16130" max="16130" width="17.5703125" style="163" customWidth="1"/>
    <col min="16131" max="16131" width="17.28515625" style="163" customWidth="1"/>
    <col min="16132" max="16132" width="18" style="163" customWidth="1"/>
    <col min="16133" max="16372" width="9.140625" style="163"/>
    <col min="16373" max="16373" width="46.7109375" style="163" customWidth="1"/>
    <col min="16374" max="16374" width="13.42578125" style="163" customWidth="1"/>
    <col min="16375" max="16375" width="13.28515625" style="163" customWidth="1"/>
    <col min="16376" max="16377" width="15.85546875" style="163" customWidth="1"/>
    <col min="16378" max="16384" width="9.140625" style="163"/>
  </cols>
  <sheetData>
    <row r="1" spans="1:7" ht="15.75" x14ac:dyDescent="0.25">
      <c r="C1" s="254" t="s">
        <v>199</v>
      </c>
      <c r="D1" s="3"/>
      <c r="E1" s="263"/>
    </row>
    <row r="2" spans="1:7" ht="15.75" x14ac:dyDescent="0.25">
      <c r="C2" s="254" t="s">
        <v>221</v>
      </c>
      <c r="D2" s="3"/>
      <c r="E2" s="264"/>
    </row>
    <row r="3" spans="1:7" x14ac:dyDescent="0.25">
      <c r="C3" s="3" t="s">
        <v>232</v>
      </c>
      <c r="D3" s="3" t="s">
        <v>233</v>
      </c>
      <c r="E3" s="264"/>
    </row>
    <row r="4" spans="1:7" ht="15.75" x14ac:dyDescent="0.25">
      <c r="C4" s="254"/>
    </row>
    <row r="5" spans="1:7" ht="36.75" customHeight="1" x14ac:dyDescent="0.25">
      <c r="A5" s="417" t="s">
        <v>230</v>
      </c>
      <c r="B5" s="417"/>
      <c r="C5" s="417"/>
      <c r="D5" s="417"/>
      <c r="E5" s="417"/>
      <c r="F5" s="265"/>
      <c r="G5" s="265"/>
    </row>
    <row r="6" spans="1:7" ht="15.75" thickBot="1" x14ac:dyDescent="0.3">
      <c r="A6" s="164"/>
      <c r="B6" s="418"/>
      <c r="C6" s="419"/>
      <c r="D6" s="419"/>
    </row>
    <row r="7" spans="1:7" ht="15.75" x14ac:dyDescent="0.25">
      <c r="A7" s="420" t="s">
        <v>2</v>
      </c>
      <c r="B7" s="423" t="s">
        <v>200</v>
      </c>
      <c r="C7" s="426" t="s">
        <v>201</v>
      </c>
      <c r="D7" s="427"/>
      <c r="E7" s="428"/>
    </row>
    <row r="8" spans="1:7" ht="15.75" x14ac:dyDescent="0.25">
      <c r="A8" s="421"/>
      <c r="B8" s="424"/>
      <c r="C8" s="165" t="s">
        <v>103</v>
      </c>
      <c r="D8" s="166" t="s">
        <v>202</v>
      </c>
      <c r="E8" s="167" t="s">
        <v>203</v>
      </c>
    </row>
    <row r="9" spans="1:7" ht="15.75" x14ac:dyDescent="0.25">
      <c r="A9" s="421"/>
      <c r="B9" s="424"/>
      <c r="C9" s="168"/>
      <c r="D9" s="169"/>
      <c r="E9" s="170"/>
    </row>
    <row r="10" spans="1:7" ht="15.75" x14ac:dyDescent="0.25">
      <c r="A10" s="421"/>
      <c r="B10" s="424"/>
      <c r="C10" s="168"/>
      <c r="D10" s="169"/>
      <c r="E10" s="170"/>
    </row>
    <row r="11" spans="1:7" ht="19.5" thickBot="1" x14ac:dyDescent="0.3">
      <c r="A11" s="422"/>
      <c r="B11" s="425"/>
      <c r="C11" s="171" t="s">
        <v>204</v>
      </c>
      <c r="D11" s="172" t="s">
        <v>204</v>
      </c>
      <c r="E11" s="173" t="s">
        <v>204</v>
      </c>
    </row>
    <row r="12" spans="1:7" x14ac:dyDescent="0.25">
      <c r="A12" s="174">
        <v>1</v>
      </c>
      <c r="B12" s="174">
        <v>2</v>
      </c>
      <c r="C12" s="175">
        <v>5</v>
      </c>
      <c r="D12" s="176">
        <v>6</v>
      </c>
      <c r="E12" s="177"/>
    </row>
    <row r="13" spans="1:7" ht="56.25" x14ac:dyDescent="0.25">
      <c r="A13" s="178">
        <v>1</v>
      </c>
      <c r="B13" s="179" t="s">
        <v>205</v>
      </c>
      <c r="C13" s="180">
        <f>[4]ГВП!M13</f>
        <v>65.974005400552016</v>
      </c>
      <c r="D13" s="181">
        <f>[4]ГВП!O13</f>
        <v>64.365008901899643</v>
      </c>
      <c r="E13" s="182">
        <f>[4]ГВП!Q13</f>
        <v>62.8015070068206</v>
      </c>
    </row>
    <row r="14" spans="1:7" ht="37.5" x14ac:dyDescent="0.25">
      <c r="A14" s="178">
        <v>2</v>
      </c>
      <c r="B14" s="179" t="s">
        <v>206</v>
      </c>
      <c r="C14" s="184">
        <f>[4]ГВП!M18</f>
        <v>14.352812795256961</v>
      </c>
      <c r="D14" s="185">
        <f>[4]ГВП!O18</f>
        <v>12.52591648783751</v>
      </c>
      <c r="E14" s="182">
        <f>[4]ГВП!Q18</f>
        <v>13.117422809381358</v>
      </c>
    </row>
    <row r="15" spans="1:7" ht="37.5" hidden="1" x14ac:dyDescent="0.3">
      <c r="A15" s="178">
        <v>4</v>
      </c>
      <c r="B15" s="179" t="s">
        <v>207</v>
      </c>
      <c r="C15" s="184">
        <f>[4]ГВП!M19</f>
        <v>0</v>
      </c>
      <c r="D15" s="185">
        <f>[4]ГВП!O19</f>
        <v>0</v>
      </c>
      <c r="E15" s="186">
        <f>[4]ГВП!Q19</f>
        <v>0</v>
      </c>
    </row>
    <row r="16" spans="1:7" ht="56.25" x14ac:dyDescent="0.25">
      <c r="A16" s="178">
        <v>3</v>
      </c>
      <c r="B16" s="179" t="s">
        <v>208</v>
      </c>
      <c r="C16" s="187">
        <v>80.319999999999993</v>
      </c>
      <c r="D16" s="185">
        <f>D13+D14+D15</f>
        <v>76.890925389737149</v>
      </c>
      <c r="E16" s="188">
        <f>E13+E14+E15</f>
        <v>75.918929816201953</v>
      </c>
    </row>
    <row r="17" spans="1:20" ht="18.75" x14ac:dyDescent="0.3">
      <c r="A17" s="178">
        <v>4</v>
      </c>
      <c r="B17" s="179" t="s">
        <v>209</v>
      </c>
      <c r="C17" s="184">
        <f>[4]ГВП!M22</f>
        <v>1.6492976132881914</v>
      </c>
      <c r="D17" s="189">
        <f>[4]ГВП!O22</f>
        <v>3.1755325739711719</v>
      </c>
      <c r="E17" s="186">
        <f>[4]ГВП!Q22</f>
        <v>3.1561722975302513</v>
      </c>
    </row>
    <row r="18" spans="1:20" ht="37.5" hidden="1" x14ac:dyDescent="0.25">
      <c r="A18" s="183" t="s">
        <v>210</v>
      </c>
      <c r="B18" s="179" t="s">
        <v>211</v>
      </c>
      <c r="C18" s="187">
        <f>C17-C19</f>
        <v>1.352424042896317</v>
      </c>
      <c r="D18" s="185">
        <f t="shared" ref="D18:E18" si="0">D17-D19</f>
        <v>2.6039367106563609</v>
      </c>
      <c r="E18" s="188">
        <f t="shared" si="0"/>
        <v>2.5880612839748061</v>
      </c>
    </row>
    <row r="19" spans="1:20" ht="18.75" hidden="1" x14ac:dyDescent="0.3">
      <c r="A19" s="183" t="s">
        <v>212</v>
      </c>
      <c r="B19" s="179" t="s">
        <v>79</v>
      </c>
      <c r="C19" s="184">
        <f>[4]ГВП!M24</f>
        <v>0.2968735703918744</v>
      </c>
      <c r="D19" s="190">
        <f>[4]ГВП!O24</f>
        <v>0.57159586331481094</v>
      </c>
      <c r="E19" s="186">
        <f>[4]ГВП!Q24</f>
        <v>0.56811101355544513</v>
      </c>
    </row>
    <row r="20" spans="1:20" ht="37.5" hidden="1" x14ac:dyDescent="0.25">
      <c r="A20" s="178">
        <v>7</v>
      </c>
      <c r="B20" s="179" t="s">
        <v>213</v>
      </c>
      <c r="C20" s="187">
        <f>C16+C17</f>
        <v>81.969297613288191</v>
      </c>
      <c r="D20" s="185">
        <f t="shared" ref="D20:E20" si="1">D16+D17</f>
        <v>80.066457963708316</v>
      </c>
      <c r="E20" s="188">
        <f t="shared" si="1"/>
        <v>79.0751021137322</v>
      </c>
    </row>
    <row r="21" spans="1:20" ht="18.75" hidden="1" x14ac:dyDescent="0.3">
      <c r="A21" s="178">
        <v>9</v>
      </c>
      <c r="B21" s="179" t="s">
        <v>214</v>
      </c>
      <c r="C21" s="191"/>
      <c r="D21" s="192"/>
      <c r="E21" s="186"/>
    </row>
    <row r="22" spans="1:20" ht="18.75" hidden="1" x14ac:dyDescent="0.3">
      <c r="A22" s="178" t="s">
        <v>215</v>
      </c>
      <c r="B22" s="179" t="s">
        <v>216</v>
      </c>
      <c r="C22" s="191"/>
      <c r="D22" s="192"/>
      <c r="E22" s="219"/>
    </row>
    <row r="23" spans="1:20" ht="18.75" hidden="1" x14ac:dyDescent="0.3">
      <c r="A23" s="178" t="s">
        <v>217</v>
      </c>
      <c r="B23" s="179" t="s">
        <v>79</v>
      </c>
      <c r="C23" s="191"/>
      <c r="D23" s="192"/>
      <c r="E23" s="219"/>
    </row>
    <row r="24" spans="1:20" ht="18.75" x14ac:dyDescent="0.25">
      <c r="A24" s="193">
        <v>5</v>
      </c>
      <c r="B24" s="194" t="s">
        <v>218</v>
      </c>
      <c r="C24" s="195">
        <f>C20+C21+C23</f>
        <v>81.969297613288191</v>
      </c>
      <c r="D24" s="196">
        <f>D20+D21+D23</f>
        <v>80.066457963708316</v>
      </c>
      <c r="E24" s="197">
        <f>E20+E21+E23</f>
        <v>79.0751021137322</v>
      </c>
    </row>
    <row r="25" spans="1:20" ht="18.75" x14ac:dyDescent="0.25">
      <c r="A25" s="178">
        <v>6</v>
      </c>
      <c r="B25" s="179" t="s">
        <v>219</v>
      </c>
      <c r="C25" s="198">
        <f>C24*20%</f>
        <v>16.393859522657639</v>
      </c>
      <c r="D25" s="199">
        <f>D24*20%</f>
        <v>16.013291592741663</v>
      </c>
      <c r="E25" s="200">
        <v>15.81</v>
      </c>
    </row>
    <row r="26" spans="1:20" ht="19.5" thickBot="1" x14ac:dyDescent="0.35">
      <c r="A26" s="201">
        <v>7</v>
      </c>
      <c r="B26" s="202" t="s">
        <v>220</v>
      </c>
      <c r="C26" s="203">
        <f>C24+C25</f>
        <v>98.363157135945826</v>
      </c>
      <c r="D26" s="204">
        <f>D24+D25</f>
        <v>96.079749556449983</v>
      </c>
      <c r="E26" s="205">
        <f>E24+E25</f>
        <v>94.885102113732202</v>
      </c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66"/>
      <c r="T26" s="206"/>
    </row>
    <row r="28" spans="1:20" ht="15.75" x14ac:dyDescent="0.25">
      <c r="B28" s="259" t="s">
        <v>224</v>
      </c>
      <c r="C28" s="260"/>
      <c r="D28" s="260"/>
      <c r="E28" s="260"/>
      <c r="F28" s="260"/>
      <c r="S28" s="209"/>
    </row>
    <row r="29" spans="1:20" ht="15.75" x14ac:dyDescent="0.25">
      <c r="B29" s="259" t="s">
        <v>225</v>
      </c>
      <c r="C29" s="260"/>
      <c r="D29" s="260"/>
      <c r="E29" s="20" t="s">
        <v>231</v>
      </c>
      <c r="F29" s="20"/>
    </row>
    <row r="30" spans="1:20" s="206" customFormat="1" ht="18.75" x14ac:dyDescent="0.3">
      <c r="A30" s="415"/>
      <c r="B30" s="415"/>
      <c r="C30" s="207"/>
      <c r="D30" s="416"/>
      <c r="E30" s="416"/>
    </row>
  </sheetData>
  <mergeCells count="7">
    <mergeCell ref="A30:B30"/>
    <mergeCell ref="D30:E30"/>
    <mergeCell ref="A5:E5"/>
    <mergeCell ref="B6:D6"/>
    <mergeCell ref="A7:A11"/>
    <mergeCell ref="B7:B11"/>
    <mergeCell ref="C7:E7"/>
  </mergeCells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структура</vt:lpstr>
      <vt:lpstr>виробництво</vt:lpstr>
      <vt:lpstr>транспортування</vt:lpstr>
      <vt:lpstr>постачання</vt:lpstr>
      <vt:lpstr>вода</vt:lpstr>
    </vt:vector>
  </TitlesOfParts>
  <Company>PAO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Виктория Геннадьевна</dc:creator>
  <cp:lastModifiedBy>Гурська Світлана Анатоліївна</cp:lastModifiedBy>
  <cp:lastPrinted>2020-08-26T07:13:39Z</cp:lastPrinted>
  <dcterms:created xsi:type="dcterms:W3CDTF">2020-06-01T09:26:32Z</dcterms:created>
  <dcterms:modified xsi:type="dcterms:W3CDTF">2020-08-26T09:53:04Z</dcterms:modified>
</cp:coreProperties>
</file>