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таб 1 до пояс" sheetId="1" r:id="rId1"/>
    <sheet name="таб 2 до пояс" sheetId="2" r:id="rId2"/>
    <sheet name="таб 3,4 до пояс" sheetId="3" r:id="rId3"/>
    <sheet name="таб 5 до пояс  " sheetId="4" r:id="rId4"/>
    <sheet name="таб 6 до пояс " sheetId="5" r:id="rId5"/>
  </sheets>
  <definedNames>
    <definedName name="_xlnm.Print_Area" localSheetId="0">'таб 1 до пояс'!$A$1:$J$17</definedName>
    <definedName name="_xlnm.Print_Area" localSheetId="1">'таб 2 до пояс'!$A$1:$K$31</definedName>
    <definedName name="_xlnm.Print_Area" localSheetId="2">'таб 3,4 до пояс'!$A$1:$D$27</definedName>
    <definedName name="_xlnm.Print_Area" localSheetId="4">'таб 6 до пояс '!$A$3:$L$18</definedName>
  </definedNames>
  <calcPr fullCalcOnLoad="1"/>
</workbook>
</file>

<file path=xl/sharedStrings.xml><?xml version="1.0" encoding="utf-8"?>
<sst xmlns="http://schemas.openxmlformats.org/spreadsheetml/2006/main" count="131" uniqueCount="96">
  <si>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</si>
  <si>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</si>
  <si>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</si>
  <si>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</si>
  <si>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</si>
  <si>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</si>
  <si>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</si>
  <si>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</si>
  <si>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</si>
  <si>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</si>
  <si>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</si>
  <si>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</si>
  <si>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</si>
  <si>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</si>
  <si>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</si>
  <si>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</si>
  <si>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</si>
  <si>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</si>
  <si>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</si>
  <si>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</si>
  <si>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</si>
  <si>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</si>
  <si>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</si>
  <si>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</si>
  <si>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</si>
  <si>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</si>
  <si>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</si>
  <si>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</si>
  <si>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</si>
  <si>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</si>
  <si>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</si>
  <si>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</si>
  <si>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</si>
  <si>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</si>
  <si>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Операційні витрати, всього</t>
  </si>
  <si>
    <t>Довідково: фактичне виконання за 1 півріччя поточного року, тис.грн.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</si>
  <si>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</si>
  <si>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</si>
  <si>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</si>
  <si>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</si>
  <si>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</si>
  <si>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</si>
  <si>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</si>
  <si>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</si>
  <si>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</si>
  <si>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</si>
  <si>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</si>
  <si>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</si>
  <si>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</si>
  <si>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</si>
  <si>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</si>
  <si>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</si>
  <si>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</si>
  <si>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</si>
  <si>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</si>
  <si>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</si>
  <si>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</si>
  <si>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</si>
  <si>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</si>
  <si>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</si>
  <si>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</si>
  <si>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</si>
  <si>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</si>
  <si>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</si>
  <si>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</si>
  <si>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</si>
  <si>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</si>
  <si>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</si>
  <si>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</si>
  <si>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</si>
  <si>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</si>
  <si>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</si>
  <si>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</si>
  <si>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</si>
  <si>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</si>
  <si>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</si>
  <si>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</si>
  <si>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</si>
  <si>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</si>
  <si>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t>Аналіз продуктивності праці</t>
  </si>
  <si>
    <t>-</t>
  </si>
  <si>
    <t xml:space="preserve">Обслуговування житлових будинків:  </t>
  </si>
  <si>
    <t xml:space="preserve">обслуговування 1-поверхових житлових будинків  </t>
  </si>
  <si>
    <t xml:space="preserve">обслуговування 2-поверхових житлових будинків  </t>
  </si>
  <si>
    <t xml:space="preserve">обслуговування 3,4-поверхових житлових будинків  </t>
  </si>
  <si>
    <t xml:space="preserve">обслуговування 5-поверхових житлових будинків  </t>
  </si>
  <si>
    <t xml:space="preserve">обслуговування 9-16-поверхових житлових будинків 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</si>
  <si>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</si>
  <si>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</si>
  <si>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</si>
  <si>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Директор</t>
  </si>
  <si>
    <t xml:space="preserve">      Є.О. Скоробагатський</t>
  </si>
  <si>
    <t>,</t>
  </si>
  <si>
    <t xml:space="preserve">Інші доходи </t>
  </si>
  <si>
    <t>план наступного року до фактичного виконання за минулий рік</t>
  </si>
  <si>
    <t>Розподіл коштів, отриманих з бюджету Сумської міської територіальної громади на поповнення Статутного капіталу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</si>
</sst>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\ mmmm\ yyyy\ \г\.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0000000"/>
    <numFmt numFmtId="201" formatCode="0.000000000"/>
    <numFmt numFmtId="202" formatCode="0.0000000"/>
    <numFmt numFmtId="203" formatCode="_(* #,##0.0_);_(* \(#,##0.0\);_(* &quot;-&quot;??_);_(@_)"/>
    <numFmt numFmtId="204" formatCode="#,##0.0"/>
    <numFmt numFmtId="205" formatCode="[$-FC19]d\ mmmm\ yyyy\ &quot;г.&quot;"/>
    <numFmt numFmtId="206" formatCode="_-* #,##0.00\ _г_р_н_._-;\-* #,##0.00\ _г_р_н_._-;_-* &quot;-&quot;??\ _г_р_н_._-;_-@_-"/>
    <numFmt numFmtId="207" formatCode="_-* #,##0&quot;₴&quot;_-;\-* #,##0&quot;₴&quot;_-;_-* &quot;-&quot;&quot;₴&quot;_-;_-@_-"/>
    <numFmt numFmtId="208" formatCode="_-* #,##0_₴_-;\-* #,##0_₴_-;_-* &quot;-&quot;_₴_-;_-@_-"/>
    <numFmt numFmtId="209" formatCode="_-* #,##0.00_₴_-;\-* #,##0.00_₴_-;_-* &quot;-&quot;??_₴_-;_-@_-"/>
    <numFmt numFmtId="210" formatCode="###\ ##0.000"/>
    <numFmt numFmtId="211" formatCode="#,##0.0_ ;[Red]\-#,##0.0\ "/>
    <numFmt numFmtId="212" formatCode="0.0;\(0.0\);\ ;\-"/>
    <numFmt numFmtId="213" formatCode="_(* #,##0_);_(* \(#,##0\);_(* &quot;-&quot;??_);_(@_)"/>
    <numFmt numFmtId="214" formatCode="_(* #,##0.0_);_(* \(#,##0.0\);_(* &quot;-&quot;_);_(@_)"/>
    <numFmt numFmtId="215" formatCode="_(* #,##0.00_);_(* \(#,##0.00\);_(* &quot;-&quot;_);_(@_)"/>
    <numFmt numFmtId="216" formatCode="#,##0.000"/>
    <numFmt numFmtId="217" formatCode="#,##0.0000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0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77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7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77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4" borderId="0" applyNumberFormat="0" applyBorder="0" applyAlignment="0" applyProtection="0"/>
    <xf numFmtId="0" fontId="77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5" borderId="0" applyNumberFormat="0" applyBorder="0" applyAlignment="0" applyProtection="0"/>
    <xf numFmtId="0" fontId="77" fillId="8" borderId="0" applyNumberFormat="0" applyBorder="0" applyAlignment="0" applyProtection="0"/>
    <xf numFmtId="0" fontId="28" fillId="6" borderId="0" applyNumberFormat="0" applyBorder="0" applyAlignment="0" applyProtection="0"/>
    <xf numFmtId="0" fontId="13" fillId="6" borderId="0" applyNumberFormat="0" applyBorder="0" applyAlignment="0" applyProtection="0"/>
    <xf numFmtId="0" fontId="77" fillId="9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77" fillId="14" borderId="0" applyNumberFormat="0" applyBorder="0" applyAlignment="0" applyProtection="0"/>
    <xf numFmtId="0" fontId="28" fillId="10" borderId="0" applyNumberFormat="0" applyBorder="0" applyAlignment="0" applyProtection="0"/>
    <xf numFmtId="0" fontId="13" fillId="10" borderId="0" applyNumberFormat="0" applyBorder="0" applyAlignment="0" applyProtection="0"/>
    <xf numFmtId="0" fontId="77" fillId="15" borderId="0" applyNumberFormat="0" applyBorder="0" applyAlignment="0" applyProtection="0"/>
    <xf numFmtId="0" fontId="28" fillId="11" borderId="0" applyNumberFormat="0" applyBorder="0" applyAlignment="0" applyProtection="0"/>
    <xf numFmtId="0" fontId="13" fillId="11" borderId="0" applyNumberFormat="0" applyBorder="0" applyAlignment="0" applyProtection="0"/>
    <xf numFmtId="0" fontId="7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2" borderId="0" applyNumberFormat="0" applyBorder="0" applyAlignment="0" applyProtection="0"/>
    <xf numFmtId="0" fontId="77" fillId="16" borderId="0" applyNumberFormat="0" applyBorder="0" applyAlignment="0" applyProtection="0"/>
    <xf numFmtId="0" fontId="28" fillId="5" borderId="0" applyNumberFormat="0" applyBorder="0" applyAlignment="0" applyProtection="0"/>
    <xf numFmtId="0" fontId="13" fillId="5" borderId="0" applyNumberFormat="0" applyBorder="0" applyAlignment="0" applyProtection="0"/>
    <xf numFmtId="0" fontId="77" fillId="17" borderId="0" applyNumberFormat="0" applyBorder="0" applyAlignment="0" applyProtection="0"/>
    <xf numFmtId="0" fontId="28" fillId="10" borderId="0" applyNumberFormat="0" applyBorder="0" applyAlignment="0" applyProtection="0"/>
    <xf numFmtId="0" fontId="13" fillId="10" borderId="0" applyNumberFormat="0" applyBorder="0" applyAlignment="0" applyProtection="0"/>
    <xf numFmtId="0" fontId="77" fillId="18" borderId="0" applyNumberFormat="0" applyBorder="0" applyAlignment="0" applyProtection="0"/>
    <xf numFmtId="0" fontId="28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78" fillId="23" borderId="0" applyNumberFormat="0" applyBorder="0" applyAlignment="0" applyProtection="0"/>
    <xf numFmtId="0" fontId="29" fillId="19" borderId="0" applyNumberFormat="0" applyBorder="0" applyAlignment="0" applyProtection="0"/>
    <xf numFmtId="0" fontId="15" fillId="19" borderId="0" applyNumberFormat="0" applyBorder="0" applyAlignment="0" applyProtection="0"/>
    <xf numFmtId="0" fontId="78" fillId="24" borderId="0" applyNumberFormat="0" applyBorder="0" applyAlignment="0" applyProtection="0"/>
    <xf numFmtId="0" fontId="29" fillId="11" borderId="0" applyNumberFormat="0" applyBorder="0" applyAlignment="0" applyProtection="0"/>
    <xf numFmtId="0" fontId="15" fillId="11" borderId="0" applyNumberFormat="0" applyBorder="0" applyAlignment="0" applyProtection="0"/>
    <xf numFmtId="0" fontId="78" fillId="12" borderId="0" applyNumberFormat="0" applyBorder="0" applyAlignment="0" applyProtection="0"/>
    <xf numFmtId="0" fontId="29" fillId="12" borderId="0" applyNumberFormat="0" applyBorder="0" applyAlignment="0" applyProtection="0"/>
    <xf numFmtId="0" fontId="15" fillId="12" borderId="0" applyNumberFormat="0" applyBorder="0" applyAlignment="0" applyProtection="0"/>
    <xf numFmtId="0" fontId="78" fillId="20" borderId="0" applyNumberFormat="0" applyBorder="0" applyAlignment="0" applyProtection="0"/>
    <xf numFmtId="0" fontId="29" fillId="20" borderId="0" applyNumberFormat="0" applyBorder="0" applyAlignment="0" applyProtection="0"/>
    <xf numFmtId="0" fontId="15" fillId="20" borderId="0" applyNumberFormat="0" applyBorder="0" applyAlignment="0" applyProtection="0"/>
    <xf numFmtId="0" fontId="78" fillId="25" borderId="0" applyNumberFormat="0" applyBorder="0" applyAlignment="0" applyProtection="0"/>
    <xf numFmtId="0" fontId="29" fillId="21" borderId="0" applyNumberFormat="0" applyBorder="0" applyAlignment="0" applyProtection="0"/>
    <xf numFmtId="0" fontId="15" fillId="21" borderId="0" applyNumberFormat="0" applyBorder="0" applyAlignment="0" applyProtection="0"/>
    <xf numFmtId="0" fontId="78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22" fillId="3" borderId="0" applyNumberFormat="0" applyBorder="0" applyAlignment="0" applyProtection="0"/>
    <xf numFmtId="0" fontId="18" fillId="30" borderId="1" applyNumberFormat="0" applyAlignment="0" applyProtection="0"/>
    <xf numFmtId="0" fontId="20" fillId="3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206" fontId="0" fillId="0" borderId="0" applyFont="0" applyFill="0" applyBorder="0" applyAlignment="0" applyProtection="0"/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210" fontId="31" fillId="0" borderId="0" applyAlignment="0">
      <protection/>
    </xf>
    <xf numFmtId="0" fontId="26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32" fillId="32" borderId="7">
      <alignment horizontal="left" vertical="center"/>
      <protection locked="0"/>
    </xf>
    <xf numFmtId="49" fontId="32" fillId="32" borderId="7">
      <alignment horizontal="left" vertical="center"/>
      <protection/>
    </xf>
    <xf numFmtId="4" fontId="32" fillId="32" borderId="7">
      <alignment horizontal="right" vertical="center"/>
      <protection locked="0"/>
    </xf>
    <xf numFmtId="4" fontId="32" fillId="32" borderId="7">
      <alignment horizontal="right" vertical="center"/>
      <protection/>
    </xf>
    <xf numFmtId="4" fontId="33" fillId="32" borderId="7">
      <alignment horizontal="right" vertical="center"/>
      <protection locked="0"/>
    </xf>
    <xf numFmtId="49" fontId="34" fillId="32" borderId="3">
      <alignment horizontal="left" vertical="center"/>
      <protection locked="0"/>
    </xf>
    <xf numFmtId="49" fontId="34" fillId="32" borderId="3">
      <alignment horizontal="left" vertical="center"/>
      <protection/>
    </xf>
    <xf numFmtId="49" fontId="35" fillId="32" borderId="3">
      <alignment horizontal="left" vertical="center"/>
      <protection locked="0"/>
    </xf>
    <xf numFmtId="49" fontId="35" fillId="32" borderId="3">
      <alignment horizontal="left" vertical="center"/>
      <protection/>
    </xf>
    <xf numFmtId="4" fontId="34" fillId="32" borderId="3">
      <alignment horizontal="right" vertical="center"/>
      <protection locked="0"/>
    </xf>
    <xf numFmtId="4" fontId="34" fillId="32" borderId="3">
      <alignment horizontal="right" vertical="center"/>
      <protection/>
    </xf>
    <xf numFmtId="4" fontId="36" fillId="32" borderId="3">
      <alignment horizontal="right" vertical="center"/>
      <protection locked="0"/>
    </xf>
    <xf numFmtId="49" fontId="30" fillId="32" borderId="3">
      <alignment horizontal="left" vertical="center"/>
      <protection locked="0"/>
    </xf>
    <xf numFmtId="49" fontId="30" fillId="32" borderId="3">
      <alignment horizontal="left" vertical="center"/>
      <protection locked="0"/>
    </xf>
    <xf numFmtId="49" fontId="30" fillId="32" borderId="3">
      <alignment horizontal="left" vertical="center"/>
      <protection/>
    </xf>
    <xf numFmtId="49" fontId="30" fillId="32" borderId="3">
      <alignment horizontal="left" vertical="center"/>
      <protection/>
    </xf>
    <xf numFmtId="49" fontId="33" fillId="32" borderId="3">
      <alignment horizontal="left" vertical="center"/>
      <protection locked="0"/>
    </xf>
    <xf numFmtId="49" fontId="33" fillId="32" borderId="3">
      <alignment horizontal="left" vertical="center"/>
      <protection/>
    </xf>
    <xf numFmtId="4" fontId="30" fillId="32" borderId="3">
      <alignment horizontal="right" vertical="center"/>
      <protection locked="0"/>
    </xf>
    <xf numFmtId="4" fontId="30" fillId="32" borderId="3">
      <alignment horizontal="right" vertical="center"/>
      <protection locked="0"/>
    </xf>
    <xf numFmtId="4" fontId="30" fillId="32" borderId="3">
      <alignment horizontal="right" vertical="center"/>
      <protection/>
    </xf>
    <xf numFmtId="4" fontId="30" fillId="32" borderId="3">
      <alignment horizontal="right" vertical="center"/>
      <protection/>
    </xf>
    <xf numFmtId="4" fontId="33" fillId="32" borderId="3">
      <alignment horizontal="right" vertical="center"/>
      <protection locked="0"/>
    </xf>
    <xf numFmtId="49" fontId="37" fillId="32" borderId="3">
      <alignment horizontal="left" vertical="center"/>
      <protection locked="0"/>
    </xf>
    <xf numFmtId="49" fontId="37" fillId="32" borderId="3">
      <alignment horizontal="left" vertical="center"/>
      <protection/>
    </xf>
    <xf numFmtId="49" fontId="38" fillId="32" borderId="3">
      <alignment horizontal="left" vertical="center"/>
      <protection locked="0"/>
    </xf>
    <xf numFmtId="49" fontId="38" fillId="32" borderId="3">
      <alignment horizontal="left" vertical="center"/>
      <protection/>
    </xf>
    <xf numFmtId="4" fontId="37" fillId="32" borderId="3">
      <alignment horizontal="right" vertical="center"/>
      <protection locked="0"/>
    </xf>
    <xf numFmtId="4" fontId="37" fillId="32" borderId="3">
      <alignment horizontal="right" vertical="center"/>
      <protection/>
    </xf>
    <xf numFmtId="4" fontId="39" fillId="3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  <protection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  <protection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  <protection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4" borderId="9" applyNumberFormat="0" applyFont="0" applyAlignment="0" applyProtection="0"/>
    <xf numFmtId="4" fontId="44" fillId="7" borderId="3">
      <alignment horizontal="right" vertical="center"/>
      <protection locked="0"/>
    </xf>
    <xf numFmtId="4" fontId="44" fillId="35" borderId="3">
      <alignment horizontal="right" vertical="center"/>
      <protection locked="0"/>
    </xf>
    <xf numFmtId="4" fontId="44" fillId="30" borderId="3">
      <alignment horizontal="right" vertical="center"/>
      <protection locked="0"/>
    </xf>
    <xf numFmtId="0" fontId="17" fillId="3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1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78" fillId="36" borderId="0" applyNumberFormat="0" applyBorder="0" applyAlignment="0" applyProtection="0"/>
    <xf numFmtId="0" fontId="29" fillId="26" borderId="0" applyNumberFormat="0" applyBorder="0" applyAlignment="0" applyProtection="0"/>
    <xf numFmtId="0" fontId="15" fillId="26" borderId="0" applyNumberFormat="0" applyBorder="0" applyAlignment="0" applyProtection="0"/>
    <xf numFmtId="0" fontId="78" fillId="37" borderId="0" applyNumberFormat="0" applyBorder="0" applyAlignment="0" applyProtection="0"/>
    <xf numFmtId="0" fontId="29" fillId="27" borderId="0" applyNumberFormat="0" applyBorder="0" applyAlignment="0" applyProtection="0"/>
    <xf numFmtId="0" fontId="15" fillId="27" borderId="0" applyNumberFormat="0" applyBorder="0" applyAlignment="0" applyProtection="0"/>
    <xf numFmtId="0" fontId="78" fillId="38" borderId="0" applyNumberFormat="0" applyBorder="0" applyAlignment="0" applyProtection="0"/>
    <xf numFmtId="0" fontId="29" fillId="28" borderId="0" applyNumberFormat="0" applyBorder="0" applyAlignment="0" applyProtection="0"/>
    <xf numFmtId="0" fontId="15" fillId="28" borderId="0" applyNumberFormat="0" applyBorder="0" applyAlignment="0" applyProtection="0"/>
    <xf numFmtId="0" fontId="78" fillId="39" borderId="0" applyNumberFormat="0" applyBorder="0" applyAlignment="0" applyProtection="0"/>
    <xf numFmtId="0" fontId="29" fillId="20" borderId="0" applyNumberFormat="0" applyBorder="0" applyAlignment="0" applyProtection="0"/>
    <xf numFmtId="0" fontId="15" fillId="20" borderId="0" applyNumberFormat="0" applyBorder="0" applyAlignment="0" applyProtection="0"/>
    <xf numFmtId="0" fontId="78" fillId="40" borderId="0" applyNumberFormat="0" applyBorder="0" applyAlignment="0" applyProtection="0"/>
    <xf numFmtId="0" fontId="29" fillId="21" borderId="0" applyNumberFormat="0" applyBorder="0" applyAlignment="0" applyProtection="0"/>
    <xf numFmtId="0" fontId="15" fillId="21" borderId="0" applyNumberFormat="0" applyBorder="0" applyAlignment="0" applyProtection="0"/>
    <xf numFmtId="0" fontId="78" fillId="41" borderId="0" applyNumberFormat="0" applyBorder="0" applyAlignment="0" applyProtection="0"/>
    <xf numFmtId="0" fontId="29" fillId="29" borderId="0" applyNumberFormat="0" applyBorder="0" applyAlignment="0" applyProtection="0"/>
    <xf numFmtId="0" fontId="15" fillId="29" borderId="0" applyNumberFormat="0" applyBorder="0" applyAlignment="0" applyProtection="0"/>
    <xf numFmtId="0" fontId="79" fillId="42" borderId="12" applyNumberFormat="0" applyAlignment="0" applyProtection="0"/>
    <xf numFmtId="0" fontId="45" fillId="7" borderId="1" applyNumberFormat="0" applyAlignment="0" applyProtection="0"/>
    <xf numFmtId="0" fontId="16" fillId="7" borderId="1" applyNumberFormat="0" applyAlignment="0" applyProtection="0"/>
    <xf numFmtId="0" fontId="80" fillId="43" borderId="13" applyNumberFormat="0" applyAlignment="0" applyProtection="0"/>
    <xf numFmtId="0" fontId="46" fillId="30" borderId="10" applyNumberFormat="0" applyAlignment="0" applyProtection="0"/>
    <xf numFmtId="0" fontId="17" fillId="30" borderId="10" applyNumberFormat="0" applyAlignment="0" applyProtection="0"/>
    <xf numFmtId="0" fontId="81" fillId="43" borderId="12" applyNumberFormat="0" applyAlignment="0" applyProtection="0"/>
    <xf numFmtId="0" fontId="47" fillId="30" borderId="1" applyNumberFormat="0" applyAlignment="0" applyProtection="0"/>
    <xf numFmtId="0" fontId="18" fillId="30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2" fillId="0" borderId="14" applyNumberFormat="0" applyFill="0" applyAlignment="0" applyProtection="0"/>
    <xf numFmtId="0" fontId="48" fillId="0" borderId="4" applyNumberFormat="0" applyFill="0" applyAlignment="0" applyProtection="0"/>
    <xf numFmtId="0" fontId="8" fillId="0" borderId="4" applyNumberFormat="0" applyFill="0" applyAlignment="0" applyProtection="0"/>
    <xf numFmtId="0" fontId="83" fillId="0" borderId="15" applyNumberFormat="0" applyFill="0" applyAlignment="0" applyProtection="0"/>
    <xf numFmtId="0" fontId="4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6" applyNumberFormat="0" applyFill="0" applyAlignment="0" applyProtection="0"/>
    <xf numFmtId="0" fontId="50" fillId="0" borderId="6" applyNumberFormat="0" applyFill="0" applyAlignment="0" applyProtection="0"/>
    <xf numFmtId="0" fontId="10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51" fillId="0" borderId="11" applyNumberFormat="0" applyFill="0" applyAlignment="0" applyProtection="0"/>
    <xf numFmtId="0" fontId="19" fillId="0" borderId="11" applyNumberFormat="0" applyFill="0" applyAlignment="0" applyProtection="0"/>
    <xf numFmtId="0" fontId="86" fillId="44" borderId="18" applyNumberFormat="0" applyAlignment="0" applyProtection="0"/>
    <xf numFmtId="0" fontId="52" fillId="31" borderId="2" applyNumberFormat="0" applyAlignment="0" applyProtection="0"/>
    <xf numFmtId="0" fontId="20" fillId="31" borderId="2" applyNumberFormat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45" borderId="0" applyNumberFormat="0" applyBorder="0" applyAlignment="0" applyProtection="0"/>
    <xf numFmtId="0" fontId="53" fillId="33" borderId="0" applyNumberFormat="0" applyBorder="0" applyAlignment="0" applyProtection="0"/>
    <xf numFmtId="0" fontId="21" fillId="3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3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0" fillId="46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7" borderId="19" applyNumberFormat="0" applyFont="0" applyAlignment="0" applyProtection="0"/>
    <xf numFmtId="0" fontId="56" fillId="34" borderId="9" applyNumberFormat="0" applyFont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0" applyNumberFormat="0" applyFill="0" applyAlignment="0" applyProtection="0"/>
    <xf numFmtId="0" fontId="57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1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94" fillId="48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212" fontId="61" fillId="32" borderId="21" applyFill="0" applyBorder="0">
      <alignment horizontal="center" vertical="center" wrapText="1"/>
      <protection locked="0"/>
    </xf>
    <xf numFmtId="210" fontId="62" fillId="0" borderId="0">
      <alignment wrapText="1"/>
      <protection/>
    </xf>
    <xf numFmtId="210" fontId="31" fillId="0" borderId="0">
      <alignment wrapText="1"/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99" fontId="3" fillId="0" borderId="3" xfId="0" applyNumberFormat="1" applyFont="1" applyBorder="1" applyAlignment="1">
      <alignment/>
    </xf>
    <xf numFmtId="199" fontId="3" fillId="0" borderId="3" xfId="0" applyNumberFormat="1" applyFont="1" applyBorder="1" applyAlignment="1">
      <alignment horizontal="right"/>
    </xf>
    <xf numFmtId="199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199" fontId="3" fillId="0" borderId="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3" fillId="0" borderId="3" xfId="0" applyFont="1" applyBorder="1" applyAlignment="1">
      <alignment vertical="center"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199" fontId="95" fillId="0" borderId="3" xfId="0" applyNumberFormat="1" applyFont="1" applyBorder="1" applyAlignment="1">
      <alignment horizontal="center" vertical="center"/>
    </xf>
    <xf numFmtId="2" fontId="95" fillId="0" borderId="3" xfId="0" applyNumberFormat="1" applyFont="1" applyBorder="1" applyAlignment="1">
      <alignment horizontal="center" vertical="center"/>
    </xf>
    <xf numFmtId="199" fontId="95" fillId="0" borderId="3" xfId="0" applyNumberFormat="1" applyFont="1" applyBorder="1" applyAlignment="1">
      <alignment/>
    </xf>
    <xf numFmtId="0" fontId="95" fillId="0" borderId="3" xfId="0" applyFont="1" applyBorder="1" applyAlignment="1">
      <alignment/>
    </xf>
    <xf numFmtId="0" fontId="95" fillId="0" borderId="0" xfId="0" applyFont="1" applyBorder="1" applyAlignment="1">
      <alignment/>
    </xf>
    <xf numFmtId="199" fontId="95" fillId="0" borderId="0" xfId="0" applyNumberFormat="1" applyFont="1" applyBorder="1" applyAlignment="1">
      <alignment/>
    </xf>
    <xf numFmtId="2" fontId="95" fillId="0" borderId="3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0" fontId="95" fillId="49" borderId="3" xfId="0" applyFont="1" applyFill="1" applyBorder="1" applyAlignment="1">
      <alignment/>
    </xf>
    <xf numFmtId="199" fontId="3" fillId="49" borderId="3" xfId="0" applyNumberFormat="1" applyFont="1" applyFill="1" applyBorder="1" applyAlignment="1">
      <alignment/>
    </xf>
    <xf numFmtId="199" fontId="95" fillId="49" borderId="3" xfId="0" applyNumberFormat="1" applyFont="1" applyFill="1" applyBorder="1" applyAlignment="1">
      <alignment/>
    </xf>
    <xf numFmtId="2" fontId="95" fillId="49" borderId="3" xfId="0" applyNumberFormat="1" applyFont="1" applyFill="1" applyBorder="1" applyAlignment="1">
      <alignment/>
    </xf>
    <xf numFmtId="2" fontId="3" fillId="49" borderId="3" xfId="0" applyNumberFormat="1" applyFont="1" applyFill="1" applyBorder="1" applyAlignment="1">
      <alignment/>
    </xf>
    <xf numFmtId="2" fontId="95" fillId="49" borderId="3" xfId="0" applyNumberFormat="1" applyFont="1" applyFill="1" applyBorder="1" applyAlignment="1">
      <alignment horizontal="right"/>
    </xf>
    <xf numFmtId="0" fontId="0" fillId="49" borderId="0" xfId="0" applyFont="1" applyFill="1" applyAlignment="1">
      <alignment/>
    </xf>
    <xf numFmtId="0" fontId="0" fillId="49" borderId="0" xfId="0" applyFill="1" applyAlignment="1">
      <alignment/>
    </xf>
    <xf numFmtId="199" fontId="95" fillId="49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0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19" xfId="288"/>
    <cellStyle name="Обычный 2" xfId="289"/>
    <cellStyle name="Обычный 2 10" xfId="290"/>
    <cellStyle name="Обычный 2 11" xfId="291"/>
    <cellStyle name="Обычный 2 12" xfId="292"/>
    <cellStyle name="Обычный 2 13" xfId="293"/>
    <cellStyle name="Обычный 2 14" xfId="294"/>
    <cellStyle name="Обычный 2 15" xfId="295"/>
    <cellStyle name="Обычный 2 16" xfId="296"/>
    <cellStyle name="Обычный 2 2" xfId="297"/>
    <cellStyle name="Обычный 2 2 2" xfId="298"/>
    <cellStyle name="Обычный 2 2 3" xfId="299"/>
    <cellStyle name="Обычный 2 2_Расшифровка прочих" xfId="300"/>
    <cellStyle name="Обычный 2 3" xfId="301"/>
    <cellStyle name="Обычный 2 4" xfId="302"/>
    <cellStyle name="Обычный 2 5" xfId="303"/>
    <cellStyle name="Обычный 2 6" xfId="304"/>
    <cellStyle name="Обычный 2 7" xfId="305"/>
    <cellStyle name="Обычный 2 8" xfId="306"/>
    <cellStyle name="Обычный 2 9" xfId="307"/>
    <cellStyle name="Обычный 2_2604-2010" xfId="308"/>
    <cellStyle name="Обычный 3" xfId="309"/>
    <cellStyle name="Обычный 3 10" xfId="310"/>
    <cellStyle name="Обычный 3 11" xfId="311"/>
    <cellStyle name="Обычный 3 12" xfId="312"/>
    <cellStyle name="Обычный 3 13" xfId="313"/>
    <cellStyle name="Обычный 3 14" xfId="314"/>
    <cellStyle name="Обычный 3 2" xfId="315"/>
    <cellStyle name="Обычный 3 3" xfId="316"/>
    <cellStyle name="Обычный 3 4" xfId="317"/>
    <cellStyle name="Обычный 3 5" xfId="318"/>
    <cellStyle name="Обычный 3 6" xfId="319"/>
    <cellStyle name="Обычный 3 7" xfId="320"/>
    <cellStyle name="Обычный 3 8" xfId="321"/>
    <cellStyle name="Обычный 3 9" xfId="322"/>
    <cellStyle name="Обычный 3_Дефицит_7 млрд_0608_бс" xfId="323"/>
    <cellStyle name="Обычный 4" xfId="324"/>
    <cellStyle name="Обычный 5" xfId="325"/>
    <cellStyle name="Обычный 5 2" xfId="326"/>
    <cellStyle name="Обычный 6" xfId="327"/>
    <cellStyle name="Обычный 6 2" xfId="328"/>
    <cellStyle name="Обычный 6 3" xfId="329"/>
    <cellStyle name="Обычный 6 4" xfId="330"/>
    <cellStyle name="Обычный 6_Дефицит_7 млрд_0608_бс" xfId="331"/>
    <cellStyle name="Обычный 7" xfId="332"/>
    <cellStyle name="Обычный 7 2" xfId="333"/>
    <cellStyle name="Обычный 8" xfId="334"/>
    <cellStyle name="Обычный 9" xfId="335"/>
    <cellStyle name="Обычный 9 2" xfId="336"/>
    <cellStyle name="Followed Hyperlink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ояснение 3" xfId="343"/>
    <cellStyle name="Примечание" xfId="344"/>
    <cellStyle name="Примечание 2" xfId="345"/>
    <cellStyle name="Примечание 3" xfId="346"/>
    <cellStyle name="Percent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Comma" xfId="382"/>
    <cellStyle name="Comma [0]" xfId="383"/>
    <cellStyle name="Финансовый 2" xfId="384"/>
    <cellStyle name="Финансовый 2 10" xfId="385"/>
    <cellStyle name="Финансовый 2 11" xfId="386"/>
    <cellStyle name="Финансовый 2 12" xfId="387"/>
    <cellStyle name="Финансовый 2 13" xfId="388"/>
    <cellStyle name="Финансовый 2 14" xfId="389"/>
    <cellStyle name="Финансовый 2 15" xfId="390"/>
    <cellStyle name="Финансовый 2 16" xfId="391"/>
    <cellStyle name="Финансовый 2 17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7" xfId="398"/>
    <cellStyle name="Финансовый 2 8" xfId="399"/>
    <cellStyle name="Финансовый 2 9" xfId="400"/>
    <cellStyle name="Финансовый 3" xfId="401"/>
    <cellStyle name="Финансовый 3 2" xfId="402"/>
    <cellStyle name="Финансовый 4" xfId="403"/>
    <cellStyle name="Финансовый 4 2" xfId="404"/>
    <cellStyle name="Финансовый 4 3" xfId="405"/>
    <cellStyle name="Финансовый 5" xfId="406"/>
    <cellStyle name="Финансовый 6" xfId="407"/>
    <cellStyle name="Финансовый 7" xfId="408"/>
    <cellStyle name="Хороший" xfId="409"/>
    <cellStyle name="Хороший 2" xfId="410"/>
    <cellStyle name="Хороший 3" xfId="411"/>
    <cellStyle name="числовой" xfId="412"/>
    <cellStyle name="Ю" xfId="413"/>
    <cellStyle name="Ю-FreeSet_10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11</v>
      </c>
      <c r="I1" s="6"/>
      <c r="J1" s="53"/>
    </row>
    <row r="2" spans="1:10" ht="18.75">
      <c r="A2" s="6"/>
      <c r="B2" s="6"/>
      <c r="C2" s="6"/>
      <c r="D2" s="6"/>
      <c r="E2" s="6"/>
      <c r="F2" s="7"/>
      <c r="H2" s="7" t="s">
        <v>14</v>
      </c>
      <c r="I2" s="8"/>
      <c r="J2" s="53"/>
    </row>
    <row r="3" spans="1:10" ht="20.25" customHeight="1">
      <c r="A3" s="6"/>
      <c r="B3" s="6">
        <v>2019</v>
      </c>
      <c r="C3" s="6">
        <v>2020</v>
      </c>
      <c r="D3" s="6"/>
      <c r="E3" s="6">
        <v>2021</v>
      </c>
      <c r="F3" s="7"/>
      <c r="G3" s="7"/>
      <c r="H3" s="7"/>
      <c r="I3" s="8"/>
      <c r="J3" s="53"/>
    </row>
    <row r="4" spans="1:10" ht="18.75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3"/>
    </row>
    <row r="5" spans="1:10" ht="63.75" customHeight="1">
      <c r="A5" s="56" t="s">
        <v>15</v>
      </c>
      <c r="B5" s="54" t="s">
        <v>16</v>
      </c>
      <c r="C5" s="54" t="s">
        <v>17</v>
      </c>
      <c r="D5" s="54" t="s">
        <v>18</v>
      </c>
      <c r="E5" s="54" t="s">
        <v>19</v>
      </c>
      <c r="F5" s="54" t="s">
        <v>22</v>
      </c>
      <c r="G5" s="54"/>
      <c r="H5" s="54" t="s">
        <v>23</v>
      </c>
      <c r="I5" s="54"/>
      <c r="J5" s="53"/>
    </row>
    <row r="6" spans="1:10" ht="27.75" customHeight="1">
      <c r="A6" s="56"/>
      <c r="B6" s="54"/>
      <c r="C6" s="54"/>
      <c r="D6" s="54"/>
      <c r="E6" s="54"/>
      <c r="F6" s="54"/>
      <c r="G6" s="54"/>
      <c r="H6" s="54"/>
      <c r="I6" s="54"/>
      <c r="J6" s="53"/>
    </row>
    <row r="7" spans="1:10" ht="42.75" customHeight="1">
      <c r="A7" s="56"/>
      <c r="B7" s="54"/>
      <c r="C7" s="54"/>
      <c r="D7" s="54"/>
      <c r="E7" s="54"/>
      <c r="F7" s="13" t="s">
        <v>20</v>
      </c>
      <c r="G7" s="13" t="s">
        <v>21</v>
      </c>
      <c r="H7" s="13" t="s">
        <v>20</v>
      </c>
      <c r="I7" s="13" t="s">
        <v>21</v>
      </c>
      <c r="J7" s="53"/>
    </row>
    <row r="8" spans="1:10" ht="93.75">
      <c r="A8" s="12" t="s">
        <v>25</v>
      </c>
      <c r="B8" s="36">
        <v>30612</v>
      </c>
      <c r="C8" s="36">
        <v>34105.2</v>
      </c>
      <c r="D8" s="36">
        <v>16164</v>
      </c>
      <c r="E8" s="36">
        <v>32631.5</v>
      </c>
      <c r="F8" s="31">
        <f>E8-B8</f>
        <v>2019.5</v>
      </c>
      <c r="G8" s="31">
        <f aca="true" t="shared" si="0" ref="G8:G15">E8/B8*100</f>
        <v>106.5970861100222</v>
      </c>
      <c r="H8" s="31">
        <f>E8-C8</f>
        <v>-1473.699999999997</v>
      </c>
      <c r="I8" s="31">
        <f>E8/C8*100</f>
        <v>95.67895804745318</v>
      </c>
      <c r="J8" s="53"/>
    </row>
    <row r="9" spans="1:10" ht="39" customHeight="1">
      <c r="A9" s="27" t="s">
        <v>81</v>
      </c>
      <c r="B9" s="36">
        <f>B11+B12+B14+B10+B13</f>
        <v>30405.600000000002</v>
      </c>
      <c r="C9" s="36">
        <f>C11+C12+C14+C10+C13</f>
        <v>32390</v>
      </c>
      <c r="D9" s="36">
        <f>D11+D12+D14+D10+D13</f>
        <v>15615.8</v>
      </c>
      <c r="E9" s="36">
        <f>E11+E12+E14+E10+E13</f>
        <v>31943.899999999998</v>
      </c>
      <c r="F9" s="31">
        <f>E9-B9</f>
        <v>1538.2999999999956</v>
      </c>
      <c r="G9" s="31">
        <f t="shared" si="0"/>
        <v>105.05926539847921</v>
      </c>
      <c r="H9" s="31">
        <f>E9-C9</f>
        <v>-446.1000000000022</v>
      </c>
      <c r="I9" s="31">
        <f aca="true" t="shared" si="1" ref="I9:I15">E9/C9*100</f>
        <v>98.62272306267366</v>
      </c>
      <c r="J9" s="53"/>
    </row>
    <row r="10" spans="1:10" ht="56.25">
      <c r="A10" s="12" t="s">
        <v>82</v>
      </c>
      <c r="B10" s="36">
        <v>72.4</v>
      </c>
      <c r="C10" s="37">
        <v>71</v>
      </c>
      <c r="D10" s="36">
        <v>55.4</v>
      </c>
      <c r="E10" s="36">
        <v>13.3</v>
      </c>
      <c r="F10" s="31">
        <f aca="true" t="shared" si="2" ref="F10:F15">E10-B10</f>
        <v>-59.10000000000001</v>
      </c>
      <c r="G10" s="31">
        <f t="shared" si="0"/>
        <v>18.370165745856355</v>
      </c>
      <c r="H10" s="31">
        <f aca="true" t="shared" si="3" ref="H10:H15">E10-C10</f>
        <v>-57.7</v>
      </c>
      <c r="I10" s="31">
        <f t="shared" si="1"/>
        <v>18.732394366197184</v>
      </c>
      <c r="J10" s="53"/>
    </row>
    <row r="11" spans="1:10" ht="56.25">
      <c r="A11" s="12" t="s">
        <v>83</v>
      </c>
      <c r="B11" s="36">
        <v>1330.3</v>
      </c>
      <c r="C11" s="37">
        <v>1495</v>
      </c>
      <c r="D11" s="36">
        <v>752.8</v>
      </c>
      <c r="E11" s="36">
        <v>944.4</v>
      </c>
      <c r="F11" s="31">
        <f t="shared" si="2"/>
        <v>-385.9</v>
      </c>
      <c r="G11" s="31">
        <f t="shared" si="0"/>
        <v>70.99150567541156</v>
      </c>
      <c r="H11" s="31">
        <f t="shared" si="3"/>
        <v>-550.6</v>
      </c>
      <c r="I11" s="31">
        <f t="shared" si="1"/>
        <v>63.17056856187291</v>
      </c>
      <c r="J11" s="53"/>
    </row>
    <row r="12" spans="1:10" ht="56.25" customHeight="1">
      <c r="A12" s="12" t="s">
        <v>84</v>
      </c>
      <c r="B12" s="36">
        <v>2649</v>
      </c>
      <c r="C12" s="37">
        <v>2891</v>
      </c>
      <c r="D12" s="36">
        <v>1531.1</v>
      </c>
      <c r="E12" s="36">
        <v>2918.4</v>
      </c>
      <c r="F12" s="31">
        <f t="shared" si="2"/>
        <v>269.4000000000001</v>
      </c>
      <c r="G12" s="31">
        <f t="shared" si="0"/>
        <v>110.16987542468857</v>
      </c>
      <c r="H12" s="31">
        <f t="shared" si="3"/>
        <v>27.40000000000009</v>
      </c>
      <c r="I12" s="31">
        <f t="shared" si="1"/>
        <v>100.9477689380837</v>
      </c>
      <c r="J12" s="53"/>
    </row>
    <row r="13" spans="1:10" ht="56.25">
      <c r="A13" s="12" t="s">
        <v>85</v>
      </c>
      <c r="B13" s="36">
        <v>8988.7</v>
      </c>
      <c r="C13" s="37">
        <v>11961</v>
      </c>
      <c r="D13" s="36">
        <v>5255.7</v>
      </c>
      <c r="E13" s="36">
        <v>10933</v>
      </c>
      <c r="F13" s="31">
        <f t="shared" si="2"/>
        <v>1944.2999999999993</v>
      </c>
      <c r="G13" s="31">
        <f t="shared" si="0"/>
        <v>121.63049161725277</v>
      </c>
      <c r="H13" s="31">
        <f t="shared" si="3"/>
        <v>-1028</v>
      </c>
      <c r="I13" s="31">
        <f t="shared" si="1"/>
        <v>91.40540088621353</v>
      </c>
      <c r="J13" s="53"/>
    </row>
    <row r="14" spans="1:10" ht="58.5" customHeight="1">
      <c r="A14" s="28" t="s">
        <v>86</v>
      </c>
      <c r="B14" s="36">
        <v>17365.2</v>
      </c>
      <c r="C14" s="37">
        <v>15972</v>
      </c>
      <c r="D14" s="36">
        <v>8020.8</v>
      </c>
      <c r="E14" s="36">
        <v>17134.8</v>
      </c>
      <c r="F14" s="31">
        <f t="shared" si="2"/>
        <v>-230.40000000000146</v>
      </c>
      <c r="G14" s="31">
        <f t="shared" si="0"/>
        <v>98.67320848593738</v>
      </c>
      <c r="H14" s="31">
        <f t="shared" si="3"/>
        <v>1162.7999999999993</v>
      </c>
      <c r="I14" s="31">
        <f t="shared" si="1"/>
        <v>107.28024042073629</v>
      </c>
      <c r="J14" s="53"/>
    </row>
    <row r="15" spans="1:10" ht="18.75">
      <c r="A15" s="11" t="s">
        <v>93</v>
      </c>
      <c r="B15" s="36">
        <f>B8-B9</f>
        <v>206.39999999999782</v>
      </c>
      <c r="C15" s="36">
        <f>C8-C9</f>
        <v>1715.199999999997</v>
      </c>
      <c r="D15" s="36">
        <f>D8-D9</f>
        <v>548.2000000000007</v>
      </c>
      <c r="E15" s="36">
        <f>E8-E9</f>
        <v>687.6000000000022</v>
      </c>
      <c r="F15" s="9">
        <f t="shared" si="2"/>
        <v>481.20000000000437</v>
      </c>
      <c r="G15" s="26">
        <f t="shared" si="0"/>
        <v>333.1395348837255</v>
      </c>
      <c r="H15" s="9">
        <f t="shared" si="3"/>
        <v>-1027.599999999995</v>
      </c>
      <c r="I15" s="26">
        <f t="shared" si="1"/>
        <v>40.08861940298527</v>
      </c>
      <c r="J15" s="53"/>
    </row>
    <row r="16" spans="1:10" ht="12.75">
      <c r="A16" s="2"/>
      <c r="B16" s="2"/>
      <c r="C16" s="2"/>
      <c r="D16" s="2"/>
      <c r="E16" s="2"/>
      <c r="F16" s="2"/>
      <c r="G16" s="2"/>
      <c r="H16" s="2"/>
      <c r="J16" s="53"/>
    </row>
    <row r="17" spans="1:10" ht="12.75">
      <c r="A17" s="2"/>
      <c r="B17" s="2"/>
      <c r="C17" s="2"/>
      <c r="D17" s="2"/>
      <c r="E17" s="2"/>
      <c r="F17" s="2"/>
      <c r="G17" s="2"/>
      <c r="H17" s="2"/>
      <c r="J17" s="53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ht="12.75">
      <c r="A21" s="2"/>
    </row>
  </sheetData>
  <sheetProtection/>
  <mergeCells count="9">
    <mergeCell ref="J1:J17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9.281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6.00390625" style="6" customWidth="1"/>
    <col min="8" max="8" width="18.7109375" style="6" customWidth="1"/>
    <col min="9" max="9" width="14.8515625" style="6" customWidth="1"/>
    <col min="10" max="10" width="17.421875" style="6" customWidth="1"/>
  </cols>
  <sheetData>
    <row r="1" spans="1:11" ht="18.75">
      <c r="A1" s="15"/>
      <c r="B1" s="15"/>
      <c r="C1" s="15"/>
      <c r="D1" s="15"/>
      <c r="E1" s="15"/>
      <c r="F1" s="15"/>
      <c r="G1" s="15"/>
      <c r="H1" s="15"/>
      <c r="I1" s="6" t="s">
        <v>26</v>
      </c>
      <c r="J1" s="15"/>
      <c r="K1" s="53"/>
    </row>
    <row r="2" spans="1:11" ht="18.75">
      <c r="A2" s="15"/>
      <c r="B2" s="15"/>
      <c r="C2" s="15"/>
      <c r="D2" s="15"/>
      <c r="E2" s="15"/>
      <c r="F2" s="15"/>
      <c r="G2" s="15"/>
      <c r="H2" s="15"/>
      <c r="I2" s="7" t="s">
        <v>14</v>
      </c>
      <c r="J2" s="15"/>
      <c r="K2" s="53"/>
    </row>
    <row r="3" spans="1:11" ht="18.75">
      <c r="A3" s="15"/>
      <c r="B3" s="15"/>
      <c r="C3" s="15"/>
      <c r="D3" s="15"/>
      <c r="E3" s="15"/>
      <c r="F3" s="15"/>
      <c r="J3" s="15"/>
      <c r="K3" s="53"/>
    </row>
    <row r="4" spans="1:11" ht="18.75">
      <c r="A4" s="15"/>
      <c r="B4" s="15"/>
      <c r="C4" s="15"/>
      <c r="D4" s="15"/>
      <c r="E4" s="15"/>
      <c r="F4" s="15"/>
      <c r="H4" s="7"/>
      <c r="I4" s="8"/>
      <c r="J4" s="15"/>
      <c r="K4" s="53"/>
    </row>
    <row r="5" spans="1:11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53"/>
    </row>
    <row r="6" spans="1:11" ht="18.75">
      <c r="A6" s="57" t="s">
        <v>27</v>
      </c>
      <c r="B6" s="58"/>
      <c r="C6" s="58"/>
      <c r="D6" s="58"/>
      <c r="E6" s="58"/>
      <c r="F6" s="58"/>
      <c r="G6" s="58"/>
      <c r="H6" s="58"/>
      <c r="I6" s="58"/>
      <c r="J6" s="59"/>
      <c r="K6" s="53"/>
    </row>
    <row r="7" spans="1:11" ht="43.5" customHeight="1">
      <c r="A7" s="56" t="s">
        <v>28</v>
      </c>
      <c r="B7" s="54" t="s">
        <v>16</v>
      </c>
      <c r="C7" s="54"/>
      <c r="D7" s="54" t="s">
        <v>17</v>
      </c>
      <c r="E7" s="54"/>
      <c r="F7" s="54" t="s">
        <v>35</v>
      </c>
      <c r="G7" s="54" t="s">
        <v>29</v>
      </c>
      <c r="H7" s="54"/>
      <c r="I7" s="54" t="s">
        <v>31</v>
      </c>
      <c r="J7" s="54"/>
      <c r="K7" s="53"/>
    </row>
    <row r="8" spans="1:11" ht="122.25" customHeight="1">
      <c r="A8" s="56"/>
      <c r="B8" s="13" t="s">
        <v>20</v>
      </c>
      <c r="C8" s="14" t="s">
        <v>30</v>
      </c>
      <c r="D8" s="13" t="s">
        <v>20</v>
      </c>
      <c r="E8" s="14" t="s">
        <v>30</v>
      </c>
      <c r="F8" s="54"/>
      <c r="G8" s="13" t="s">
        <v>20</v>
      </c>
      <c r="H8" s="14" t="s">
        <v>30</v>
      </c>
      <c r="I8" s="14" t="s">
        <v>32</v>
      </c>
      <c r="J8" s="14" t="s">
        <v>33</v>
      </c>
      <c r="K8" s="53"/>
    </row>
    <row r="9" spans="1:11" ht="18.75">
      <c r="A9" s="11" t="s">
        <v>87</v>
      </c>
      <c r="B9" s="38">
        <f>B10+B11</f>
        <v>14810</v>
      </c>
      <c r="C9" s="38">
        <f>B9/B16*100</f>
        <v>48.681874958911315</v>
      </c>
      <c r="D9" s="38">
        <f>D10+D11</f>
        <v>15824.9</v>
      </c>
      <c r="E9" s="38">
        <f>D9/D16*100</f>
        <v>51.350855664796114</v>
      </c>
      <c r="F9" s="38">
        <f>F10+F11</f>
        <v>7309</v>
      </c>
      <c r="G9" s="38">
        <f>G10+G11</f>
        <v>14594.4</v>
      </c>
      <c r="H9" s="38">
        <f>G9/G16*100</f>
        <v>49.26976472289707</v>
      </c>
      <c r="I9" s="24">
        <f aca="true" t="shared" si="0" ref="I9:I16">G9/B9*100</f>
        <v>98.54422687373396</v>
      </c>
      <c r="J9" s="24">
        <f aca="true" t="shared" si="1" ref="J9:J16">G9/D9*100</f>
        <v>92.22427945832202</v>
      </c>
      <c r="K9" s="53"/>
    </row>
    <row r="10" spans="1:11" ht="18.75">
      <c r="A10" s="11" t="s">
        <v>88</v>
      </c>
      <c r="B10" s="38">
        <v>14381.3</v>
      </c>
      <c r="C10" s="38">
        <f>B10/B16*100</f>
        <v>47.27269739004667</v>
      </c>
      <c r="D10" s="38">
        <v>15417.8</v>
      </c>
      <c r="E10" s="38">
        <f>D10/D16*100</f>
        <v>50.02984047094727</v>
      </c>
      <c r="F10" s="38">
        <v>7146.1</v>
      </c>
      <c r="G10" s="39">
        <v>14301.6</v>
      </c>
      <c r="H10" s="38">
        <f>G10/G16*100</f>
        <v>48.281290574534395</v>
      </c>
      <c r="I10" s="24">
        <f t="shared" si="0"/>
        <v>99.44580809801619</v>
      </c>
      <c r="J10" s="24">
        <f t="shared" si="1"/>
        <v>92.76031599839148</v>
      </c>
      <c r="K10" s="53"/>
    </row>
    <row r="11" spans="1:11" ht="18.75">
      <c r="A11" s="11" t="s">
        <v>89</v>
      </c>
      <c r="B11" s="38">
        <v>428.7</v>
      </c>
      <c r="C11" s="38">
        <f>B11/B16*100</f>
        <v>1.4091775688646373</v>
      </c>
      <c r="D11" s="38">
        <v>407.09999999999997</v>
      </c>
      <c r="E11" s="38">
        <f>D11/D16*100</f>
        <v>1.3210151938488393</v>
      </c>
      <c r="F11" s="39">
        <v>162.9</v>
      </c>
      <c r="G11" s="39">
        <v>292.8</v>
      </c>
      <c r="H11" s="38">
        <f>G11/G16*100</f>
        <v>0.9884741483626777</v>
      </c>
      <c r="I11" s="24">
        <f t="shared" si="0"/>
        <v>68.29951014695592</v>
      </c>
      <c r="J11" s="24">
        <f t="shared" si="1"/>
        <v>71.92336035372145</v>
      </c>
      <c r="K11" s="53"/>
    </row>
    <row r="12" spans="1:11" ht="18.75">
      <c r="A12" s="11" t="s">
        <v>6</v>
      </c>
      <c r="B12" s="38">
        <v>10862</v>
      </c>
      <c r="C12" s="38">
        <f>B12/B16*100</f>
        <v>35.70442442968904</v>
      </c>
      <c r="D12" s="38">
        <v>11711.4</v>
      </c>
      <c r="E12" s="38">
        <f>D12/D16*100</f>
        <v>38.002793763795864</v>
      </c>
      <c r="F12" s="39">
        <v>5805</v>
      </c>
      <c r="G12" s="39">
        <v>11854.599999999999</v>
      </c>
      <c r="H12" s="38">
        <f>G12/G16*100</f>
        <v>40.02037445075204</v>
      </c>
      <c r="I12" s="24">
        <f t="shared" si="0"/>
        <v>109.13828024304915</v>
      </c>
      <c r="J12" s="24">
        <f t="shared" si="1"/>
        <v>101.22274023600934</v>
      </c>
      <c r="K12" s="53"/>
    </row>
    <row r="13" spans="1:11" ht="18.75">
      <c r="A13" s="12" t="s">
        <v>7</v>
      </c>
      <c r="B13" s="38">
        <v>2342</v>
      </c>
      <c r="C13" s="38">
        <f>B13/B16*100</f>
        <v>7.698376175136415</v>
      </c>
      <c r="D13" s="38">
        <v>2576.508</v>
      </c>
      <c r="E13" s="38">
        <f>D13/D16*100</f>
        <v>8.36061462803509</v>
      </c>
      <c r="F13" s="38">
        <v>1245</v>
      </c>
      <c r="G13" s="39">
        <v>2608.0119999999997</v>
      </c>
      <c r="H13" s="38">
        <f>G13/G16*100</f>
        <v>8.80448237916545</v>
      </c>
      <c r="I13" s="24">
        <f t="shared" si="0"/>
        <v>111.35832621690862</v>
      </c>
      <c r="J13" s="24">
        <f t="shared" si="1"/>
        <v>101.22274023600934</v>
      </c>
      <c r="K13" s="53"/>
    </row>
    <row r="14" spans="1:11" ht="18.75">
      <c r="A14" s="11" t="s">
        <v>8</v>
      </c>
      <c r="B14" s="38">
        <v>383</v>
      </c>
      <c r="C14" s="38">
        <f>B14/B16*100</f>
        <v>1.2589573335086452</v>
      </c>
      <c r="D14" s="38">
        <v>356.4</v>
      </c>
      <c r="E14" s="38">
        <f>D14/D16*100</f>
        <v>1.1564967209229338</v>
      </c>
      <c r="F14" s="39">
        <v>144</v>
      </c>
      <c r="G14" s="39">
        <v>264.4</v>
      </c>
      <c r="H14" s="38">
        <f>G14/G16*100</f>
        <v>0.8925975574695763</v>
      </c>
      <c r="I14" s="24">
        <f t="shared" si="0"/>
        <v>69.03394255874673</v>
      </c>
      <c r="J14" s="24">
        <f t="shared" si="1"/>
        <v>74.18630751964085</v>
      </c>
      <c r="K14" s="53"/>
    </row>
    <row r="15" spans="1:11" ht="18.75">
      <c r="A15" s="11" t="s">
        <v>5</v>
      </c>
      <c r="B15" s="38">
        <v>2025</v>
      </c>
      <c r="C15" s="38">
        <f>B15/B16*100</f>
        <v>6.656367102754586</v>
      </c>
      <c r="D15" s="38">
        <v>348</v>
      </c>
      <c r="E15" s="38">
        <f>D15/D16*100</f>
        <v>1.1292392224500025</v>
      </c>
      <c r="F15" s="39">
        <v>1270</v>
      </c>
      <c r="G15" s="39">
        <v>300</v>
      </c>
      <c r="H15" s="38">
        <f>G15/G16*100</f>
        <v>1.0127808897158581</v>
      </c>
      <c r="I15" s="24">
        <f t="shared" si="0"/>
        <v>14.814814814814813</v>
      </c>
      <c r="J15" s="24">
        <f t="shared" si="1"/>
        <v>86.20689655172413</v>
      </c>
      <c r="K15" s="53"/>
    </row>
    <row r="16" spans="1:11" ht="18.75">
      <c r="A16" s="11" t="s">
        <v>34</v>
      </c>
      <c r="B16" s="38">
        <f aca="true" t="shared" si="2" ref="B16:H16">B9+B12+B13+B14+B15</f>
        <v>30422</v>
      </c>
      <c r="C16" s="38">
        <f t="shared" si="2"/>
        <v>100</v>
      </c>
      <c r="D16" s="38">
        <f t="shared" si="2"/>
        <v>30817.208</v>
      </c>
      <c r="E16" s="38">
        <f t="shared" si="2"/>
        <v>100</v>
      </c>
      <c r="F16" s="38">
        <f t="shared" si="2"/>
        <v>15773</v>
      </c>
      <c r="G16" s="38">
        <f t="shared" si="2"/>
        <v>29621.412</v>
      </c>
      <c r="H16" s="38">
        <f t="shared" si="2"/>
        <v>99.99999999999999</v>
      </c>
      <c r="I16" s="24">
        <f t="shared" si="0"/>
        <v>97.3683912957728</v>
      </c>
      <c r="J16" s="24">
        <f t="shared" si="1"/>
        <v>96.11971337572177</v>
      </c>
      <c r="K16" s="53"/>
    </row>
    <row r="17" spans="1:11" ht="18.75">
      <c r="A17" s="15"/>
      <c r="B17" s="40"/>
      <c r="C17" s="40"/>
      <c r="D17" s="40"/>
      <c r="E17" s="40"/>
      <c r="F17" s="40"/>
      <c r="G17" s="40"/>
      <c r="H17" s="41"/>
      <c r="I17" s="15"/>
      <c r="J17" s="15"/>
      <c r="K17" s="53"/>
    </row>
    <row r="18" spans="1:11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53"/>
    </row>
    <row r="19" spans="1:11" ht="18.75">
      <c r="A19" s="15"/>
      <c r="B19" s="15"/>
      <c r="C19" s="15"/>
      <c r="D19" s="15"/>
      <c r="E19" s="15"/>
      <c r="F19" s="15"/>
      <c r="G19" s="15"/>
      <c r="H19" s="15"/>
      <c r="K19" s="53"/>
    </row>
    <row r="20" spans="1:11" ht="18.75">
      <c r="A20" s="15"/>
      <c r="B20" s="15"/>
      <c r="C20" s="15"/>
      <c r="D20" s="15"/>
      <c r="E20" s="15"/>
      <c r="F20" s="15"/>
      <c r="G20" s="15"/>
      <c r="H20" s="15"/>
      <c r="K20" s="53"/>
    </row>
    <row r="21" spans="1:11" ht="18.75">
      <c r="A21" s="15"/>
      <c r="B21" s="15"/>
      <c r="C21" s="15"/>
      <c r="D21" s="15"/>
      <c r="E21" s="15"/>
      <c r="F21" s="15"/>
      <c r="G21" s="15"/>
      <c r="H21" s="15"/>
      <c r="K21" s="53"/>
    </row>
    <row r="22" spans="1:11" ht="18.75">
      <c r="A22" s="15"/>
      <c r="B22" s="15"/>
      <c r="C22" s="15"/>
      <c r="D22" s="15"/>
      <c r="E22" s="15"/>
      <c r="F22" s="15"/>
      <c r="G22" s="15"/>
      <c r="H22" s="15"/>
      <c r="K22" s="53"/>
    </row>
    <row r="23" spans="1:11" ht="18.75">
      <c r="A23" s="15"/>
      <c r="B23" s="15"/>
      <c r="C23" s="15"/>
      <c r="D23" s="15"/>
      <c r="E23" s="15"/>
      <c r="F23" s="15"/>
      <c r="G23" s="15"/>
      <c r="H23" s="15"/>
      <c r="K23" s="53"/>
    </row>
    <row r="24" spans="1:11" ht="18.75">
      <c r="A24" s="15"/>
      <c r="B24" s="15"/>
      <c r="C24" s="15"/>
      <c r="D24" s="15"/>
      <c r="E24" s="15"/>
      <c r="F24" s="15"/>
      <c r="G24" s="15"/>
      <c r="H24" s="15"/>
      <c r="K24" s="53"/>
    </row>
    <row r="25" spans="1:11" ht="18.75">
      <c r="A25" s="15"/>
      <c r="B25" s="15"/>
      <c r="C25" s="15"/>
      <c r="D25" s="15"/>
      <c r="E25" s="15"/>
      <c r="F25" s="15"/>
      <c r="G25" s="15"/>
      <c r="H25" s="15"/>
      <c r="K25" s="53"/>
    </row>
    <row r="26" spans="1:11" ht="18.75">
      <c r="A26" s="15"/>
      <c r="B26" s="15"/>
      <c r="C26" s="15"/>
      <c r="D26" s="15"/>
      <c r="E26" s="15"/>
      <c r="F26" s="15"/>
      <c r="G26" s="15"/>
      <c r="H26" s="15"/>
      <c r="K26" s="53"/>
    </row>
    <row r="27" spans="1:11" ht="18.75">
      <c r="A27" s="15"/>
      <c r="B27" s="15"/>
      <c r="C27" s="15"/>
      <c r="D27" s="15"/>
      <c r="E27" s="15"/>
      <c r="F27" s="15"/>
      <c r="G27" s="15"/>
      <c r="H27" s="15"/>
      <c r="K27" s="53"/>
    </row>
    <row r="28" spans="1:11" ht="18.75">
      <c r="A28" s="15"/>
      <c r="B28" s="15"/>
      <c r="C28" s="15"/>
      <c r="D28" s="15"/>
      <c r="E28" s="15"/>
      <c r="F28" s="15"/>
      <c r="G28" s="15"/>
      <c r="H28" s="15"/>
      <c r="K28" s="53"/>
    </row>
    <row r="29" spans="1:11" ht="18.75">
      <c r="A29" s="15"/>
      <c r="B29" s="15"/>
      <c r="C29" s="15"/>
      <c r="D29" s="15"/>
      <c r="E29" s="15"/>
      <c r="F29" s="15"/>
      <c r="G29" s="15"/>
      <c r="H29" s="15"/>
      <c r="K29" s="53"/>
    </row>
    <row r="30" spans="1:11" ht="18.75">
      <c r="A30" s="15"/>
      <c r="B30" s="15"/>
      <c r="C30" s="15"/>
      <c r="D30" s="15"/>
      <c r="E30" s="15"/>
      <c r="F30" s="15"/>
      <c r="G30" s="15"/>
      <c r="H30" s="15"/>
      <c r="K30" s="53"/>
    </row>
    <row r="31" ht="18.75">
      <c r="K31" s="53"/>
    </row>
  </sheetData>
  <sheetProtection/>
  <mergeCells count="8">
    <mergeCell ref="K1:K31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6.421875" style="0" customWidth="1"/>
    <col min="2" max="3" width="9.140625" style="0" hidden="1" customWidth="1"/>
    <col min="4" max="4" width="53.00390625" style="0" customWidth="1"/>
    <col min="6" max="6" width="10.421875" style="0" customWidth="1"/>
  </cols>
  <sheetData>
    <row r="1" spans="1:4" ht="18.75">
      <c r="A1" s="6"/>
      <c r="B1" s="6"/>
      <c r="C1" s="6"/>
      <c r="D1" s="16" t="s">
        <v>9</v>
      </c>
    </row>
    <row r="2" spans="1:6" ht="18.75">
      <c r="A2" s="6"/>
      <c r="B2" s="6"/>
      <c r="C2" s="6"/>
      <c r="D2" s="16" t="s">
        <v>14</v>
      </c>
      <c r="E2" s="1"/>
      <c r="F2" s="1"/>
    </row>
    <row r="3" spans="1:4" ht="18.75">
      <c r="A3" s="55" t="s">
        <v>36</v>
      </c>
      <c r="B3" s="55"/>
      <c r="C3" s="55"/>
      <c r="D3" s="55"/>
    </row>
    <row r="4" spans="1:4" ht="18.75">
      <c r="A4" s="9" t="s">
        <v>37</v>
      </c>
      <c r="B4" s="11"/>
      <c r="C4" s="11"/>
      <c r="D4" s="9" t="s">
        <v>28</v>
      </c>
    </row>
    <row r="5" spans="1:4" ht="37.5">
      <c r="A5" s="12" t="s">
        <v>38</v>
      </c>
      <c r="B5" s="11"/>
      <c r="C5" s="11"/>
      <c r="D5" s="52">
        <v>32631.5</v>
      </c>
    </row>
    <row r="6" spans="1:4" ht="37.5">
      <c r="A6" s="12" t="s">
        <v>39</v>
      </c>
      <c r="B6" s="11"/>
      <c r="C6" s="11"/>
      <c r="D6" s="36">
        <v>34105</v>
      </c>
    </row>
    <row r="7" spans="1:4" ht="18" customHeight="1">
      <c r="A7" s="12" t="s">
        <v>40</v>
      </c>
      <c r="B7" s="11"/>
      <c r="C7" s="11"/>
      <c r="D7" s="36">
        <f>D5/D6*100</f>
        <v>95.67951913209207</v>
      </c>
    </row>
    <row r="8" spans="1:4" ht="18.75">
      <c r="A8" s="12" t="s">
        <v>41</v>
      </c>
      <c r="B8" s="11"/>
      <c r="C8" s="11"/>
      <c r="D8" s="36">
        <v>11854.599999999999</v>
      </c>
    </row>
    <row r="9" spans="1:4" ht="18.75">
      <c r="A9" s="12" t="s">
        <v>42</v>
      </c>
      <c r="B9" s="11"/>
      <c r="C9" s="11"/>
      <c r="D9" s="36">
        <v>11711.4</v>
      </c>
    </row>
    <row r="10" spans="1:4" ht="18.75">
      <c r="A10" s="12" t="s">
        <v>43</v>
      </c>
      <c r="B10" s="11"/>
      <c r="C10" s="11"/>
      <c r="D10" s="36">
        <f>D8/D9*100</f>
        <v>101.22274023600934</v>
      </c>
    </row>
    <row r="11" spans="1:4" ht="58.5" customHeight="1">
      <c r="A11" s="12" t="s">
        <v>44</v>
      </c>
      <c r="B11" s="11"/>
      <c r="C11" s="11"/>
      <c r="D11" s="36">
        <f>D7-D10</f>
        <v>-5.543221103917276</v>
      </c>
    </row>
    <row r="12" spans="1:4" ht="18.75">
      <c r="A12" s="6"/>
      <c r="B12" s="6"/>
      <c r="C12" s="6"/>
      <c r="D12" s="16" t="s">
        <v>10</v>
      </c>
    </row>
    <row r="13" spans="1:4" ht="18.75">
      <c r="A13" s="6"/>
      <c r="B13" s="6"/>
      <c r="C13" s="6"/>
      <c r="D13" s="16" t="s">
        <v>14</v>
      </c>
    </row>
    <row r="14" spans="1:4" ht="18.75">
      <c r="A14" s="55" t="s">
        <v>46</v>
      </c>
      <c r="B14" s="55"/>
      <c r="C14" s="55"/>
      <c r="D14" s="55"/>
    </row>
    <row r="15" spans="1:4" ht="18.75">
      <c r="A15" s="9" t="s">
        <v>28</v>
      </c>
      <c r="B15" s="11"/>
      <c r="C15" s="11"/>
      <c r="D15" s="10" t="s">
        <v>19</v>
      </c>
    </row>
    <row r="16" spans="1:4" ht="18.75">
      <c r="A16" s="12" t="s">
        <v>47</v>
      </c>
      <c r="B16" s="11"/>
      <c r="C16" s="11"/>
      <c r="D16" s="26">
        <f>D17+D21</f>
        <v>645</v>
      </c>
    </row>
    <row r="17" spans="1:4" ht="18.75">
      <c r="A17" s="12" t="s">
        <v>48</v>
      </c>
      <c r="B17" s="11"/>
      <c r="C17" s="11"/>
      <c r="D17" s="9">
        <f>D18+D19+D20</f>
        <v>492.09999999999997</v>
      </c>
    </row>
    <row r="18" spans="1:4" ht="18.75">
      <c r="A18" s="18" t="s">
        <v>49</v>
      </c>
      <c r="B18" s="11"/>
      <c r="C18" s="11"/>
      <c r="D18" s="9">
        <v>0</v>
      </c>
    </row>
    <row r="19" spans="1:4" ht="18.75">
      <c r="A19" s="18" t="s">
        <v>50</v>
      </c>
      <c r="B19" s="11"/>
      <c r="C19" s="11"/>
      <c r="D19" s="9">
        <f>49.2+32.9+90.1+319.9</f>
        <v>492.09999999999997</v>
      </c>
    </row>
    <row r="20" spans="1:4" ht="18.75">
      <c r="A20" s="18" t="s">
        <v>51</v>
      </c>
      <c r="B20" s="11"/>
      <c r="C20" s="11"/>
      <c r="D20" s="9">
        <v>0</v>
      </c>
    </row>
    <row r="21" spans="1:4" ht="18.75">
      <c r="A21" s="18" t="s">
        <v>52</v>
      </c>
      <c r="B21" s="11"/>
      <c r="C21" s="11"/>
      <c r="D21" s="9">
        <v>152.9</v>
      </c>
    </row>
    <row r="22" spans="1:4" ht="18.75">
      <c r="A22" s="18" t="s">
        <v>49</v>
      </c>
      <c r="B22" s="11"/>
      <c r="C22" s="11"/>
      <c r="D22" s="9">
        <v>0</v>
      </c>
    </row>
    <row r="23" spans="1:4" ht="18.75">
      <c r="A23" s="18" t="s">
        <v>50</v>
      </c>
      <c r="B23" s="11"/>
      <c r="C23" s="11"/>
      <c r="D23" s="9">
        <v>152.9</v>
      </c>
    </row>
    <row r="24" spans="1:4" ht="18.75">
      <c r="A24" s="18" t="s">
        <v>51</v>
      </c>
      <c r="B24" s="11"/>
      <c r="C24" s="11"/>
      <c r="D24" s="9">
        <v>0</v>
      </c>
    </row>
    <row r="25" spans="1:4" ht="18.75">
      <c r="A25" s="19" t="s">
        <v>53</v>
      </c>
      <c r="B25" s="11"/>
      <c r="C25" s="11"/>
      <c r="D25" s="9">
        <f>D26+D27</f>
        <v>319.9</v>
      </c>
    </row>
    <row r="26" spans="1:4" ht="18.75">
      <c r="A26" s="20" t="s">
        <v>54</v>
      </c>
      <c r="B26" s="11"/>
      <c r="C26" s="11"/>
      <c r="D26" s="9">
        <v>319.9</v>
      </c>
    </row>
    <row r="27" spans="1:4" ht="18.75">
      <c r="A27" s="20" t="s">
        <v>55</v>
      </c>
      <c r="B27" s="11"/>
      <c r="C27" s="11"/>
      <c r="D27" s="9">
        <v>0</v>
      </c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</sheetData>
  <sheetProtection/>
  <mergeCells count="2">
    <mergeCell ref="A3:D3"/>
    <mergeCell ref="A14:D1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workbookViewId="0" topLeftCell="A7">
      <selection activeCell="L8" sqref="L8"/>
    </sheetView>
  </sheetViews>
  <sheetFormatPr defaultColWidth="9.140625" defaultRowHeight="12.75"/>
  <cols>
    <col min="1" max="1" width="41.8515625" style="0" customWidth="1"/>
    <col min="2" max="2" width="0.13671875" style="0" customWidth="1"/>
    <col min="3" max="5" width="9.140625" style="0" hidden="1" customWidth="1"/>
    <col min="6" max="6" width="17.00390625" style="0" customWidth="1"/>
    <col min="7" max="7" width="18.00390625" style="0" customWidth="1"/>
    <col min="8" max="8" width="23.00390625" style="0" customWidth="1"/>
    <col min="9" max="9" width="17.421875" style="0" customWidth="1"/>
    <col min="10" max="10" width="15.28125" style="0" customWidth="1"/>
    <col min="11" max="11" width="15.7109375" style="0" customWidth="1"/>
    <col min="12" max="12" width="19.28125" style="0" customWidth="1"/>
    <col min="13" max="13" width="16.71093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45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6" t="s">
        <v>14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7"/>
    </row>
    <row r="4" spans="1:13" ht="18.75">
      <c r="A4" s="55" t="s">
        <v>79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3" customHeight="1">
      <c r="A5" s="63" t="s">
        <v>28</v>
      </c>
      <c r="B5" s="11"/>
      <c r="C5" s="11"/>
      <c r="D5" s="11"/>
      <c r="E5" s="11"/>
      <c r="F5" s="54" t="s">
        <v>16</v>
      </c>
      <c r="G5" s="54" t="s">
        <v>17</v>
      </c>
      <c r="H5" s="54" t="s">
        <v>57</v>
      </c>
      <c r="I5" s="60" t="s">
        <v>19</v>
      </c>
      <c r="J5" s="60"/>
      <c r="K5" s="60"/>
      <c r="L5" s="60" t="s">
        <v>62</v>
      </c>
      <c r="M5" s="60"/>
    </row>
    <row r="6" spans="1:13" ht="36.75" customHeight="1">
      <c r="A6" s="63"/>
      <c r="B6" s="11"/>
      <c r="C6" s="11"/>
      <c r="D6" s="11"/>
      <c r="E6" s="11"/>
      <c r="F6" s="54"/>
      <c r="G6" s="54"/>
      <c r="H6" s="54"/>
      <c r="I6" s="61" t="s">
        <v>58</v>
      </c>
      <c r="J6" s="60" t="s">
        <v>59</v>
      </c>
      <c r="K6" s="60"/>
      <c r="L6" s="60" t="s">
        <v>94</v>
      </c>
      <c r="M6" s="60" t="s">
        <v>33</v>
      </c>
    </row>
    <row r="7" spans="1:13" ht="75.75" customHeight="1">
      <c r="A7" s="63"/>
      <c r="B7" s="11"/>
      <c r="C7" s="11"/>
      <c r="D7" s="11"/>
      <c r="E7" s="11"/>
      <c r="F7" s="54"/>
      <c r="G7" s="54"/>
      <c r="H7" s="54"/>
      <c r="I7" s="62"/>
      <c r="J7" s="33" t="s">
        <v>60</v>
      </c>
      <c r="K7" s="33" t="s">
        <v>61</v>
      </c>
      <c r="L7" s="60"/>
      <c r="M7" s="60"/>
    </row>
    <row r="8" spans="1:14" ht="44.25" customHeight="1">
      <c r="A8" s="12" t="s">
        <v>63</v>
      </c>
      <c r="B8" s="11"/>
      <c r="C8" s="11"/>
      <c r="D8" s="11"/>
      <c r="E8" s="11"/>
      <c r="F8" s="38">
        <v>30612</v>
      </c>
      <c r="G8" s="38">
        <v>34105.2</v>
      </c>
      <c r="H8" s="38">
        <v>16164</v>
      </c>
      <c r="I8" s="42">
        <v>32631.5</v>
      </c>
      <c r="J8" s="39">
        <f>I8*0.3</f>
        <v>9789.449999999999</v>
      </c>
      <c r="K8" s="42">
        <f>I8*0.7</f>
        <v>22842.05</v>
      </c>
      <c r="L8" s="42">
        <f aca="true" t="shared" si="0" ref="L8:L13">I8/F8*100</f>
        <v>106.5970861100222</v>
      </c>
      <c r="M8" s="42">
        <f aca="true" t="shared" si="1" ref="M8:M13">I8/G8*100</f>
        <v>95.67895804745318</v>
      </c>
      <c r="N8" s="35"/>
    </row>
    <row r="9" spans="1:13" ht="44.25" customHeight="1">
      <c r="A9" s="12" t="s">
        <v>64</v>
      </c>
      <c r="B9" s="11"/>
      <c r="C9" s="11"/>
      <c r="D9" s="11"/>
      <c r="E9" s="11"/>
      <c r="F9" s="39">
        <v>134</v>
      </c>
      <c r="G9" s="44">
        <v>130</v>
      </c>
      <c r="H9" s="39">
        <v>127</v>
      </c>
      <c r="I9" s="39">
        <v>115</v>
      </c>
      <c r="J9" s="39">
        <v>27</v>
      </c>
      <c r="K9" s="39">
        <v>88</v>
      </c>
      <c r="L9" s="42">
        <f t="shared" si="0"/>
        <v>85.82089552238806</v>
      </c>
      <c r="M9" s="42">
        <f t="shared" si="1"/>
        <v>88.46153846153845</v>
      </c>
    </row>
    <row r="10" spans="1:21" ht="47.25" customHeight="1">
      <c r="A10" s="18" t="s">
        <v>65</v>
      </c>
      <c r="B10" s="11"/>
      <c r="C10" s="11"/>
      <c r="D10" s="11"/>
      <c r="E10" s="11"/>
      <c r="F10" s="45">
        <v>10686.3</v>
      </c>
      <c r="G10" s="46">
        <v>11711.4</v>
      </c>
      <c r="H10" s="46">
        <v>5805</v>
      </c>
      <c r="I10" s="47">
        <v>11854.599999999999</v>
      </c>
      <c r="J10" s="46">
        <v>3428.6</v>
      </c>
      <c r="K10" s="46">
        <v>8425.97</v>
      </c>
      <c r="L10" s="47">
        <f t="shared" si="0"/>
        <v>110.93268951835526</v>
      </c>
      <c r="M10" s="47">
        <f t="shared" si="1"/>
        <v>101.22274023600934</v>
      </c>
      <c r="O10" s="50"/>
      <c r="P10" s="51"/>
      <c r="Q10" s="51"/>
      <c r="R10" s="51"/>
      <c r="S10" s="50"/>
      <c r="T10" s="51"/>
      <c r="U10" s="51"/>
    </row>
    <row r="11" spans="1:16" ht="18.75">
      <c r="A11" s="18" t="s">
        <v>67</v>
      </c>
      <c r="B11" s="11"/>
      <c r="C11" s="11"/>
      <c r="D11" s="11"/>
      <c r="E11" s="11"/>
      <c r="F11" s="48">
        <f>F10*N11</f>
        <v>9243.6495</v>
      </c>
      <c r="G11" s="47">
        <f>G10*N11</f>
        <v>10130.360999999999</v>
      </c>
      <c r="H11" s="46">
        <f>H10*N11</f>
        <v>5021.325</v>
      </c>
      <c r="I11" s="47">
        <f>I10*N11</f>
        <v>10254.229</v>
      </c>
      <c r="J11" s="46">
        <f>J10*N11</f>
        <v>2965.739</v>
      </c>
      <c r="K11" s="46">
        <f>K10*N11</f>
        <v>7288.46405</v>
      </c>
      <c r="L11" s="47">
        <f t="shared" si="0"/>
        <v>110.93268951835526</v>
      </c>
      <c r="M11" s="47">
        <f t="shared" si="1"/>
        <v>101.22274023600937</v>
      </c>
      <c r="N11" s="32">
        <v>0.865</v>
      </c>
      <c r="P11" s="34"/>
    </row>
    <row r="12" spans="1:16" ht="18.75">
      <c r="A12" s="18" t="s">
        <v>66</v>
      </c>
      <c r="B12" s="11"/>
      <c r="C12" s="11"/>
      <c r="D12" s="11"/>
      <c r="E12" s="11"/>
      <c r="F12" s="48">
        <f>F10*N12</f>
        <v>1442.6505</v>
      </c>
      <c r="G12" s="47">
        <f>G10*N12</f>
        <v>1581.039</v>
      </c>
      <c r="H12" s="47">
        <f>H10*N12</f>
        <v>783.6750000000001</v>
      </c>
      <c r="I12" s="47">
        <f>I10*N12</f>
        <v>1600.3709999999999</v>
      </c>
      <c r="J12" s="46">
        <f>J10*N12</f>
        <v>462.861</v>
      </c>
      <c r="K12" s="46">
        <f>K10*N12</f>
        <v>1137.50595</v>
      </c>
      <c r="L12" s="47">
        <f t="shared" si="0"/>
        <v>110.93268951835526</v>
      </c>
      <c r="M12" s="47">
        <f t="shared" si="1"/>
        <v>101.22274023600934</v>
      </c>
      <c r="N12" s="32">
        <v>0.135</v>
      </c>
      <c r="P12" s="34"/>
    </row>
    <row r="13" spans="1:15" ht="44.25" customHeight="1">
      <c r="A13" s="18" t="s">
        <v>68</v>
      </c>
      <c r="B13" s="11"/>
      <c r="C13" s="11"/>
      <c r="D13" s="11"/>
      <c r="E13" s="11"/>
      <c r="F13" s="48">
        <f>F10/F9/12*1000</f>
        <v>6645.70895522388</v>
      </c>
      <c r="G13" s="48">
        <f>G10/G9/12*1000</f>
        <v>7507.307692307692</v>
      </c>
      <c r="H13" s="48">
        <f>H10/H9/6*1000</f>
        <v>7618.110236220473</v>
      </c>
      <c r="I13" s="48">
        <f>I10/I9/12*1000</f>
        <v>8590.289855072462</v>
      </c>
      <c r="J13" s="48">
        <f>J10/J9/12*1000</f>
        <v>10582.098765432098</v>
      </c>
      <c r="K13" s="48">
        <f>K10/K9/12*1000</f>
        <v>7979.138257575756</v>
      </c>
      <c r="L13" s="47">
        <f t="shared" si="0"/>
        <v>129.26069909095307</v>
      </c>
      <c r="M13" s="47">
        <f t="shared" si="1"/>
        <v>114.42570635374969</v>
      </c>
      <c r="N13" s="50"/>
      <c r="O13" s="51"/>
    </row>
    <row r="14" spans="1:15" ht="33.75" customHeight="1">
      <c r="A14" s="18" t="s">
        <v>69</v>
      </c>
      <c r="B14" s="11"/>
      <c r="C14" s="11"/>
      <c r="D14" s="11"/>
      <c r="E14" s="11"/>
      <c r="F14" s="49" t="s">
        <v>80</v>
      </c>
      <c r="G14" s="49" t="s">
        <v>80</v>
      </c>
      <c r="H14" s="49" t="s">
        <v>80</v>
      </c>
      <c r="I14" s="49" t="s">
        <v>80</v>
      </c>
      <c r="J14" s="49" t="s">
        <v>92</v>
      </c>
      <c r="K14" s="49" t="s">
        <v>80</v>
      </c>
      <c r="L14" s="49" t="s">
        <v>80</v>
      </c>
      <c r="M14" s="49" t="s">
        <v>80</v>
      </c>
      <c r="N14" s="51"/>
      <c r="O14" s="51"/>
    </row>
    <row r="15" spans="1:13" ht="39.75" customHeight="1">
      <c r="A15" s="18" t="s">
        <v>70</v>
      </c>
      <c r="B15" s="11"/>
      <c r="C15" s="11"/>
      <c r="D15" s="11"/>
      <c r="E15" s="11"/>
      <c r="F15" s="47">
        <f aca="true" t="shared" si="2" ref="F15:K15">F8/F9/12</f>
        <v>19.03731343283582</v>
      </c>
      <c r="G15" s="47">
        <f t="shared" si="2"/>
        <v>21.86230769230769</v>
      </c>
      <c r="H15" s="47">
        <f t="shared" si="2"/>
        <v>10.606299212598424</v>
      </c>
      <c r="I15" s="47">
        <f t="shared" si="2"/>
        <v>23.646014492753622</v>
      </c>
      <c r="J15" s="47">
        <f>J8/J9/12</f>
        <v>30.21435185185185</v>
      </c>
      <c r="K15" s="47">
        <f t="shared" si="2"/>
        <v>21.630729166666665</v>
      </c>
      <c r="L15" s="47">
        <f>I15/F15*100</f>
        <v>124.20877859776502</v>
      </c>
      <c r="M15" s="47">
        <f>I15/G15*100</f>
        <v>108.15882214059924</v>
      </c>
    </row>
    <row r="16" spans="1:13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5"/>
      <c r="B18" s="2"/>
      <c r="C18" s="2"/>
      <c r="D18" s="2"/>
      <c r="E18" s="2"/>
      <c r="F18" s="2"/>
      <c r="G18" s="2"/>
      <c r="H18" s="2"/>
      <c r="I18" s="2"/>
      <c r="J18" s="43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43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43"/>
      <c r="K20" s="2"/>
      <c r="L20" s="2"/>
      <c r="M20" s="2"/>
    </row>
  </sheetData>
  <sheetProtection/>
  <mergeCells count="11">
    <mergeCell ref="G5:G7"/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A6" sqref="A6:L6"/>
    </sheetView>
  </sheetViews>
  <sheetFormatPr defaultColWidth="9.140625" defaultRowHeight="12.75"/>
  <cols>
    <col min="1" max="1" width="30.28125" style="0" customWidth="1"/>
    <col min="2" max="2" width="0.13671875" style="0" hidden="1" customWidth="1"/>
    <col min="3" max="5" width="9.140625" style="0" hidden="1" customWidth="1"/>
    <col min="6" max="7" width="18.140625" style="0" customWidth="1"/>
    <col min="8" max="8" width="15.57421875" style="0" customWidth="1"/>
    <col min="9" max="9" width="13.00390625" style="0" customWidth="1"/>
    <col min="10" max="10" width="17.28125" style="0" customWidth="1"/>
    <col min="11" max="11" width="16.140625" style="0" customWidth="1"/>
    <col min="12" max="12" width="16.8515625" style="0" customWidth="1"/>
  </cols>
  <sheetData>
    <row r="3" spans="1:13" ht="18.75">
      <c r="A3" s="6"/>
      <c r="B3" s="6"/>
      <c r="C3" s="6"/>
      <c r="D3" s="6"/>
      <c r="E3" s="6"/>
      <c r="F3" s="6"/>
      <c r="G3" s="6"/>
      <c r="H3" s="6"/>
      <c r="I3" s="6"/>
      <c r="J3" s="16" t="s">
        <v>56</v>
      </c>
      <c r="M3" s="6"/>
    </row>
    <row r="4" spans="1:13" ht="18.75">
      <c r="A4" s="6"/>
      <c r="B4" s="6"/>
      <c r="C4" s="6"/>
      <c r="D4" s="6"/>
      <c r="E4" s="6"/>
      <c r="F4" s="6"/>
      <c r="G4" s="6"/>
      <c r="H4" s="6"/>
      <c r="I4" s="6"/>
      <c r="J4" s="6" t="s">
        <v>14</v>
      </c>
      <c r="L4" s="21"/>
      <c r="M4" s="6"/>
    </row>
    <row r="5" spans="1:13" ht="32.25" customHeight="1">
      <c r="A5" s="6"/>
      <c r="B5" s="6"/>
      <c r="C5" s="6"/>
      <c r="D5" s="6"/>
      <c r="E5" s="6"/>
      <c r="F5" s="6"/>
      <c r="G5" s="7"/>
      <c r="H5" s="7"/>
      <c r="I5" s="6"/>
      <c r="J5" s="6"/>
      <c r="K5" s="6"/>
      <c r="L5" s="6"/>
      <c r="M5" s="6"/>
    </row>
    <row r="6" spans="1:13" ht="46.5" customHeight="1">
      <c r="A6" s="66" t="s">
        <v>95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"/>
    </row>
    <row r="7" spans="1:13" ht="24" customHeight="1">
      <c r="A7" s="56"/>
      <c r="B7" s="13"/>
      <c r="C7" s="13"/>
      <c r="D7" s="13"/>
      <c r="E7" s="13"/>
      <c r="F7" s="54" t="s">
        <v>71</v>
      </c>
      <c r="G7" s="54" t="s">
        <v>72</v>
      </c>
      <c r="H7" s="54" t="s">
        <v>0</v>
      </c>
      <c r="I7" s="54" t="s">
        <v>73</v>
      </c>
      <c r="J7" s="54"/>
      <c r="K7" s="54"/>
      <c r="L7" s="54"/>
      <c r="M7" s="6"/>
    </row>
    <row r="8" spans="1:13" ht="27.75" customHeight="1">
      <c r="A8" s="56"/>
      <c r="B8" s="13"/>
      <c r="C8" s="13"/>
      <c r="D8" s="13"/>
      <c r="E8" s="13"/>
      <c r="F8" s="54"/>
      <c r="G8" s="54"/>
      <c r="H8" s="54"/>
      <c r="I8" s="54" t="s">
        <v>1</v>
      </c>
      <c r="J8" s="54" t="s">
        <v>2</v>
      </c>
      <c r="K8" s="54" t="s">
        <v>3</v>
      </c>
      <c r="L8" s="54" t="s">
        <v>4</v>
      </c>
      <c r="M8" s="6"/>
    </row>
    <row r="9" spans="1:13" ht="48" customHeight="1">
      <c r="A9" s="56"/>
      <c r="B9" s="13"/>
      <c r="C9" s="13"/>
      <c r="D9" s="13"/>
      <c r="E9" s="13"/>
      <c r="F9" s="54"/>
      <c r="G9" s="54"/>
      <c r="H9" s="54"/>
      <c r="I9" s="54"/>
      <c r="J9" s="54"/>
      <c r="K9" s="54"/>
      <c r="L9" s="54"/>
      <c r="M9" s="6"/>
    </row>
    <row r="10" spans="1:13" ht="32.25" customHeight="1">
      <c r="A10" s="63" t="s">
        <v>75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"/>
    </row>
    <row r="11" spans="1:13" ht="78" customHeight="1">
      <c r="A11" s="12" t="s">
        <v>74</v>
      </c>
      <c r="B11" s="11"/>
      <c r="C11" s="11"/>
      <c r="D11" s="11"/>
      <c r="E11" s="11"/>
      <c r="F11" s="24" t="s">
        <v>80</v>
      </c>
      <c r="G11" s="25" t="s">
        <v>80</v>
      </c>
      <c r="H11" s="24"/>
      <c r="I11" s="24"/>
      <c r="J11" s="24"/>
      <c r="K11" s="24"/>
      <c r="L11" s="24"/>
      <c r="M11" s="6"/>
    </row>
    <row r="12" spans="1:13" ht="18.75">
      <c r="A12" s="60" t="s">
        <v>76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"/>
    </row>
    <row r="13" spans="1:13" ht="70.5" customHeight="1">
      <c r="A13" s="18" t="s">
        <v>77</v>
      </c>
      <c r="B13" s="11"/>
      <c r="C13" s="11"/>
      <c r="D13" s="11"/>
      <c r="E13" s="11"/>
      <c r="F13" s="25" t="s">
        <v>80</v>
      </c>
      <c r="G13" s="25" t="s">
        <v>80</v>
      </c>
      <c r="H13" s="11"/>
      <c r="I13" s="11"/>
      <c r="J13" s="11"/>
      <c r="K13" s="11"/>
      <c r="L13" s="11"/>
      <c r="M13" s="6"/>
    </row>
    <row r="14" spans="1:13" ht="18.75">
      <c r="A14" s="1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6"/>
    </row>
    <row r="16" spans="1:13" ht="18.75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6"/>
    </row>
    <row r="17" spans="1:14" ht="18.75">
      <c r="A17" s="22" t="s">
        <v>90</v>
      </c>
      <c r="B17" s="22"/>
      <c r="C17" s="22"/>
      <c r="D17" s="22"/>
      <c r="E17" s="22"/>
      <c r="F17" s="22"/>
      <c r="G17" s="64" t="s">
        <v>78</v>
      </c>
      <c r="H17" s="64"/>
      <c r="I17" s="64"/>
      <c r="J17" s="65" t="s">
        <v>91</v>
      </c>
      <c r="K17" s="65"/>
      <c r="L17" s="65"/>
      <c r="M17" s="30"/>
      <c r="N17" s="30"/>
    </row>
    <row r="18" spans="1:13" ht="18.75">
      <c r="A18" s="23"/>
      <c r="B18" s="15"/>
      <c r="C18" s="15"/>
      <c r="D18" s="15"/>
      <c r="E18" s="15"/>
      <c r="F18" s="15"/>
      <c r="G18" s="15"/>
      <c r="H18" s="29" t="s">
        <v>13</v>
      </c>
      <c r="I18" s="29"/>
      <c r="J18" s="15"/>
      <c r="K18" s="64" t="s">
        <v>12</v>
      </c>
      <c r="L18" s="64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K18:L18"/>
    <mergeCell ref="G17:I17"/>
    <mergeCell ref="J17:L17"/>
    <mergeCell ref="A6:L6"/>
    <mergeCell ref="H7:H9"/>
    <mergeCell ref="I8:I9"/>
    <mergeCell ref="A7:A9"/>
    <mergeCell ref="F7:F9"/>
    <mergeCell ref="G7:G9"/>
    <mergeCell ref="I7:L7"/>
    <mergeCell ref="J8:J9"/>
    <mergeCell ref="K8:K9"/>
    <mergeCell ref="L8:L9"/>
    <mergeCell ref="A10:L10"/>
    <mergeCell ref="A12:L12"/>
  </mergeCells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Ситник Оксана Михайлівна</cp:lastModifiedBy>
  <cp:lastPrinted>2020-12-17T07:05:48Z</cp:lastPrinted>
  <dcterms:created xsi:type="dcterms:W3CDTF">1996-10-08T23:32:33Z</dcterms:created>
  <dcterms:modified xsi:type="dcterms:W3CDTF">2020-12-17T11:00:15Z</dcterms:modified>
  <cp:category/>
  <cp:version/>
  <cp:contentType/>
  <cp:contentStatus/>
</cp:coreProperties>
</file>