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ЕКОНОМИКА\Програма ПСЕР\Програма\2021 рік\Травень\Доопрацьовано ВК\друк\з номером\"/>
    </mc:Choice>
  </mc:AlternateContent>
  <bookViews>
    <workbookView xWindow="-120" yWindow="-120" windowWidth="29040" windowHeight="15840" tabRatio="605"/>
  </bookViews>
  <sheets>
    <sheet name="dodatok" sheetId="20" r:id="rId1"/>
  </sheets>
  <definedNames>
    <definedName name="_xlnm._FilterDatabase" localSheetId="0" hidden="1">dodatok!$A$11:$M$11</definedName>
    <definedName name="_xlnm.Print_Titles" localSheetId="0">dodatok!$9:$11</definedName>
    <definedName name="_xlnm.Print_Area" localSheetId="0">dodatok!$A$1:$G$308</definedName>
  </definedNames>
  <calcPr calcId="162913" calcMode="manual"/>
</workbook>
</file>

<file path=xl/calcChain.xml><?xml version="1.0" encoding="utf-8"?>
<calcChain xmlns="http://schemas.openxmlformats.org/spreadsheetml/2006/main">
  <c r="F229" i="20" l="1"/>
  <c r="F192" i="20"/>
  <c r="F228" i="20"/>
  <c r="F171" i="20"/>
  <c r="F17" i="20"/>
  <c r="F188" i="20"/>
  <c r="F197" i="20"/>
  <c r="F177" i="20"/>
  <c r="F37" i="20"/>
  <c r="F55" i="20"/>
  <c r="F50" i="20" l="1"/>
  <c r="F48" i="20"/>
  <c r="F52" i="20"/>
  <c r="F40" i="20" l="1"/>
  <c r="F33" i="20" s="1"/>
  <c r="F42" i="20"/>
  <c r="F27" i="20" l="1"/>
  <c r="F155" i="20"/>
  <c r="F207" i="20"/>
  <c r="F46" i="20" l="1"/>
  <c r="F41" i="20" s="1"/>
  <c r="F34" i="20" s="1"/>
  <c r="F236" i="20"/>
  <c r="F179" i="20"/>
  <c r="F151" i="20"/>
  <c r="F146" i="20"/>
  <c r="F58" i="20"/>
  <c r="F149" i="20" l="1"/>
  <c r="F296" i="20" l="1"/>
  <c r="F32" i="20" l="1"/>
  <c r="F301" i="20" s="1"/>
  <c r="F45" i="20"/>
  <c r="F39" i="20" l="1"/>
  <c r="F300" i="20" l="1"/>
  <c r="F294" i="20"/>
  <c r="F290" i="20"/>
  <c r="F287" i="20"/>
  <c r="F284" i="20"/>
  <c r="F283" i="20"/>
  <c r="F278" i="20"/>
  <c r="F276" i="20"/>
  <c r="F273" i="20"/>
  <c r="F267" i="20"/>
  <c r="F257" i="20"/>
  <c r="F253" i="20"/>
  <c r="F251" i="20"/>
  <c r="F248" i="20"/>
  <c r="F245" i="20"/>
  <c r="F237" i="20"/>
  <c r="F233" i="20"/>
  <c r="F231" i="20"/>
  <c r="F226" i="20"/>
  <c r="F219" i="20"/>
  <c r="F216" i="20"/>
  <c r="F204" i="20"/>
  <c r="F194" i="20"/>
  <c r="F189" i="20"/>
  <c r="F184" i="20"/>
  <c r="F176" i="20" s="1"/>
  <c r="F173" i="20"/>
  <c r="F164" i="20"/>
  <c r="F158" i="20"/>
  <c r="F93" i="20"/>
  <c r="F29" i="20"/>
  <c r="F25" i="20"/>
  <c r="F23" i="20"/>
  <c r="F18" i="20"/>
  <c r="F169" i="20" l="1"/>
  <c r="F243" i="20"/>
  <c r="F157" i="20"/>
  <c r="F187" i="20"/>
  <c r="F12" i="20"/>
  <c r="F57" i="20"/>
  <c r="F193" i="20"/>
  <c r="F218" i="20"/>
  <c r="F250" i="20"/>
  <c r="F282" i="20"/>
  <c r="F289" i="20"/>
  <c r="F256" i="20"/>
  <c r="F31" i="20" l="1"/>
  <c r="F302" i="20"/>
  <c r="F186" i="20"/>
  <c r="F281" i="20"/>
  <c r="F242" i="20" l="1"/>
  <c r="F299" i="20" s="1"/>
  <c r="D211" i="20"/>
</calcChain>
</file>

<file path=xl/sharedStrings.xml><?xml version="1.0" encoding="utf-8"?>
<sst xmlns="http://schemas.openxmlformats.org/spreadsheetml/2006/main" count="486" uniqueCount="282">
  <si>
    <t>Будівництво об'єктів житлово-комунального господарства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</si>
  <si>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</si>
  <si>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</si>
  <si>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</si>
  <si>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Виконавчий комітет Сумської міської ради</t>
  </si>
  <si>
    <t>Заходи із запобігання та ліквідації надзвичайних ситуацій та наслідків стихійного лиха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</si>
  <si>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</si>
  <si>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</si>
  <si>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</si>
  <si>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</si>
  <si>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Будівництво інших об'єктів комунальної власності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</si>
  <si>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</si>
  <si>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Театральної площі</t>
  </si>
  <si>
    <t>Реконструкція - термомодернізація будівлі КУ ССШ №7 ім. М. Савченка СМР по вул. Лесі Українки, 23 в м. Суми</t>
  </si>
  <si>
    <t xml:space="preserve">Реконструкція парку ім. І.М. Кожедуба </t>
  </si>
  <si>
    <t>2018-2021</t>
  </si>
  <si>
    <t>2018-2023</t>
  </si>
  <si>
    <t>2019-2025</t>
  </si>
  <si>
    <t>2019-2021</t>
  </si>
  <si>
    <t>2017-2021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</si>
  <si>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</si>
  <si>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2014-2025</t>
  </si>
  <si>
    <t>2018-2022</t>
  </si>
  <si>
    <t>2020-2021</t>
  </si>
  <si>
    <t>Внески до статутного капіталу суб’єктів господарювання</t>
  </si>
  <si>
    <t xml:space="preserve">Департамент соціального захисту населення Сумської міської ради </t>
  </si>
  <si>
    <t>Інші заходи у сфері соціального захисту і соціального забезпечення</t>
  </si>
  <si>
    <t>Відділ культури Сумської міської ради</t>
  </si>
  <si>
    <t>Експлуатація та технічне обслуговування житлового фонду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</si>
  <si>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</si>
  <si>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</si>
  <si>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</si>
  <si>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Інші субвенції з місцевого бюджету</t>
  </si>
  <si>
    <t>Департамент забезпечення ресурсних платежів Сумської міської ради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</si>
  <si>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</si>
  <si>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</si>
  <si>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</si>
  <si>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Капітальний ремонт житлового фонду (приміщень)</t>
  </si>
  <si>
    <t>Дослідження і розробки, окремі заходи розвитку по реалізації державних (регіональних) програм</t>
  </si>
  <si>
    <t>Реконструкція та реставрація інших об'єктів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</si>
  <si>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</si>
  <si>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</si>
  <si>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</si>
  <si>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Будівництво освітніх установ та закладів </t>
  </si>
  <si>
    <t xml:space="preserve">Нове будівництво зони відпочинку на річці Псел по пров. Дачний, 9 </t>
  </si>
  <si>
    <t>Капітальний ремонт інших об`єктів, у т.ч. за рахунок:</t>
  </si>
  <si>
    <t>місцевого запозичення</t>
  </si>
  <si>
    <t>Всього видатків, у т.ч. за рахунок: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</si>
  <si>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</si>
  <si>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Будівництво установ та закладів соціальної сфери</t>
  </si>
  <si>
    <t>Реалізація проекту «Підвищення енергоефективності в освітніх закладах міста Суми», в тому числі: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</si>
  <si>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</si>
  <si>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Реконструкція спортивного майданчика з влаштуванням штучного покриття в районі житлового будинку №51 В по вул. Іллінська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</si>
  <si>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п.3 м. Суми 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</si>
  <si>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67, п.1 м. Суми </t>
  </si>
  <si>
    <t xml:space="preserve">Реконструкція  підпірної гідроспоруди під Шевченківським мостом </t>
  </si>
  <si>
    <t>КП «Центр догляду за тваринами» Сумської міської ради</t>
  </si>
  <si>
    <t>Нове будівництво шахтного колодязя в с.Битиця</t>
  </si>
  <si>
    <t>Капітальний ремонт самопливного залізобетонного каналізаційного колектора Д-1800 мм, що проходить по території КНС-2 по вул. Луговій від КК №1 до грабельного приміщення КНС із заміною залізобетонних кілець та плити перекриття в КК №1</t>
  </si>
  <si>
    <t>Нове будівництво місцевої автоматизованої системи централізованого оповіщення м. Суми</t>
  </si>
  <si>
    <t>Будівництво дитячого майданчика  на території Сумського ДНЗ (ясла-садок) № 35 «Дюймовочка»</t>
  </si>
  <si>
    <t>Нове будівництво скейт-парку по вул. Ковпака, 77Б-81Б в м. Суми</t>
  </si>
  <si>
    <t>Управління архітектури та містобудування Сумської міської ради</t>
  </si>
  <si>
    <t>Розроблення схем планування та забудови територій (містобудівної документації)</t>
  </si>
  <si>
    <t>Будівництво установ та закладів культури</t>
  </si>
  <si>
    <t>Нове будівництво шахтного колодязя в с.Вільшанка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</si>
  <si>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</si>
  <si>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Капітальний ремонт спортивних залів, тиру та коридорів підвального приміщення по вулиці Праці,5</t>
  </si>
  <si>
    <t>Капітальний ремонт спортивної зали відділення боксу МКЗ «КДЮСШ «Суми», м.Суми вул.Праці, 5</t>
  </si>
  <si>
    <t>Капітальний ремонт підвальних приміщень адмінбудівлі по вул. Горького, 21 м.Суми</t>
  </si>
  <si>
    <t>2021</t>
  </si>
  <si>
    <t xml:space="preserve">Капітальний ремонт по облаштуванню будівлі закладу пристроями захисту від прямих попадань блискавки і вторинних її проявів Комунальної установи Сумська спеціалізована школа І-ІІІ ступенів  № 1 ім. В.Стрельченка, м.Суми, Сумської області </t>
  </si>
  <si>
    <t xml:space="preserve">Капітальний ремонт обладнання пристроїв захисту від прямих попадань блискавки і вторинних її проявів 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</si>
  <si>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</si>
  <si>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харчоблоку Комунальної установи Сумська загальноосвітня школа І-ІІІ ступенів № 4 імені Героя України Олександра Аніщенка Сумської міської ради</t>
  </si>
  <si>
    <t>Капітальний ремонт приміщення  Комунальної установи Сумська загальноосвітня школа І-ІІІ ступенів № 5 м.Суми, Сумської області</t>
  </si>
  <si>
    <t>Капітальний ремонт харчоблоку Комунальної установи Сумська спеціалізована школа І-ІІІ ступенів № 7 імені Максима Савченка Сумської міської ради</t>
  </si>
  <si>
    <t xml:space="preserve">Капітальний ремонт туалетів  Комунальної установи Сумська загальноосвітня школа I-III ступенів  №8 Сумської міської ради </t>
  </si>
  <si>
    <t>Капітальний ремонт туалетів Комунальної установи Сумська спеціалізована школа І-ІІІ ступенів № 9, м.Суми, Сумської області</t>
  </si>
  <si>
    <t xml:space="preserve">Капітальний ремонт приміщення їдальні (варочний цех)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</si>
  <si>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приміщення Комунальної установи Сумська спеціалізована школа І-ІІІ ступенів № 17, м.Суми, Сумської області </t>
  </si>
  <si>
    <t>Капітальний ремонт вимощення навколо будівлі  Комунальної установи Сумська загальноосвітня школа І-ІІІ ступенів № 22 імені Ігоря Гольченка Сумської міської ради</t>
  </si>
  <si>
    <t xml:space="preserve">Капітальний ремонт системи опалення  Комунальної установи Сумська загальноосвітня школа І-ІІІ ступенів № 23, м.Суми, Сумської області </t>
  </si>
  <si>
    <t xml:space="preserve">Капітальний ремонт 3-го поверху  Комунальної установи Сумська спеціалізована школа І-ІІІ ступенів № 25, м.Суми, Сумської області </t>
  </si>
  <si>
    <t>Капітальний ремонт підлоги харчоблоку Сумського дошкільного навчального закладу (центр розвитку дитини) № 13 «Купава» Сумської міської ради</t>
  </si>
  <si>
    <t xml:space="preserve">Капітальний ремонт куточків видачі їжі по групах Сумського дошкільного навчального закладу (центр розвитку дитини) № 14 «Золотий півник» Сумської міської ради </t>
  </si>
  <si>
    <t xml:space="preserve">Капітальний ремонт  пральні Сумського дошкільного навчального закладу (ясла - садок) № 32 «Ластівка» м.Суми, Сумської області   </t>
  </si>
  <si>
    <t>Капітальний ремонт  підсобних приміщень харчоблоку у Сумському дошкільному  навчальному  закладі (ясла-садок) № 35 «Дюймовочка» м.Суми, Сумської області</t>
  </si>
  <si>
    <t>Капітальний ремонт даху  Сумського дошкільного навчального закладу (центр розвитку дитини) № 36 «Червоненька квіточка» Сумської міської ради</t>
  </si>
  <si>
    <t>Капітальний ремонт фасаду господарського блоку Сумського дошкільного навчального закладу (ясла-садок) № 38 «Яблунька» Сумської міської ради</t>
  </si>
  <si>
    <t xml:space="preserve">Капітальний ремонт музичної зали Сумського дошкільного навчального закладу (ясла - садок) № 39 «Теремок» м.Суми, Сумської області  </t>
  </si>
  <si>
    <t xml:space="preserve">Капітальний ремонт машинного відділення пральні Сумського дошкільного навчального закладу (ясла - садок) № 3 «Калинка»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</si>
  <si>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7 «Попелюшка» м.Суми, Сумської області</t>
  </si>
  <si>
    <t xml:space="preserve">Капітальний ремонт двух ганків Сумського дошкільного навчального закладу (ясла - садок) № 17 «Радість» м.Суми, Сумської області  </t>
  </si>
  <si>
    <t xml:space="preserve">Капітальний ремонт павільйонів Сумського дошкільного навчального закладу (ясла - садок) № 19 «Рум'янек» м.Суми, Сумської області   </t>
  </si>
  <si>
    <t xml:space="preserve">Капітальний ремонт коридорів на першому та на другому поверсі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</si>
  <si>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музичної зали Сумського дошкільного навчального закладу (ясла - садок) № 22 «Джерельце»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</si>
  <si>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22 «Джерельце» м.Суми, Сумської області</t>
  </si>
  <si>
    <t xml:space="preserve">Капітальний ремонт системи водопостачання та каналізації Сумського дошкільного навчального закладу (ясла - садок) № 25 «Білосніжка»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</si>
  <si>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25 «Білосніжка» м.Суми, Сумської області</t>
  </si>
  <si>
    <t xml:space="preserve">Капітальний ремонт  будівлі з заміною вікон Сумського дошкільного навчального закладу (ясла - садок) № 29 «Росинка» м.Суми, Сумської області </t>
  </si>
  <si>
    <t xml:space="preserve">Капітальний ремонт харчоблоку Сумського дошкільного навчального закладу (ясла - садок) № 31 «Ягідка» м.Суми, Сумської області  </t>
  </si>
  <si>
    <t>Капітальний ремонт харчоблоку Комунальної установи Сумська загальноосвітня школа I-III ступенів № 15 ім. Д.Турбіна, м. Суми, Сумської області</t>
  </si>
  <si>
    <t xml:space="preserve">Капітальний ремонт 2-х туалетів другого поверху Комунальної установи Сумська загальноосвітня школа І-ІІІ ступенів № 18 Сумської міської ради </t>
  </si>
  <si>
    <t xml:space="preserve">Капітальний ремонт туалетних кімнат Комунальної установи Сумська загальноосвітня школа І-ІІІ ступенів № 24,  м.Суми, Сумської області </t>
  </si>
  <si>
    <t>Капітальний ремонт санітарно-гігієнічних кімнат Комунальної установи Сумська спеціалізована  школа І-ІІІ ступенів № 29, м.Суми, Сумської області</t>
  </si>
  <si>
    <t xml:space="preserve">Капітальний ремонт даху II корпус Комунальної установи Сумська спеціалізована школа І ступеня № 30 «Унікум» Сумської міської ради </t>
  </si>
  <si>
    <t xml:space="preserve">Капітальний ремонт приміщення  Комунальної установи Сумська гімназія № 1 м.Суми, Сумської області </t>
  </si>
  <si>
    <t>Капітальний ремонт туалетних кімнат 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</si>
  <si>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>Капітальний ремонт  системи каналізації Комунальної установи Сумського  спеціального реабілітаційного  навчально-виховного комплексу «Загальноосвітня школа I ступеня - дошкільний навчальний заклад № 34» 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</si>
  <si>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</si>
  <si>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>Капітальний ремонт фасаду з влаштування вхідної групи до відділення  денного перебування «Злагода» комунальної установи  «Сумський міський територіальний центр соціального обслуговування (надання соціальних послуг) «Берегиня» за адресою проспект Шевченка, буд. 11</t>
  </si>
  <si>
    <t xml:space="preserve">Капітальний ремонт зовнішнього оздоблення ґанку Пушкарівського будинку культури за адресою: с. Пушкарівка, вул. Шкільна, 3 </t>
  </si>
  <si>
    <t>Капітальний ремонт вентиляційної системи будівлі дитячої музичної школи №2 за адресою: м. Суми, вул. М.Вовчок, 31</t>
  </si>
  <si>
    <t>Капітальний ремонт будівлі (утеплення даху з заміною покрівельного килиму) дитячої музичної школи № 1 за адресою: м.Суми, вул. Д.Галицького, 73</t>
  </si>
  <si>
    <t>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</si>
  <si>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Капітальний ремонт покрівлі з утепленням КУ ССШ № 7 ім. М. Савченка Сумської міської ради по вул. Лесі Українки, 23 в м. Суми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</si>
  <si>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</si>
  <si>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</si>
  <si>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Реалізація проекту «Підвищення енергоефективності в дошкільних навчальних закладах міста Суми», в тому числі:</t>
  </si>
  <si>
    <t xml:space="preserve"> місцевого запозичення</t>
  </si>
  <si>
    <t>Капітальний ремонт дошкільних навчальних закладів в м. Суми, у т.ч. за рахунок:</t>
  </si>
  <si>
    <t>Капітальний ремонт покрівлі Великочернеччинського будинку культури за адресою: с. В.Чернеччина, вул. Центральна, 3</t>
  </si>
  <si>
    <t xml:space="preserve">місцевого запозичення </t>
  </si>
  <si>
    <t xml:space="preserve">Внески до статутного капіталу суб’єктів господарювання, в т. ч. за рахунок:                          </t>
  </si>
  <si>
    <t>КП «Міськводоканал» Сумської міської ради, в тому числі за рахунок:</t>
  </si>
  <si>
    <t>Капітальний ремонт по утепленню фасаду (спорткомплекс Авангард) по вулиці  Праці, 5</t>
  </si>
  <si>
    <t>Капітальний ремонт по утепленню трибун (спорткомплекс Авангард) по вулиці  Праці, 5</t>
  </si>
  <si>
    <t xml:space="preserve">Нове будівництво підземних контейнерних майданчиків </t>
  </si>
  <si>
    <t>Реконструкція дитячого парку «Казка» в м. Суми</t>
  </si>
  <si>
    <t>Капітальний ремонт даху Комунальної установи Сумська класична гімназія Сумської міської ради за адресою: вул. Рибалка, 5, навчальний корпус № 3</t>
  </si>
  <si>
    <t>Капітальний ремонт приміщення Центру реінтеграції бездомних осіб за адресою: м. Суми, вул. Робітниче селище, 14</t>
  </si>
  <si>
    <t>Нове будівництво скверу «Вишневий сад» по просп. Курський м.Суми</t>
  </si>
  <si>
    <t>Капітальний ремонт будівлі по вул. Герасима Кондратьєва, 157 в м. Суми</t>
  </si>
  <si>
    <t xml:space="preserve">КП СМР «Електроавтотранс»                                        </t>
  </si>
  <si>
    <t xml:space="preserve">Капітальний ремонт будівлі (утеплення фасаду) Комунальної установи Сумська спеціалізована школа І-ІІІ ступенів № 2 ім. Д.Косаренка м.Суми, Сумської області </t>
  </si>
  <si>
    <t>Капітальний ремонт навчальних кабінетів Стецьківського закладу загальної середньої освіти І-ІІІ ступенів Сумської міської ради</t>
  </si>
  <si>
    <t>Капітальний ремонт навчальних кабінетів Великочернеччинського закладу загальної середньої освіти І-ІІІ ступенів Сумської міської ради</t>
  </si>
  <si>
    <t>Нове будівництво дитячого майданчика в районі житлового будинку № 89 по вул. Роменській</t>
  </si>
  <si>
    <t>Капітальний ремонт пральні Сумського дошкільного навчального закладу (ясла - садок) № 31 «Ягідка» м.Суми, Сумської області</t>
  </si>
  <si>
    <t>Капітальний ремонт будівлі із заміною вікон Комунальної установи Сумський навчально - виховний комплекс «дошкільний навчальний заклад - загальноосвітня школа І ступеня № 41 «Райдуга» м.Суми</t>
  </si>
  <si>
    <t>Капітальний ремонт навчальних кабінетів Комунальної установи Сумська загальноосвітня школа І-ІІІ ступенів № 6 м.Суми, Сумської області</t>
  </si>
  <si>
    <t>Капітальний ремонт покрівлі з утепленням Комунальної установи Сумська загальноосвітня школа І-ІІІ ступенів № 6 м.Суми, Сумської області</t>
  </si>
  <si>
    <t>Капітальний ремонт (облаштування) спортивного майданчика «Олімпієць» на території Комунальної установи Сумська загальноосвітня школа І-ІІІ ступенів № 18 Сумської міської ради за адресою:  вул. Леваневського, 8 м. Суми</t>
  </si>
  <si>
    <t xml:space="preserve">Капітальний ремонт їдальні  Комунальної установи Сумська загальноосвітня школа І-ІІІ ступенів № 23, м.Суми, Сумської області </t>
  </si>
  <si>
    <t xml:space="preserve">Капітальний ремонт приміщень Сумського закладу загальної середньої освіти І-ІІІ ступенів № 21 Сумської міської ради </t>
  </si>
  <si>
    <t xml:space="preserve">Капітальний ремонт  туалетних кімнат Сумського дошкільного навчального закладу (ясла - садок) № 40 «Дельфін» м.Суми, Сумської області   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</si>
  <si>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(центр розвитку дитини) № 13 «Купава» Сумської міської ради</t>
  </si>
  <si>
    <t>Капітальний ремонт будівлі Комунального закладу Сумський Палац дітей та юнацтва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</si>
  <si>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</si>
  <si>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 імені В. Стрельченка,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</si>
  <si>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 «Комунальної установи Сумський навчально - виховний комплекс» загальноосвітня школа І ступеня - дошкільний навчальний заклад  № 11 «Журавонька»,  м. Суми, Сумської області </t>
  </si>
  <si>
    <t xml:space="preserve">Капітальний ремонт міжповерхових сходів І-ІІІ поверхів (ліве крило)  Сумського закладу загальної середньої освіти І-ІІІ ступенів № 26 Сумської міської ради </t>
  </si>
  <si>
    <t xml:space="preserve">Капітальний ремонт «Монтаж системи оповіщення людей про пожежу  та передавання тривожних сповіщень» Комунальної установи Сумська спеціалізована школа І-ІІІ ступенів № 29, м. Суми, Сумської області </t>
  </si>
  <si>
    <t>Капітальне будівництво (придбання) інших об'єктів</t>
  </si>
  <si>
    <t>Реконструкція житлового фонду (приміщень)</t>
  </si>
  <si>
    <t>Реконструкція зовнішніх теплових мереж та мереж водовідведення на площі Незалежності в м. Суми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</si>
  <si>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І-ІІІ ступенів № 21 Сумської міської ради </t>
  </si>
  <si>
    <t>Субвенція з місцевого бюджету на співфінансування інвестиційних проектів</t>
  </si>
  <si>
    <t>Реконструкція каналізаційних мереж по вул. Супруна, 19; 17/1 з перепідключенням до централізованої каналізаційної мережі в м. Суми</t>
  </si>
  <si>
    <t>Реконструкція 1-го поверху КУ «ССШ № 3» по вул. 20 років Перемоги, 9</t>
  </si>
  <si>
    <t>Нове будівництво пам'ятнику Героям Небесної Сотні</t>
  </si>
  <si>
    <t>Нове будівництво кладовища в районі селища Новоселиця за адресою: Сумська обл., Сумський р., Верхньосироватська с/рада</t>
  </si>
  <si>
    <t>Реконструкція приміщення по вул. Шишкіна, 12</t>
  </si>
  <si>
    <t xml:space="preserve">залишку коштів освітньої субвенції, що утворився на початок бюджетного періоду </t>
  </si>
  <si>
    <t>Нове будівництво підземного контейнерного майданчика за адресою: м.Суми, проспект Тараса Шевченка, буд. 14</t>
  </si>
  <si>
    <t>Нове будівництво тепломережі від ТК-208/1 до ТК-214/5 по вул. Юрія Вєтрова, 4 в м. Суми</t>
  </si>
  <si>
    <t>Будівництво  освітніх установ та закладів</t>
  </si>
  <si>
    <t>субвенцій з державного бюджету місцевим бюджетам</t>
  </si>
  <si>
    <t xml:space="preserve">Нове будівництво дитячого майданчика на території КУ Сумська ЗОШ І-ІІІ ступенів №12 ім. Б. Берестовського за адресою: м. Суми, вул. Засумська, 3 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</si>
  <si>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</si>
  <si>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ІІ корпусу Комунальної установи Сумська спеціалізована школа І ступеня № 30 «Унікум» Сумської міської ради </t>
  </si>
  <si>
    <t>2020-2022</t>
  </si>
  <si>
    <t xml:space="preserve">Капітальний ремонт музичної зали Сумського дошкільного навчального закладу (ясла - садок) № 16 «Сонечко» м.Суми, Сумської області  </t>
  </si>
  <si>
    <t xml:space="preserve">Капітальний ремонт системи гарячого водопостачання Сумського дошкільного навчального закладу (центр розвитку дитини) № 26 «Ласкавушка» Сумської міської ради </t>
  </si>
  <si>
    <t>Капітальний ремонт огорожі Сумського дошкільного навчального закладу (ясла - садок) № 33 «Маринка» м.Суми, Сумської області</t>
  </si>
  <si>
    <t>Капітальний ремонт асфальтового покриття Сумського дошкільного навчального закладу (центр розвитку дитини) № 36 «Червоненька квіточка» Сумської міської ради</t>
  </si>
  <si>
    <t>Капітальний ремонт приміщення харчоблоку Комунальної установи Сумська загальноосвітня школа І-ІІІ ступенів № 20, м.Суми,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</si>
  <si>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Комунального закладу Сумської міської ради – Сумський міський центр еколого - натуралістичної творчості учнівської молоді</t>
  </si>
  <si>
    <t xml:space="preserve">Реконструкція стадіону «Авангард» </t>
  </si>
  <si>
    <t>Нове будівництво кладовища в районі 40-ї підстанції в м. Суми</t>
  </si>
  <si>
    <t>Нове будівництво скверу по вул. Петропавлівська, 94 в м. Суми</t>
  </si>
  <si>
    <t xml:space="preserve">Нове будівництво об'єкту благоустрою-скверу Лікаря Олександра Ємця (біля дитячої лікарні по вул. Троїцька) у місті Суми </t>
  </si>
  <si>
    <t xml:space="preserve">Капітальний ремонт Будинку ветеранів по вул. Г.Кондратьєва, 165, буд. 20 </t>
  </si>
  <si>
    <t>Капітальний ремонт приміщень Комунальної установи Сумський навчально - виховний комплекс «Загальноосвітня школа I ступеня -дошкільний навчальний заклад № 9 «Веснянка» м.Суми, Сумської області</t>
  </si>
  <si>
    <t xml:space="preserve">Капітальний ремонт сходинок на центральному вході в будівлю Сумського дошкільного навчального закладу (ясла - садок) № 6 «Метелик» м.Суми, Сумської області </t>
  </si>
  <si>
    <t>Інші заходи у сфері зв'язку, телекомунікації та інформатики</t>
  </si>
  <si>
    <t>Нове будівництво комплексної системи відеоспостереження в Сумській міській територіальній громаді</t>
  </si>
  <si>
    <t>Загальна тривалість будівництва (рік початку і завершення)</t>
  </si>
  <si>
    <t>Разом видатків на поточний рік, гривень</t>
  </si>
  <si>
    <t>Управління  освіти і науки Сумської міської ради, в т.ч. за рахунок:</t>
  </si>
  <si>
    <t>Капітальний ремонт приміщення Комунальної установи Сумського навчально-виховного комплексу «Загальноосвітня школа I ступеня - дошкільний навчальний заклад  № 11 «Журавонька»  м.Суми, Сумської області</t>
  </si>
  <si>
    <t xml:space="preserve">Управління охорони здоров’я Сумської міської ради, в т.ч. за рахунок:  </t>
  </si>
  <si>
    <t xml:space="preserve">Департамент інфраструктури міста Сумської міської ради, в т.ч. за рахунок: </t>
  </si>
  <si>
    <t>Управління капітального будівництва та дорожнього господарства Сумської міської ради, в т.ч. за рахунок:</t>
  </si>
  <si>
    <t>Надання загальної середньої освіти закладами загальної середньої освіти, в т.ч. за рахунок:</t>
  </si>
  <si>
    <t>Капітальний ремонт закладів дошкільної освіти, в т.ч.:</t>
  </si>
  <si>
    <t>Капітальний ремонт закладів загальної середньої освіти (у тому числі дошкільні підрозділи НВК), в т.ч.:</t>
  </si>
  <si>
    <t>Капітальний ремонт закладів позашкільної освіти, в т.ч.:</t>
  </si>
  <si>
    <r>
      <t xml:space="preserve">Заходи з енергозбереження, в т.ч. за рахунок: </t>
    </r>
    <r>
      <rPr>
        <sz val="14"/>
        <color rgb="FFFF0000"/>
        <rFont val="Times New Roman"/>
        <family val="1"/>
        <charset val="204"/>
      </rPr>
      <t/>
    </r>
  </si>
  <si>
    <t xml:space="preserve">Капітальний ремонт харчоблоку закладу дошкільної освіти (ясла - садок) № 12 «Олімпійський» Сумської міської ради </t>
  </si>
  <si>
    <t>Капітальний ремонт коридорів закладу дошкільної освіти (ясла - садок) № 21 «Волошка» Сумської міської ради</t>
  </si>
  <si>
    <t>Капітальний ремонт покрівлі  закладу дошкільної освіти (ясла - садок) № 21 «Волошка» Сумської міської ради</t>
  </si>
  <si>
    <t>Капітальний ремонт групових приміщень закладу дошкільної освіти (ясла - садок) № 27 «Світанок» Сумської міської ради</t>
  </si>
  <si>
    <t>Керівництво і управління у відповідній сфері у містах (місті Києві), селищах, селах, територіальних громадах</t>
  </si>
  <si>
    <t>Придбання обладнання і предметів довгострокового користування</t>
  </si>
  <si>
    <t>Забезпечення діяльності палаців i будинків культури, клубів, центрів дозвілля та інших клубних закладів</t>
  </si>
  <si>
    <t>Забезпечення діяльності інших закладів в галузі культури і мистецтва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</si>
  <si>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</si>
  <si>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</si>
  <si>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</si>
  <si>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</si>
  <si>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Надання дошкільної освіти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</si>
  <si>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</si>
  <si>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</si>
  <si>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</si>
  <si>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в т.ч. за рахунок:</t>
  </si>
  <si>
    <t>Багатопрофільна стаціонарна медична допомога населенню</t>
  </si>
  <si>
    <t>Лікарсько-акушерська допомога вагітним, породіллям та новонародженим</t>
  </si>
  <si>
    <t>Інші програми та заходи у сфері охорони здоров’я</t>
  </si>
  <si>
    <t>Забезпечення діяльності інших закладів у сфері соціального захисту і соціального забезпечення</t>
  </si>
  <si>
    <t>Забезпечення діяльності бібліотек</t>
  </si>
  <si>
    <t xml:space="preserve">субвенцій з місцевих бюджетів іншим місцевим бюджетам </t>
  </si>
  <si>
    <t>Надання загальної середньої освіти закладами загальної середньої освіти</t>
  </si>
  <si>
    <t xml:space="preserve">Перелік об’єктів будівництва, реконструкції, реставрації, капітального ремонту та інших видатків за рахунок коштів бюджету розвитку бюджету Сумської міської територіальної громади у 2021 році </t>
  </si>
  <si>
    <t>Придбання обладнання і предметів довгострокового користування, в т.ч. за рахунок:</t>
  </si>
  <si>
    <t>Капітальний ремонт інших об'єктів, у т.ч. за рахунок: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</si>
  <si>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області, в т.ч. за рахунок: </t>
  </si>
  <si>
    <t xml:space="preserve">Капітальний ремонт харчоблоку Великочернеччинського закладу загальної освіти І-ІІІ ступенів Сумської міської ради, в т.ч. за рахунок: </t>
  </si>
  <si>
    <t xml:space="preserve">Капітальний ремонт харчоблоку та їдальні Стецьківського закладу загальної освіти І-ІІІ ступенів Сумської міської ради, в т.ч. за рахунок </t>
  </si>
  <si>
    <t>Субвенція з місцевого бюджету за рахунок залишку коштів освітньої субвенції, що утворився на початок бюджетного періоду, в т.ч. за рахунок:</t>
  </si>
  <si>
    <t>2021-2022</t>
  </si>
  <si>
    <t>Капітальний ремонт інших об'єктів</t>
  </si>
  <si>
    <t>Реставрація пам'яток культури, історії та архітектури</t>
  </si>
  <si>
    <t>Реконструкція теплових мереж для забезпечення взаємного резервування теплових джерел Сумської ТЕЦ та КППВ в м. Суми</t>
  </si>
  <si>
    <t>Нове будівництво дитячого майданчика в районі житлового будинку № 45 по вул. Прокоф'єва</t>
  </si>
  <si>
    <t>2020-2023</t>
  </si>
  <si>
    <t>Найменування кодів економічної класифікації видатків бюджету /об'єкта будівництва / вид будівельних робіт, у тому числі проектні роботи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</si>
  <si>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(ясла - садок) № 6 «Метелик»                                                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</si>
  <si>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Сумського дошкільного навчального закладу (ясла - садок) № 19 «Рум'янек»                                            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</si>
  <si>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загальноосвітня школа І-ІІІ ступенів № 5,                                              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</si>
  <si>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9,                                           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</si>
  <si>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10                                               ім. Героя Радянського союзу О.А.Бутка, м. Суми, Сумської області </t>
  </si>
  <si>
    <t>Капітальний ремонт  їдальні КУ  Сумська  ЗОШ  І-ІІІ ступенів № 12 ім. Б.Берестовського, м.Суми, Сумської області  за адресою: вул.Засумська, 3                                               м. Суми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</si>
  <si>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 І- ІІІ ступенів № 12                                               ім. Б.Берестовського м. Суми, Сумської області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</si>
  <si>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 І-ІІІ ступенів № 19                                                                          ім. М.С. Нестеровського Сумської міської ради</t>
  </si>
  <si>
    <t>Капітальний ремонт будівлі КНП «Дитяча клінічна лікарня Святої Зінаїди» Сумської міської рада за адресою: м. Суми, вул. Троїцька, 28 (стаціонар,                                          2-х поверхова будівля)</t>
  </si>
  <si>
    <t>Капітальний ремонт покрівлі Піщанського клубу «Супутник» за адресою:                           с. В.Піщане, вул. Парнянського, 7</t>
  </si>
  <si>
    <t>Капітальний ремонт діючого каналізаційного колектора Д-500 мм по                                      вул. Ремісничій в м. Суми</t>
  </si>
  <si>
    <t>Нове будівництво підземного контейнерного майданчика за адресою: м.Суми,                                                   вул. Леваневського, буд. 22</t>
  </si>
  <si>
    <t>Реконструкція розподільчих теплових мереж, які проходять по вул. Кузнечна та підключені до елеваторного вузла будинку по вул. Першотравнева, 10А                                             в м. Суми</t>
  </si>
  <si>
    <t>Реконструкція каналізаційного самопливного колектору Д-1000 мм по                                     вул. 1-ша Набережна р. Стрілка м. Суми (Коригування)</t>
  </si>
  <si>
    <t>Нове будівництво ділянки водогону за адресою: м. Суми, с. Піщане,                                     вул. Вишнева</t>
  </si>
  <si>
    <t>Нове будівництво ділянки водогону за адресою: м. Суми, с.Піщане,                                       вул. Шкільна від будинку № 29</t>
  </si>
  <si>
    <t>Реконструкція стадіону КУ ССШ І-ІІІ ступенів № 25 за адресою: м. Суми,                              вул. Декабристів, 80</t>
  </si>
  <si>
    <t>Реконструкція неврологічного відділення КУ  «СМКЛ № 4»                                                       по вул. Металургів, 38</t>
  </si>
  <si>
    <t>Нове будівництво стадіону з хокею на траві по вул. Героїв Крут, 1/1,  1/2                                            в м. Суми</t>
  </si>
  <si>
    <t xml:space="preserve">Реконструкція футбольного поля в районі будинку № 43 по вул. Люблінська                        в м. Суми </t>
  </si>
  <si>
    <t>Реконструкція спортивного центру «Єдність нації» по вул. Люблінська                            в м. Суми</t>
  </si>
  <si>
    <t>Реконструкція п'ятого поверху адмінбудівлі по вул. Першотравнева, 21                              в м. Суми</t>
  </si>
  <si>
    <t xml:space="preserve">Нове будівництво дитячого садка у 12 мікрорайоні за адресою: м. Суми,                              вул. Інтернаціоналістів, 35 </t>
  </si>
  <si>
    <t>Капітальний ремонт системи освітлення КУ Сумська ЗОШ № 20                                    по вул. Металургів, 71 в м. Суми</t>
  </si>
  <si>
    <t>Реконструкція - термомодернізація будівлі КУ Сумська СШ № 9                                         по вул. Даргомижського, 3 в м. Суми</t>
  </si>
  <si>
    <t>Капітальний ремонт даху Сумського дошкільного навчального закладу                                         (ясла - садок) № 8 «Космічний» м.Суми, Сумської області, проспект Михайла Лушпи, 34</t>
  </si>
  <si>
    <t>Капітальний ремонт їдальні Комунальної установи Сумська спеціалізована школа  І-ІІІ ступенів № 17, м. Суми, Сумської області за адресою:                                                                            пр. М.Лушпи, 18</t>
  </si>
  <si>
    <t xml:space="preserve">Капітальний ремонт покрівлі Сумського закладу загальної середньої освіти                                І-ІІІ ступенів № 21 Сумської міської ради </t>
  </si>
  <si>
    <t xml:space="preserve">Капітальний ремонт приміщення майстерні Комунальної установи                                     В. Піщанська загальноосвітня школа I-II ступенів м. Суми, Сумської області </t>
  </si>
  <si>
    <t>Реконструкція (санація) самотічного каналізаційного колектора Д-500                                  від вул. 1-ої Замостянської по вул.Черкаській до перехрестя вул.Черкаської із вул.Лінійною в м.Суми</t>
  </si>
  <si>
    <t>Нове будівництво тротуару вздовж дороги в селі Верхнє Піщане                                           по вул. Парнянській (з обох сторін проїзної частини)</t>
  </si>
  <si>
    <t>Капітальний ремонт приміщення за адресою м. Суми вул. Горького, 21                            (3 поверх)</t>
  </si>
  <si>
    <t>Реставрація покрівлі та фасаду житлового будинку по вул.Соборна, 32                                  в м. Суми (пам'ятка архітектури місцевого значення 1951 р. (охор. №166 - См (коригування)</t>
  </si>
  <si>
    <t>Реставрація покрівлі та фасаду житлового будинку по вул.Соборна, 27                              в м. Суми (пам'ятка архітектури місцевого значення 1948 р. (охор. №167-См)</t>
  </si>
  <si>
    <t>субвенції з місцевого бюджету за рахунок залишку коштів освітньої субвенції, що утворився на початок бюджетного періоду</t>
  </si>
  <si>
    <t xml:space="preserve">Капітальний ремонт коридору початкової школи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</si>
  <si>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туалетних кімнат Сумського закладу загальної середньої освіти І-ІІІ ступенів № 19 ім. М.С.Нестеровського Сумської міської ради </t>
  </si>
  <si>
    <t>Нове будівництво підземного контейнерного майданчику за адресою: м. Суми, проспект Михайла Лушпи, буд. 7</t>
  </si>
  <si>
    <t>Капітальний ремонт вимощення Сумського спеціального дошкільного навчального закладу (ясла - садок) № 20 «Посмішка» м.Суми, Сумської області</t>
  </si>
  <si>
    <t xml:space="preserve">                      Додаток </t>
  </si>
  <si>
    <t>до  рішення  виконавчого  комітету</t>
  </si>
  <si>
    <t>Директор департаменту фінансів, економіки та інвестицій Сумської міської ради</t>
  </si>
  <si>
    <t>С.А. Липова</t>
  </si>
  <si>
    <t xml:space="preserve">від 18.05.2021   № 313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</si>
</sst>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0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i/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sz val="16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i/>
      <sz val="18"/>
      <name val="Times New Roman"/>
      <family val="1"/>
      <charset val="204"/>
    </font>
    <font>
      <b/>
      <sz val="36"/>
      <name val="Times New Roman"/>
      <family val="1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24"/>
      <name val="Calibri"/>
      <family val="2"/>
      <charset val="204"/>
      <scheme val="minor"/>
    </font>
    <font>
      <sz val="2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56">
    <xf numFmtId="0" fontId="0" fillId="0" borderId="0" xfId="0"/>
    <xf numFmtId="0" fontId="6" fillId="0" borderId="0" xfId="0" applyFont="1" applyFill="1"/>
    <xf numFmtId="0" fontId="25" fillId="0" borderId="0" xfId="0" applyNumberFormat="1" applyFont="1" applyFill="1" applyAlignment="1" applyProtection="1"/>
    <xf numFmtId="0" fontId="6" fillId="0" borderId="0" xfId="0" applyFont="1" applyFill="1" applyBorder="1"/>
    <xf numFmtId="3" fontId="6" fillId="0" borderId="0" xfId="0" applyNumberFormat="1" applyFont="1" applyFill="1" applyBorder="1"/>
    <xf numFmtId="165" fontId="6" fillId="0" borderId="0" xfId="0" applyNumberFormat="1" applyFont="1" applyFill="1" applyBorder="1"/>
    <xf numFmtId="4" fontId="6" fillId="0" borderId="0" xfId="0" applyNumberFormat="1" applyFont="1" applyFill="1" applyBorder="1"/>
    <xf numFmtId="1" fontId="26" fillId="0" borderId="0" xfId="0" applyNumberFormat="1" applyFont="1" applyFill="1" applyBorder="1"/>
    <xf numFmtId="4" fontId="26" fillId="0" borderId="0" xfId="0" applyNumberFormat="1" applyFont="1" applyFill="1" applyBorder="1"/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3" fontId="14" fillId="0" borderId="0" xfId="0" applyNumberFormat="1" applyFont="1" applyFill="1" applyBorder="1"/>
    <xf numFmtId="165" fontId="14" fillId="0" borderId="0" xfId="0" applyNumberFormat="1" applyFont="1" applyFill="1" applyBorder="1"/>
    <xf numFmtId="4" fontId="14" fillId="0" borderId="0" xfId="0" applyNumberFormat="1" applyFont="1" applyFill="1" applyBorder="1"/>
    <xf numFmtId="1" fontId="13" fillId="0" borderId="0" xfId="0" applyNumberFormat="1" applyFont="1" applyFill="1" applyBorder="1"/>
    <xf numFmtId="4" fontId="13" fillId="0" borderId="0" xfId="0" applyNumberFormat="1" applyFont="1" applyFill="1" applyBorder="1"/>
    <xf numFmtId="0" fontId="14" fillId="0" borderId="0" xfId="0" applyFont="1" applyFill="1"/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/>
    <xf numFmtId="3" fontId="21" fillId="0" borderId="0" xfId="0" applyNumberFormat="1" applyFont="1" applyFill="1" applyBorder="1"/>
    <xf numFmtId="165" fontId="21" fillId="0" borderId="0" xfId="0" applyNumberFormat="1" applyFont="1" applyFill="1" applyBorder="1"/>
    <xf numFmtId="4" fontId="21" fillId="0" borderId="0" xfId="0" applyNumberFormat="1" applyFont="1" applyFill="1" applyBorder="1"/>
    <xf numFmtId="1" fontId="10" fillId="0" borderId="0" xfId="0" applyNumberFormat="1" applyFont="1" applyFill="1" applyBorder="1"/>
    <xf numFmtId="4" fontId="10" fillId="0" borderId="0" xfId="0" applyNumberFormat="1" applyFont="1" applyFill="1" applyBorder="1"/>
    <xf numFmtId="0" fontId="21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Fill="1" applyBorder="1"/>
    <xf numFmtId="3" fontId="12" fillId="0" borderId="0" xfId="0" applyNumberFormat="1" applyFont="1" applyFill="1" applyBorder="1"/>
    <xf numFmtId="165" fontId="12" fillId="0" borderId="0" xfId="0" applyNumberFormat="1" applyFont="1" applyFill="1" applyBorder="1"/>
    <xf numFmtId="4" fontId="12" fillId="0" borderId="0" xfId="0" applyNumberFormat="1" applyFont="1" applyFill="1" applyBorder="1"/>
    <xf numFmtId="1" fontId="12" fillId="0" borderId="0" xfId="0" applyNumberFormat="1" applyFont="1" applyFill="1" applyBorder="1"/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3" fontId="13" fillId="0" borderId="0" xfId="0" applyNumberFormat="1" applyFont="1" applyFill="1" applyBorder="1"/>
    <xf numFmtId="165" fontId="13" fillId="0" borderId="0" xfId="0" applyNumberFormat="1" applyFont="1" applyFill="1" applyBorder="1"/>
    <xf numFmtId="49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3" fontId="18" fillId="0" borderId="1" xfId="0" applyNumberFormat="1" applyFont="1" applyFill="1" applyBorder="1" applyAlignment="1">
      <alignment horizontal="left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7" fillId="0" borderId="0" xfId="0" applyFont="1" applyFill="1"/>
    <xf numFmtId="0" fontId="15" fillId="0" borderId="0" xfId="0" applyFont="1" applyFill="1" applyBorder="1"/>
    <xf numFmtId="3" fontId="15" fillId="0" borderId="0" xfId="0" applyNumberFormat="1" applyFont="1" applyFill="1" applyBorder="1"/>
    <xf numFmtId="165" fontId="15" fillId="0" borderId="0" xfId="0" applyNumberFormat="1" applyFont="1" applyFill="1" applyBorder="1"/>
    <xf numFmtId="4" fontId="15" fillId="0" borderId="0" xfId="0" applyNumberFormat="1" applyFont="1" applyFill="1" applyBorder="1"/>
    <xf numFmtId="0" fontId="1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 applyProtection="1">
      <alignment horizontal="left" vertical="center" wrapText="1"/>
    </xf>
    <xf numFmtId="0" fontId="18" fillId="0" borderId="0" xfId="0" applyFont="1" applyFill="1" applyBorder="1"/>
    <xf numFmtId="3" fontId="18" fillId="0" borderId="0" xfId="0" applyNumberFormat="1" applyFont="1" applyFill="1" applyBorder="1"/>
    <xf numFmtId="165" fontId="18" fillId="0" borderId="0" xfId="0" applyNumberFormat="1" applyFont="1" applyFill="1" applyBorder="1"/>
    <xf numFmtId="4" fontId="18" fillId="0" borderId="0" xfId="0" applyNumberFormat="1" applyFont="1" applyFill="1" applyBorder="1"/>
    <xf numFmtId="0" fontId="18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20" fillId="0" borderId="0" xfId="0" applyFont="1" applyFill="1"/>
    <xf numFmtId="0" fontId="12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3" fontId="15" fillId="0" borderId="1" xfId="0" applyNumberFormat="1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0" fontId="16" fillId="0" borderId="1" xfId="0" applyFont="1" applyFill="1" applyBorder="1"/>
    <xf numFmtId="165" fontId="15" fillId="0" borderId="1" xfId="0" applyNumberFormat="1" applyFont="1" applyFill="1" applyBorder="1" applyAlignment="1">
      <alignment horizontal="center"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center" wrapText="1"/>
    </xf>
    <xf numFmtId="3" fontId="15" fillId="0" borderId="1" xfId="2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" fontId="14" fillId="0" borderId="1" xfId="0" applyNumberFormat="1" applyFont="1" applyFill="1" applyBorder="1" applyAlignment="1">
      <alignment vertical="center"/>
    </xf>
    <xf numFmtId="4" fontId="17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/>
    <xf numFmtId="0" fontId="23" fillId="0" borderId="0" xfId="0" applyFont="1" applyFill="1" applyBorder="1"/>
    <xf numFmtId="0" fontId="23" fillId="0" borderId="0" xfId="0" applyFont="1" applyFill="1"/>
    <xf numFmtId="0" fontId="24" fillId="0" borderId="1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/>
    <xf numFmtId="4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Border="1" applyAlignment="1">
      <alignment horizontal="center" vertical="distributed" wrapText="1"/>
    </xf>
    <xf numFmtId="0" fontId="7" fillId="0" borderId="0" xfId="0" applyFont="1" applyFill="1" applyBorder="1"/>
    <xf numFmtId="0" fontId="7" fillId="0" borderId="0" xfId="0" applyNumberFormat="1" applyFont="1" applyFill="1" applyAlignment="1" applyProtection="1"/>
    <xf numFmtId="0" fontId="28" fillId="0" borderId="0" xfId="0" applyFont="1" applyFill="1" applyBorder="1"/>
    <xf numFmtId="3" fontId="28" fillId="0" borderId="0" xfId="0" applyNumberFormat="1" applyFont="1" applyFill="1" applyBorder="1"/>
    <xf numFmtId="165" fontId="28" fillId="0" borderId="0" xfId="0" applyNumberFormat="1" applyFont="1" applyFill="1" applyBorder="1"/>
    <xf numFmtId="4" fontId="28" fillId="0" borderId="0" xfId="0" applyNumberFormat="1" applyFont="1" applyFill="1" applyBorder="1"/>
    <xf numFmtId="3" fontId="29" fillId="0" borderId="0" xfId="0" applyNumberFormat="1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/>
    <xf numFmtId="4" fontId="29" fillId="0" borderId="0" xfId="0" applyNumberFormat="1" applyFont="1" applyFill="1" applyBorder="1"/>
    <xf numFmtId="3" fontId="22" fillId="0" borderId="0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left"/>
    </xf>
    <xf numFmtId="4" fontId="13" fillId="0" borderId="0" xfId="0" applyNumberFormat="1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FF99FF"/>
      <color rgb="FF00FF00"/>
      <color rgb="FFCCCCFF"/>
      <color rgb="FFCCFF99"/>
      <color rgb="FF66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76"/>
  <sheetViews>
    <sheetView showZeros="0" tabSelected="1" view="pageBreakPreview" zoomScale="65" zoomScaleNormal="100" zoomScaleSheetLayoutView="65" workbookViewId="0">
      <selection activeCell="D4" sqref="D4:G4"/>
    </sheetView>
  </sheetViews>
  <sheetFormatPr defaultColWidth="8.85546875" defaultRowHeight="12.75" x14ac:dyDescent="0.2"/>
  <cols>
    <col min="1" max="1" width="102.140625" style="1" customWidth="1"/>
    <col min="2" max="2" width="109" style="1" customWidth="1"/>
    <col min="3" max="3" width="28" style="1" customWidth="1"/>
    <col min="4" max="4" width="27.7109375" style="1" customWidth="1"/>
    <col min="5" max="5" width="26.42578125" style="1" customWidth="1"/>
    <col min="6" max="6" width="33.7109375" style="1" customWidth="1"/>
    <col min="7" max="7" width="26.42578125" style="1" customWidth="1"/>
    <col min="8" max="8" width="16.85546875" style="3" customWidth="1"/>
    <col min="9" max="9" width="17.5703125" style="4" bestFit="1" customWidth="1"/>
    <col min="10" max="10" width="13.7109375" style="5" customWidth="1"/>
    <col min="11" max="11" width="22.7109375" style="6" bestFit="1" customWidth="1"/>
    <col min="12" max="12" width="13.7109375" style="5" customWidth="1"/>
    <col min="13" max="13" width="19.140625" style="7" customWidth="1"/>
    <col min="14" max="17" width="24.42578125" style="8" customWidth="1"/>
    <col min="18" max="69" width="8.85546875" style="3"/>
    <col min="70" max="16384" width="8.85546875" style="1"/>
  </cols>
  <sheetData>
    <row r="1" spans="1:69" ht="40.5" customHeight="1" x14ac:dyDescent="0.6">
      <c r="C1" s="2"/>
      <c r="D1" s="154" t="s">
        <v>277</v>
      </c>
      <c r="E1" s="154"/>
      <c r="F1" s="154"/>
      <c r="G1" s="154"/>
    </row>
    <row r="2" spans="1:69" ht="39" customHeight="1" x14ac:dyDescent="0.6">
      <c r="C2" s="2"/>
      <c r="D2" s="154" t="s">
        <v>278</v>
      </c>
      <c r="E2" s="154"/>
      <c r="F2" s="154"/>
      <c r="G2" s="154"/>
    </row>
    <row r="3" spans="1:69" ht="39" customHeight="1" x14ac:dyDescent="0.6">
      <c r="C3" s="2"/>
      <c r="D3" s="154" t="s">
        <v>281</v>
      </c>
      <c r="E3" s="154"/>
      <c r="F3" s="154"/>
      <c r="G3" s="154"/>
    </row>
    <row r="4" spans="1:69" ht="39" customHeight="1" x14ac:dyDescent="0.6">
      <c r="C4" s="2"/>
      <c r="D4" s="154"/>
      <c r="E4" s="154"/>
      <c r="F4" s="154"/>
      <c r="G4" s="154"/>
    </row>
    <row r="7" spans="1:69" ht="70.5" customHeight="1" x14ac:dyDescent="0.2">
      <c r="A7" s="145" t="s">
        <v>224</v>
      </c>
      <c r="B7" s="145"/>
      <c r="C7" s="145"/>
      <c r="D7" s="145"/>
      <c r="E7" s="145"/>
      <c r="F7" s="145"/>
      <c r="G7" s="145"/>
    </row>
    <row r="8" spans="1:69" ht="24" customHeight="1" x14ac:dyDescent="0.3">
      <c r="A8" s="9"/>
      <c r="B8" s="9"/>
      <c r="C8" s="9"/>
      <c r="D8" s="9"/>
      <c r="E8" s="9"/>
      <c r="F8" s="9"/>
      <c r="G8" s="10"/>
      <c r="H8" s="148"/>
      <c r="I8" s="148"/>
      <c r="J8" s="148"/>
      <c r="K8" s="148"/>
      <c r="L8" s="148"/>
      <c r="M8" s="155"/>
      <c r="N8" s="155"/>
      <c r="O8" s="155"/>
      <c r="P8" s="155"/>
      <c r="Q8" s="155"/>
    </row>
    <row r="9" spans="1:69" s="12" customFormat="1" ht="31.5" customHeight="1" x14ac:dyDescent="0.35">
      <c r="A9" s="146" t="s">
        <v>6</v>
      </c>
      <c r="B9" s="146" t="s">
        <v>237</v>
      </c>
      <c r="C9" s="146" t="s">
        <v>188</v>
      </c>
      <c r="D9" s="146" t="s">
        <v>7</v>
      </c>
      <c r="E9" s="146" t="s">
        <v>8</v>
      </c>
      <c r="F9" s="146" t="s">
        <v>189</v>
      </c>
      <c r="G9" s="146" t="s">
        <v>9</v>
      </c>
      <c r="H9" s="149"/>
      <c r="I9" s="150"/>
      <c r="J9" s="151"/>
      <c r="K9" s="152"/>
      <c r="L9" s="151"/>
      <c r="M9" s="153"/>
      <c r="N9" s="152"/>
      <c r="O9" s="152"/>
      <c r="P9" s="152"/>
      <c r="Q9" s="152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</row>
    <row r="10" spans="1:69" s="12" customFormat="1" ht="114" customHeight="1" x14ac:dyDescent="0.35">
      <c r="A10" s="146"/>
      <c r="B10" s="146"/>
      <c r="C10" s="146"/>
      <c r="D10" s="146"/>
      <c r="E10" s="146"/>
      <c r="F10" s="146"/>
      <c r="G10" s="146"/>
      <c r="H10" s="149"/>
      <c r="I10" s="150"/>
      <c r="J10" s="151"/>
      <c r="K10" s="152"/>
      <c r="L10" s="151"/>
      <c r="M10" s="153"/>
      <c r="N10" s="152"/>
      <c r="O10" s="152"/>
      <c r="P10" s="152"/>
      <c r="Q10" s="152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</row>
    <row r="11" spans="1:69" s="20" customFormat="1" ht="33" customHeight="1" x14ac:dyDescent="0.3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4"/>
      <c r="I11" s="15"/>
      <c r="J11" s="16"/>
      <c r="K11" s="17"/>
      <c r="L11" s="16"/>
      <c r="M11" s="18"/>
      <c r="N11" s="19"/>
      <c r="O11" s="19"/>
      <c r="P11" s="19"/>
      <c r="Q11" s="19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</row>
    <row r="12" spans="1:69" s="30" customFormat="1" ht="44.25" customHeight="1" x14ac:dyDescent="0.35">
      <c r="A12" s="21" t="s">
        <v>4</v>
      </c>
      <c r="B12" s="22"/>
      <c r="C12" s="22"/>
      <c r="D12" s="22"/>
      <c r="E12" s="22"/>
      <c r="F12" s="23">
        <f>F18+F23+F25+F29+F27+F13+F14+F15+F16+F17</f>
        <v>35885352</v>
      </c>
      <c r="G12" s="22"/>
      <c r="H12" s="24"/>
      <c r="I12" s="25"/>
      <c r="J12" s="26"/>
      <c r="K12" s="27"/>
      <c r="L12" s="26"/>
      <c r="M12" s="28"/>
      <c r="N12" s="29"/>
      <c r="O12" s="29"/>
      <c r="P12" s="29"/>
      <c r="Q12" s="29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</row>
    <row r="13" spans="1:69" s="30" customFormat="1" ht="44.25" customHeight="1" x14ac:dyDescent="0.35">
      <c r="A13" s="31" t="s">
        <v>206</v>
      </c>
      <c r="B13" s="32" t="s">
        <v>205</v>
      </c>
      <c r="C13" s="22"/>
      <c r="D13" s="22"/>
      <c r="E13" s="22"/>
      <c r="F13" s="33">
        <v>100000</v>
      </c>
      <c r="G13" s="22"/>
      <c r="H13" s="24"/>
      <c r="I13" s="25"/>
      <c r="J13" s="26"/>
      <c r="K13" s="27"/>
      <c r="L13" s="26"/>
      <c r="M13" s="28"/>
      <c r="N13" s="29"/>
      <c r="O13" s="29"/>
      <c r="P13" s="29"/>
      <c r="Q13" s="29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</row>
    <row r="14" spans="1:69" s="30" customFormat="1" ht="44.25" customHeight="1" x14ac:dyDescent="0.35">
      <c r="A14" s="31" t="s">
        <v>207</v>
      </c>
      <c r="B14" s="32" t="s">
        <v>205</v>
      </c>
      <c r="C14" s="22"/>
      <c r="D14" s="22"/>
      <c r="E14" s="22"/>
      <c r="F14" s="33">
        <v>65000</v>
      </c>
      <c r="G14" s="22"/>
      <c r="H14" s="24"/>
      <c r="I14" s="25"/>
      <c r="J14" s="26"/>
      <c r="K14" s="27"/>
      <c r="L14" s="26"/>
      <c r="M14" s="28"/>
      <c r="N14" s="29"/>
      <c r="O14" s="29"/>
      <c r="P14" s="29"/>
      <c r="Q14" s="29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</row>
    <row r="15" spans="1:69" s="30" customFormat="1" ht="54" customHeight="1" x14ac:dyDescent="0.35">
      <c r="A15" s="31" t="s">
        <v>208</v>
      </c>
      <c r="B15" s="32" t="s">
        <v>205</v>
      </c>
      <c r="C15" s="22"/>
      <c r="D15" s="22"/>
      <c r="E15" s="22"/>
      <c r="F15" s="33">
        <v>110700</v>
      </c>
      <c r="G15" s="22"/>
      <c r="H15" s="24"/>
      <c r="I15" s="25"/>
      <c r="J15" s="26"/>
      <c r="K15" s="27"/>
      <c r="L15" s="26"/>
      <c r="M15" s="28"/>
      <c r="N15" s="29"/>
      <c r="O15" s="29"/>
      <c r="P15" s="29"/>
      <c r="Q15" s="29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</row>
    <row r="16" spans="1:69" s="30" customFormat="1" ht="44.25" customHeight="1" x14ac:dyDescent="0.35">
      <c r="A16" s="31" t="s">
        <v>209</v>
      </c>
      <c r="B16" s="32" t="s">
        <v>117</v>
      </c>
      <c r="C16" s="22"/>
      <c r="D16" s="22"/>
      <c r="E16" s="22"/>
      <c r="F16" s="33">
        <v>311700</v>
      </c>
      <c r="G16" s="22"/>
      <c r="H16" s="24"/>
      <c r="I16" s="25"/>
      <c r="J16" s="26"/>
      <c r="K16" s="27"/>
      <c r="L16" s="26"/>
      <c r="M16" s="28"/>
      <c r="N16" s="29"/>
      <c r="O16" s="29"/>
      <c r="P16" s="29"/>
      <c r="Q16" s="29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</row>
    <row r="17" spans="1:69" s="30" customFormat="1" ht="72" customHeight="1" x14ac:dyDescent="0.35">
      <c r="A17" s="31" t="s">
        <v>210</v>
      </c>
      <c r="B17" s="32" t="s">
        <v>205</v>
      </c>
      <c r="C17" s="22"/>
      <c r="D17" s="22"/>
      <c r="E17" s="22"/>
      <c r="F17" s="33">
        <f>1560000-30000</f>
        <v>1530000</v>
      </c>
      <c r="G17" s="22"/>
      <c r="H17" s="24"/>
      <c r="I17" s="25"/>
      <c r="J17" s="26"/>
      <c r="K17" s="27"/>
      <c r="L17" s="26"/>
      <c r="M17" s="28"/>
      <c r="N17" s="29"/>
      <c r="O17" s="29"/>
      <c r="P17" s="29"/>
      <c r="Q17" s="29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</row>
    <row r="18" spans="1:69" s="12" customFormat="1" ht="54" customHeight="1" x14ac:dyDescent="0.35">
      <c r="A18" s="34" t="s">
        <v>41</v>
      </c>
      <c r="B18" s="32" t="s">
        <v>36</v>
      </c>
      <c r="C18" s="143"/>
      <c r="D18" s="143"/>
      <c r="E18" s="143"/>
      <c r="F18" s="33">
        <f>SUM(F19:F22)</f>
        <v>9790000</v>
      </c>
      <c r="G18" s="143"/>
      <c r="H18" s="35"/>
      <c r="I18" s="36"/>
      <c r="J18" s="37"/>
      <c r="K18" s="38"/>
      <c r="L18" s="37"/>
      <c r="M18" s="39"/>
      <c r="N18" s="38"/>
      <c r="O18" s="38"/>
      <c r="P18" s="38"/>
      <c r="Q18" s="38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</row>
    <row r="19" spans="1:69" s="20" customFormat="1" ht="66.75" customHeight="1" x14ac:dyDescent="0.35">
      <c r="A19" s="40"/>
      <c r="B19" s="40" t="s">
        <v>68</v>
      </c>
      <c r="C19" s="41">
        <v>2021</v>
      </c>
      <c r="D19" s="42"/>
      <c r="E19" s="42">
        <v>0</v>
      </c>
      <c r="F19" s="43">
        <v>840000</v>
      </c>
      <c r="G19" s="13"/>
      <c r="H19" s="44"/>
      <c r="I19" s="45"/>
      <c r="J19" s="46"/>
      <c r="K19" s="19"/>
      <c r="L19" s="46"/>
      <c r="M19" s="39"/>
      <c r="N19" s="38"/>
      <c r="O19" s="38"/>
      <c r="P19" s="38"/>
      <c r="Q19" s="38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</row>
    <row r="20" spans="1:69" s="20" customFormat="1" ht="66.75" customHeight="1" x14ac:dyDescent="0.35">
      <c r="A20" s="40"/>
      <c r="B20" s="40" t="s">
        <v>126</v>
      </c>
      <c r="C20" s="41">
        <v>2021</v>
      </c>
      <c r="D20" s="42"/>
      <c r="E20" s="42">
        <v>0</v>
      </c>
      <c r="F20" s="43">
        <v>5000000</v>
      </c>
      <c r="G20" s="13"/>
      <c r="H20" s="44"/>
      <c r="I20" s="45"/>
      <c r="J20" s="46"/>
      <c r="K20" s="19"/>
      <c r="L20" s="46"/>
      <c r="M20" s="39"/>
      <c r="N20" s="38"/>
      <c r="O20" s="38"/>
      <c r="P20" s="38"/>
      <c r="Q20" s="38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</row>
    <row r="21" spans="1:69" s="20" customFormat="1" ht="66.75" customHeight="1" x14ac:dyDescent="0.35">
      <c r="A21" s="40"/>
      <c r="B21" s="40" t="s">
        <v>127</v>
      </c>
      <c r="C21" s="41">
        <v>2021</v>
      </c>
      <c r="D21" s="42"/>
      <c r="E21" s="42">
        <v>0</v>
      </c>
      <c r="F21" s="43">
        <v>2000000</v>
      </c>
      <c r="G21" s="13"/>
      <c r="H21" s="44"/>
      <c r="I21" s="45"/>
      <c r="J21" s="46"/>
      <c r="K21" s="19"/>
      <c r="L21" s="46"/>
      <c r="M21" s="39"/>
      <c r="N21" s="38"/>
      <c r="O21" s="38"/>
      <c r="P21" s="38"/>
      <c r="Q21" s="38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</row>
    <row r="22" spans="1:69" s="20" customFormat="1" ht="66.75" customHeight="1" x14ac:dyDescent="0.35">
      <c r="A22" s="40"/>
      <c r="B22" s="40" t="s">
        <v>67</v>
      </c>
      <c r="C22" s="41">
        <v>2021</v>
      </c>
      <c r="D22" s="42"/>
      <c r="E22" s="42">
        <v>0</v>
      </c>
      <c r="F22" s="43">
        <v>1950000</v>
      </c>
      <c r="G22" s="13"/>
      <c r="H22" s="35"/>
      <c r="I22" s="36"/>
      <c r="J22" s="37"/>
      <c r="K22" s="38"/>
      <c r="L22" s="37"/>
      <c r="M22" s="39"/>
      <c r="N22" s="38"/>
      <c r="O22" s="38"/>
      <c r="P22" s="38"/>
      <c r="Q22" s="38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</row>
    <row r="23" spans="1:69" s="12" customFormat="1" ht="46.5" customHeight="1" x14ac:dyDescent="0.35">
      <c r="A23" s="31" t="s">
        <v>10</v>
      </c>
      <c r="B23" s="32" t="s">
        <v>232</v>
      </c>
      <c r="C23" s="47"/>
      <c r="D23" s="48"/>
      <c r="E23" s="49"/>
      <c r="F23" s="33">
        <f>F24</f>
        <v>400000</v>
      </c>
      <c r="G23" s="49"/>
      <c r="H23" s="44"/>
      <c r="I23" s="45"/>
      <c r="J23" s="46"/>
      <c r="K23" s="19"/>
      <c r="L23" s="46"/>
      <c r="M23" s="39"/>
      <c r="N23" s="38"/>
      <c r="O23" s="38"/>
      <c r="P23" s="38"/>
      <c r="Q23" s="38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</row>
    <row r="24" spans="1:69" s="20" customFormat="1" ht="55.5" customHeight="1" x14ac:dyDescent="0.35">
      <c r="A24" s="40"/>
      <c r="B24" s="40" t="s">
        <v>69</v>
      </c>
      <c r="C24" s="41" t="s">
        <v>18</v>
      </c>
      <c r="D24" s="42">
        <v>1493136</v>
      </c>
      <c r="E24" s="50">
        <v>36</v>
      </c>
      <c r="F24" s="43">
        <v>400000</v>
      </c>
      <c r="G24" s="50">
        <v>62.8</v>
      </c>
      <c r="H24" s="35"/>
      <c r="I24" s="36"/>
      <c r="J24" s="37"/>
      <c r="K24" s="38"/>
      <c r="L24" s="37"/>
      <c r="M24" s="39"/>
      <c r="N24" s="38"/>
      <c r="O24" s="38"/>
      <c r="P24" s="38"/>
      <c r="Q24" s="38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</row>
    <row r="25" spans="1:69" s="12" customFormat="1" ht="45" customHeight="1" x14ac:dyDescent="0.35">
      <c r="A25" s="31" t="s">
        <v>186</v>
      </c>
      <c r="B25" s="32" t="s">
        <v>154</v>
      </c>
      <c r="C25" s="47"/>
      <c r="D25" s="48"/>
      <c r="E25" s="49"/>
      <c r="F25" s="33">
        <f>F26</f>
        <v>3150000</v>
      </c>
      <c r="G25" s="49"/>
      <c r="H25" s="44"/>
      <c r="I25" s="45"/>
      <c r="J25" s="46"/>
      <c r="K25" s="19"/>
      <c r="L25" s="46"/>
      <c r="M25" s="39"/>
      <c r="N25" s="38"/>
      <c r="O25" s="38"/>
      <c r="P25" s="38"/>
      <c r="Q25" s="38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</row>
    <row r="26" spans="1:69" s="20" customFormat="1" ht="55.5" customHeight="1" x14ac:dyDescent="0.35">
      <c r="A26" s="40"/>
      <c r="B26" s="40" t="s">
        <v>187</v>
      </c>
      <c r="C26" s="41" t="s">
        <v>70</v>
      </c>
      <c r="D26" s="42"/>
      <c r="E26" s="50"/>
      <c r="F26" s="43">
        <v>3150000</v>
      </c>
      <c r="G26" s="50"/>
      <c r="H26" s="35"/>
      <c r="I26" s="36"/>
      <c r="J26" s="37"/>
      <c r="K26" s="38"/>
      <c r="L26" s="37"/>
      <c r="M26" s="39"/>
      <c r="N26" s="38"/>
      <c r="O26" s="38"/>
      <c r="P26" s="38"/>
      <c r="Q26" s="38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</row>
    <row r="27" spans="1:69" s="12" customFormat="1" ht="43.5" customHeight="1" x14ac:dyDescent="0.35">
      <c r="A27" s="31" t="s">
        <v>24</v>
      </c>
      <c r="B27" s="32" t="s">
        <v>117</v>
      </c>
      <c r="C27" s="143"/>
      <c r="D27" s="143"/>
      <c r="E27" s="143"/>
      <c r="F27" s="33">
        <f>F28</f>
        <v>18997900</v>
      </c>
      <c r="G27" s="143"/>
      <c r="H27" s="35"/>
      <c r="I27" s="36"/>
      <c r="J27" s="37"/>
      <c r="K27" s="38"/>
      <c r="L27" s="37"/>
      <c r="M27" s="39"/>
      <c r="N27" s="38"/>
      <c r="O27" s="38"/>
      <c r="P27" s="38"/>
      <c r="Q27" s="38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</row>
    <row r="28" spans="1:69" s="12" customFormat="1" ht="43.5" customHeight="1" x14ac:dyDescent="0.35">
      <c r="A28" s="31"/>
      <c r="B28" s="40" t="s">
        <v>134</v>
      </c>
      <c r="C28" s="143"/>
      <c r="D28" s="143"/>
      <c r="E28" s="143"/>
      <c r="F28" s="43">
        <v>18997900</v>
      </c>
      <c r="G28" s="143"/>
      <c r="H28" s="35"/>
      <c r="I28" s="36"/>
      <c r="J28" s="37"/>
      <c r="K28" s="38"/>
      <c r="L28" s="37"/>
      <c r="M28" s="39"/>
      <c r="N28" s="38"/>
      <c r="O28" s="38"/>
      <c r="P28" s="38"/>
      <c r="Q28" s="38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</row>
    <row r="29" spans="1:69" s="12" customFormat="1" ht="58.5" customHeight="1" x14ac:dyDescent="0.35">
      <c r="A29" s="31" t="s">
        <v>5</v>
      </c>
      <c r="B29" s="32" t="s">
        <v>154</v>
      </c>
      <c r="C29" s="143"/>
      <c r="D29" s="48"/>
      <c r="E29" s="143"/>
      <c r="F29" s="33">
        <f>F30</f>
        <v>1430052</v>
      </c>
      <c r="G29" s="143"/>
      <c r="H29" s="35"/>
      <c r="I29" s="36"/>
      <c r="J29" s="37"/>
      <c r="K29" s="38"/>
      <c r="L29" s="37"/>
      <c r="M29" s="39"/>
      <c r="N29" s="38"/>
      <c r="O29" s="38"/>
      <c r="P29" s="38"/>
      <c r="Q29" s="38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</row>
    <row r="30" spans="1:69" s="12" customFormat="1" ht="58.5" customHeight="1" x14ac:dyDescent="0.35">
      <c r="A30" s="40"/>
      <c r="B30" s="40" t="s">
        <v>59</v>
      </c>
      <c r="C30" s="13" t="s">
        <v>15</v>
      </c>
      <c r="D30" s="42">
        <v>4174146.72</v>
      </c>
      <c r="E30" s="13">
        <v>65.7</v>
      </c>
      <c r="F30" s="43">
        <v>1430052</v>
      </c>
      <c r="G30" s="50">
        <v>100</v>
      </c>
      <c r="H30" s="35"/>
      <c r="I30" s="36"/>
      <c r="J30" s="37"/>
      <c r="K30" s="38"/>
      <c r="L30" s="37"/>
      <c r="M30" s="39"/>
      <c r="N30" s="38"/>
      <c r="O30" s="38"/>
      <c r="P30" s="38"/>
      <c r="Q30" s="38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</row>
    <row r="31" spans="1:69" s="30" customFormat="1" ht="60" customHeight="1" x14ac:dyDescent="0.35">
      <c r="A31" s="51" t="s">
        <v>190</v>
      </c>
      <c r="B31" s="51"/>
      <c r="C31" s="22"/>
      <c r="D31" s="23"/>
      <c r="E31" s="22"/>
      <c r="F31" s="23">
        <f>F39+F57+F149+F35+F36+F53+F54+F55+F155+F37+F38</f>
        <v>44615544</v>
      </c>
      <c r="G31" s="22"/>
      <c r="H31" s="35"/>
      <c r="I31" s="36"/>
      <c r="J31" s="37"/>
      <c r="K31" s="38"/>
      <c r="L31" s="37"/>
      <c r="M31" s="39"/>
      <c r="N31" s="38"/>
      <c r="O31" s="38"/>
      <c r="P31" s="38"/>
      <c r="Q31" s="38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</row>
    <row r="32" spans="1:69" s="30" customFormat="1" ht="78" customHeight="1" x14ac:dyDescent="0.35">
      <c r="A32" s="52" t="s">
        <v>211</v>
      </c>
      <c r="B32" s="51"/>
      <c r="C32" s="22"/>
      <c r="D32" s="23"/>
      <c r="E32" s="22"/>
      <c r="F32" s="54">
        <f>F56</f>
        <v>98583</v>
      </c>
      <c r="G32" s="22"/>
      <c r="H32" s="35"/>
      <c r="I32" s="36"/>
      <c r="J32" s="37"/>
      <c r="K32" s="38"/>
      <c r="L32" s="37"/>
      <c r="M32" s="39"/>
      <c r="N32" s="38"/>
      <c r="O32" s="38"/>
      <c r="P32" s="38"/>
      <c r="Q32" s="38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</row>
    <row r="33" spans="1:69" s="30" customFormat="1" ht="78" customHeight="1" x14ac:dyDescent="0.35">
      <c r="A33" s="32" t="s">
        <v>272</v>
      </c>
      <c r="B33" s="51"/>
      <c r="C33" s="22"/>
      <c r="D33" s="23"/>
      <c r="E33" s="22"/>
      <c r="F33" s="54">
        <f>F40</f>
        <v>1754000</v>
      </c>
      <c r="G33" s="22"/>
      <c r="H33" s="35"/>
      <c r="I33" s="36"/>
      <c r="J33" s="37"/>
      <c r="K33" s="38"/>
      <c r="L33" s="37"/>
      <c r="M33" s="39"/>
      <c r="N33" s="38"/>
      <c r="O33" s="38"/>
      <c r="P33" s="38"/>
      <c r="Q33" s="38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</row>
    <row r="34" spans="1:69" s="12" customFormat="1" ht="63" customHeight="1" x14ac:dyDescent="0.35">
      <c r="A34" s="52" t="s">
        <v>164</v>
      </c>
      <c r="B34" s="31"/>
      <c r="C34" s="143"/>
      <c r="D34" s="33"/>
      <c r="E34" s="143"/>
      <c r="F34" s="54">
        <f>F41+F156</f>
        <v>6937851</v>
      </c>
      <c r="G34" s="143"/>
      <c r="H34" s="35"/>
      <c r="I34" s="36"/>
      <c r="J34" s="37"/>
      <c r="K34" s="38"/>
      <c r="L34" s="37"/>
      <c r="M34" s="39"/>
      <c r="N34" s="38"/>
      <c r="O34" s="38"/>
      <c r="P34" s="38"/>
      <c r="Q34" s="38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</row>
    <row r="35" spans="1:69" s="12" customFormat="1" ht="63" customHeight="1" x14ac:dyDescent="0.35">
      <c r="A35" s="31" t="s">
        <v>204</v>
      </c>
      <c r="B35" s="32" t="s">
        <v>205</v>
      </c>
      <c r="C35" s="143"/>
      <c r="D35" s="33"/>
      <c r="E35" s="143"/>
      <c r="F35" s="33">
        <v>20000</v>
      </c>
      <c r="G35" s="143"/>
      <c r="H35" s="35"/>
      <c r="I35" s="36"/>
      <c r="J35" s="37"/>
      <c r="K35" s="38"/>
      <c r="L35" s="37"/>
      <c r="M35" s="39"/>
      <c r="N35" s="38"/>
      <c r="O35" s="38"/>
      <c r="P35" s="38"/>
      <c r="Q35" s="38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</row>
    <row r="36" spans="1:69" s="12" customFormat="1" ht="63" customHeight="1" x14ac:dyDescent="0.35">
      <c r="A36" s="31" t="s">
        <v>212</v>
      </c>
      <c r="B36" s="32" t="s">
        <v>205</v>
      </c>
      <c r="C36" s="143"/>
      <c r="D36" s="33"/>
      <c r="E36" s="143"/>
      <c r="F36" s="33">
        <v>494500</v>
      </c>
      <c r="G36" s="143"/>
      <c r="H36" s="35"/>
      <c r="I36" s="36"/>
      <c r="J36" s="37"/>
      <c r="K36" s="38"/>
      <c r="L36" s="37"/>
      <c r="M36" s="39"/>
      <c r="N36" s="38"/>
      <c r="O36" s="38"/>
      <c r="P36" s="38"/>
      <c r="Q36" s="38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</row>
    <row r="37" spans="1:69" s="12" customFormat="1" ht="63" customHeight="1" x14ac:dyDescent="0.35">
      <c r="A37" s="31" t="s">
        <v>223</v>
      </c>
      <c r="B37" s="32" t="s">
        <v>205</v>
      </c>
      <c r="C37" s="143"/>
      <c r="D37" s="33"/>
      <c r="E37" s="143"/>
      <c r="F37" s="33">
        <f>466050+15000</f>
        <v>481050</v>
      </c>
      <c r="G37" s="143"/>
      <c r="H37" s="35"/>
      <c r="I37" s="36"/>
      <c r="J37" s="37"/>
      <c r="K37" s="38"/>
      <c r="L37" s="37"/>
      <c r="M37" s="39"/>
      <c r="N37" s="38"/>
      <c r="O37" s="38"/>
      <c r="P37" s="38"/>
      <c r="Q37" s="38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</row>
    <row r="38" spans="1:69" s="12" customFormat="1" ht="63" customHeight="1" x14ac:dyDescent="0.35">
      <c r="A38" s="31" t="s">
        <v>213</v>
      </c>
      <c r="B38" s="32" t="s">
        <v>205</v>
      </c>
      <c r="C38" s="143"/>
      <c r="D38" s="33"/>
      <c r="E38" s="143"/>
      <c r="F38" s="33">
        <v>180000</v>
      </c>
      <c r="G38" s="143"/>
      <c r="H38" s="35"/>
      <c r="I38" s="36"/>
      <c r="J38" s="37"/>
      <c r="K38" s="38"/>
      <c r="L38" s="37"/>
      <c r="M38" s="39"/>
      <c r="N38" s="38"/>
      <c r="O38" s="38"/>
      <c r="P38" s="38"/>
      <c r="Q38" s="38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</row>
    <row r="39" spans="1:69" s="12" customFormat="1" ht="60" customHeight="1" x14ac:dyDescent="0.35">
      <c r="A39" s="31" t="s">
        <v>195</v>
      </c>
      <c r="B39" s="31"/>
      <c r="C39" s="143"/>
      <c r="D39" s="143"/>
      <c r="E39" s="143"/>
      <c r="F39" s="33">
        <f>F45+F42</f>
        <v>5384851</v>
      </c>
      <c r="G39" s="143"/>
      <c r="H39" s="35"/>
      <c r="I39" s="36"/>
      <c r="J39" s="37"/>
      <c r="K39" s="38"/>
      <c r="L39" s="37"/>
      <c r="M39" s="39"/>
      <c r="N39" s="38"/>
      <c r="O39" s="38"/>
      <c r="P39" s="38"/>
      <c r="Q39" s="38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</row>
    <row r="40" spans="1:69" s="12" customFormat="1" ht="60" customHeight="1" x14ac:dyDescent="0.35">
      <c r="A40" s="55" t="s">
        <v>272</v>
      </c>
      <c r="B40" s="31"/>
      <c r="C40" s="143"/>
      <c r="D40" s="143"/>
      <c r="E40" s="143"/>
      <c r="F40" s="56">
        <f>F43</f>
        <v>1754000</v>
      </c>
      <c r="G40" s="143"/>
      <c r="H40" s="35"/>
      <c r="I40" s="36"/>
      <c r="J40" s="37"/>
      <c r="K40" s="38"/>
      <c r="L40" s="37"/>
      <c r="M40" s="39"/>
      <c r="N40" s="38"/>
      <c r="O40" s="38"/>
      <c r="P40" s="38"/>
      <c r="Q40" s="38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</row>
    <row r="41" spans="1:69" s="20" customFormat="1" ht="60" customHeight="1" x14ac:dyDescent="0.35">
      <c r="A41" s="57" t="s">
        <v>164</v>
      </c>
      <c r="B41" s="40"/>
      <c r="C41" s="13"/>
      <c r="D41" s="13"/>
      <c r="E41" s="13"/>
      <c r="F41" s="56">
        <f>F44+F46</f>
        <v>3630851</v>
      </c>
      <c r="G41" s="13"/>
      <c r="H41" s="35"/>
      <c r="I41" s="36"/>
      <c r="J41" s="37"/>
      <c r="K41" s="38"/>
      <c r="L41" s="37"/>
      <c r="M41" s="39"/>
      <c r="N41" s="38"/>
      <c r="O41" s="38"/>
      <c r="P41" s="38"/>
      <c r="Q41" s="38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</row>
    <row r="42" spans="1:69" s="20" customFormat="1" ht="60" customHeight="1" x14ac:dyDescent="0.35">
      <c r="A42" s="57"/>
      <c r="B42" s="32" t="s">
        <v>225</v>
      </c>
      <c r="C42" s="13"/>
      <c r="D42" s="13"/>
      <c r="E42" s="13"/>
      <c r="F42" s="33">
        <f>F44+F43</f>
        <v>2467354</v>
      </c>
      <c r="G42" s="13"/>
      <c r="H42" s="35"/>
      <c r="I42" s="36"/>
      <c r="J42" s="37"/>
      <c r="K42" s="38"/>
      <c r="L42" s="37"/>
      <c r="M42" s="39"/>
      <c r="N42" s="38"/>
      <c r="O42" s="38"/>
      <c r="P42" s="38"/>
      <c r="Q42" s="38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</row>
    <row r="43" spans="1:69" s="20" customFormat="1" ht="60" customHeight="1" x14ac:dyDescent="0.35">
      <c r="A43" s="57"/>
      <c r="B43" s="55" t="s">
        <v>272</v>
      </c>
      <c r="C43" s="13"/>
      <c r="D43" s="13"/>
      <c r="E43" s="13"/>
      <c r="F43" s="56">
        <v>1754000</v>
      </c>
      <c r="G43" s="13"/>
      <c r="H43" s="35"/>
      <c r="I43" s="36"/>
      <c r="J43" s="37"/>
      <c r="K43" s="38"/>
      <c r="L43" s="37"/>
      <c r="M43" s="39"/>
      <c r="N43" s="38"/>
      <c r="O43" s="38"/>
      <c r="P43" s="38"/>
      <c r="Q43" s="38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</row>
    <row r="44" spans="1:69" s="20" customFormat="1" ht="60" customHeight="1" x14ac:dyDescent="0.35">
      <c r="A44" s="57"/>
      <c r="B44" s="57" t="s">
        <v>164</v>
      </c>
      <c r="C44" s="13"/>
      <c r="D44" s="13"/>
      <c r="E44" s="13"/>
      <c r="F44" s="56">
        <v>713354</v>
      </c>
      <c r="G44" s="13"/>
      <c r="H44" s="35"/>
      <c r="I44" s="36"/>
      <c r="J44" s="37"/>
      <c r="K44" s="38"/>
      <c r="L44" s="37"/>
      <c r="M44" s="39"/>
      <c r="N44" s="38"/>
      <c r="O44" s="38"/>
      <c r="P44" s="38"/>
      <c r="Q44" s="38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</row>
    <row r="45" spans="1:69" s="20" customFormat="1" ht="60" customHeight="1" x14ac:dyDescent="0.35">
      <c r="A45" s="57"/>
      <c r="B45" s="32" t="s">
        <v>226</v>
      </c>
      <c r="C45" s="13"/>
      <c r="D45" s="13"/>
      <c r="E45" s="13"/>
      <c r="F45" s="33">
        <f>F47+F49+F51</f>
        <v>2917497</v>
      </c>
      <c r="G45" s="13"/>
      <c r="H45" s="35"/>
      <c r="I45" s="36"/>
      <c r="J45" s="37"/>
      <c r="K45" s="38"/>
      <c r="L45" s="37"/>
      <c r="M45" s="39"/>
      <c r="N45" s="38"/>
      <c r="O45" s="38"/>
      <c r="P45" s="38"/>
      <c r="Q45" s="38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</row>
    <row r="46" spans="1:69" s="20" customFormat="1" ht="60" customHeight="1" x14ac:dyDescent="0.35">
      <c r="A46" s="57"/>
      <c r="B46" s="57" t="s">
        <v>164</v>
      </c>
      <c r="C46" s="13"/>
      <c r="D46" s="13"/>
      <c r="E46" s="13"/>
      <c r="F46" s="56">
        <f>F48+F50+F52</f>
        <v>2917497</v>
      </c>
      <c r="G46" s="13"/>
      <c r="H46" s="35"/>
      <c r="I46" s="36"/>
      <c r="J46" s="37"/>
      <c r="K46" s="38"/>
      <c r="L46" s="37"/>
      <c r="M46" s="39"/>
      <c r="N46" s="38"/>
      <c r="O46" s="38"/>
      <c r="P46" s="38"/>
      <c r="Q46" s="38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</row>
    <row r="47" spans="1:69" s="20" customFormat="1" ht="93.75" customHeight="1" x14ac:dyDescent="0.35">
      <c r="A47" s="40"/>
      <c r="B47" s="40" t="s">
        <v>227</v>
      </c>
      <c r="C47" s="13">
        <v>2021</v>
      </c>
      <c r="D47" s="13"/>
      <c r="E47" s="13"/>
      <c r="F47" s="43">
        <v>377160</v>
      </c>
      <c r="G47" s="13"/>
      <c r="H47" s="35"/>
      <c r="I47" s="36"/>
      <c r="J47" s="37"/>
      <c r="K47" s="38"/>
      <c r="L47" s="37"/>
      <c r="M47" s="39"/>
      <c r="N47" s="38"/>
      <c r="O47" s="38"/>
      <c r="P47" s="38"/>
      <c r="Q47" s="38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69" s="60" customFormat="1" ht="54" customHeight="1" x14ac:dyDescent="0.35">
      <c r="A48" s="57"/>
      <c r="B48" s="57" t="s">
        <v>164</v>
      </c>
      <c r="C48" s="13"/>
      <c r="D48" s="58"/>
      <c r="E48" s="58"/>
      <c r="F48" s="56">
        <f>F47</f>
        <v>377160</v>
      </c>
      <c r="G48" s="58"/>
      <c r="H48" s="35"/>
      <c r="I48" s="36"/>
      <c r="J48" s="37"/>
      <c r="K48" s="38"/>
      <c r="L48" s="37"/>
      <c r="M48" s="39"/>
      <c r="N48" s="38"/>
      <c r="O48" s="38"/>
      <c r="P48" s="38"/>
      <c r="Q48" s="38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1:69" s="20" customFormat="1" ht="70.5" customHeight="1" x14ac:dyDescent="0.35">
      <c r="A49" s="40"/>
      <c r="B49" s="40" t="s">
        <v>228</v>
      </c>
      <c r="C49" s="13">
        <v>2021</v>
      </c>
      <c r="D49" s="13"/>
      <c r="E49" s="13"/>
      <c r="F49" s="43">
        <v>1251372</v>
      </c>
      <c r="G49" s="13"/>
      <c r="H49" s="35"/>
      <c r="I49" s="36"/>
      <c r="J49" s="37"/>
      <c r="K49" s="38"/>
      <c r="L49" s="37"/>
      <c r="M49" s="39"/>
      <c r="N49" s="38"/>
      <c r="O49" s="38"/>
      <c r="P49" s="38"/>
      <c r="Q49" s="38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69" s="60" customFormat="1" ht="55.5" customHeight="1" x14ac:dyDescent="0.35">
      <c r="A50" s="57"/>
      <c r="B50" s="57" t="s">
        <v>164</v>
      </c>
      <c r="C50" s="13"/>
      <c r="D50" s="58"/>
      <c r="E50" s="58"/>
      <c r="F50" s="56">
        <f>F49</f>
        <v>1251372</v>
      </c>
      <c r="G50" s="58"/>
      <c r="H50" s="44"/>
      <c r="I50" s="45"/>
      <c r="J50" s="46"/>
      <c r="K50" s="19"/>
      <c r="L50" s="46"/>
      <c r="M50" s="39"/>
      <c r="N50" s="38"/>
      <c r="O50" s="38"/>
      <c r="P50" s="38"/>
      <c r="Q50" s="38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</row>
    <row r="51" spans="1:69" s="20" customFormat="1" ht="57" customHeight="1" x14ac:dyDescent="0.35">
      <c r="A51" s="40"/>
      <c r="B51" s="40" t="s">
        <v>229</v>
      </c>
      <c r="C51" s="13">
        <v>2021</v>
      </c>
      <c r="D51" s="13"/>
      <c r="E51" s="13"/>
      <c r="F51" s="43">
        <v>1288965</v>
      </c>
      <c r="G51" s="13"/>
      <c r="H51" s="44"/>
      <c r="I51" s="45"/>
      <c r="J51" s="46"/>
      <c r="K51" s="19"/>
      <c r="L51" s="46"/>
      <c r="M51" s="39"/>
      <c r="N51" s="38"/>
      <c r="O51" s="38"/>
      <c r="P51" s="38"/>
      <c r="Q51" s="38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</row>
    <row r="52" spans="1:69" s="60" customFormat="1" ht="55.5" customHeight="1" x14ac:dyDescent="0.35">
      <c r="A52" s="57"/>
      <c r="B52" s="57" t="s">
        <v>164</v>
      </c>
      <c r="C52" s="13"/>
      <c r="D52" s="58"/>
      <c r="E52" s="58"/>
      <c r="F52" s="56">
        <f>F51</f>
        <v>1288965</v>
      </c>
      <c r="G52" s="58"/>
      <c r="H52" s="44"/>
      <c r="I52" s="45"/>
      <c r="J52" s="46"/>
      <c r="K52" s="19"/>
      <c r="L52" s="46"/>
      <c r="M52" s="39"/>
      <c r="N52" s="38"/>
      <c r="O52" s="38"/>
      <c r="P52" s="38"/>
      <c r="Q52" s="38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</row>
    <row r="53" spans="1:69" s="60" customFormat="1" ht="84" customHeight="1" x14ac:dyDescent="0.35">
      <c r="A53" s="31" t="s">
        <v>214</v>
      </c>
      <c r="B53" s="32" t="s">
        <v>205</v>
      </c>
      <c r="C53" s="13"/>
      <c r="D53" s="58"/>
      <c r="E53" s="58"/>
      <c r="F53" s="33">
        <v>112500</v>
      </c>
      <c r="G53" s="58"/>
      <c r="H53" s="44"/>
      <c r="I53" s="45"/>
      <c r="J53" s="46"/>
      <c r="K53" s="19"/>
      <c r="L53" s="46"/>
      <c r="M53" s="39"/>
      <c r="N53" s="38"/>
      <c r="O53" s="38"/>
      <c r="P53" s="38"/>
      <c r="Q53" s="38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</row>
    <row r="54" spans="1:69" s="60" customFormat="1" ht="84" customHeight="1" x14ac:dyDescent="0.35">
      <c r="A54" s="31" t="s">
        <v>215</v>
      </c>
      <c r="B54" s="32" t="s">
        <v>205</v>
      </c>
      <c r="C54" s="13"/>
      <c r="D54" s="58"/>
      <c r="E54" s="58"/>
      <c r="F54" s="33">
        <v>50000</v>
      </c>
      <c r="G54" s="58"/>
      <c r="H54" s="44"/>
      <c r="I54" s="45"/>
      <c r="J54" s="46"/>
      <c r="K54" s="19"/>
      <c r="L54" s="46"/>
      <c r="M54" s="39"/>
      <c r="N54" s="38"/>
      <c r="O54" s="38"/>
      <c r="P54" s="38"/>
      <c r="Q54" s="38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</row>
    <row r="55" spans="1:69" s="60" customFormat="1" ht="84" customHeight="1" x14ac:dyDescent="0.35">
      <c r="A55" s="31" t="s">
        <v>216</v>
      </c>
      <c r="B55" s="32" t="s">
        <v>205</v>
      </c>
      <c r="C55" s="13"/>
      <c r="D55" s="58"/>
      <c r="E55" s="58"/>
      <c r="F55" s="33">
        <f>F56</f>
        <v>98583</v>
      </c>
      <c r="G55" s="58"/>
      <c r="H55" s="44"/>
      <c r="I55" s="45"/>
      <c r="J55" s="46"/>
      <c r="K55" s="19"/>
      <c r="L55" s="46"/>
      <c r="M55" s="39"/>
      <c r="N55" s="38"/>
      <c r="O55" s="38"/>
      <c r="P55" s="38"/>
      <c r="Q55" s="38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</row>
    <row r="56" spans="1:69" s="60" customFormat="1" ht="84" customHeight="1" x14ac:dyDescent="0.35">
      <c r="A56" s="57" t="s">
        <v>211</v>
      </c>
      <c r="B56" s="40"/>
      <c r="C56" s="13"/>
      <c r="D56" s="58"/>
      <c r="E56" s="58"/>
      <c r="F56" s="56">
        <v>98583</v>
      </c>
      <c r="G56" s="58"/>
      <c r="H56" s="44"/>
      <c r="I56" s="45"/>
      <c r="J56" s="46"/>
      <c r="K56" s="19"/>
      <c r="L56" s="46"/>
      <c r="M56" s="39"/>
      <c r="N56" s="38"/>
      <c r="O56" s="38"/>
      <c r="P56" s="38"/>
      <c r="Q56" s="38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</row>
    <row r="57" spans="1:69" s="12" customFormat="1" ht="51" customHeight="1" x14ac:dyDescent="0.35">
      <c r="A57" s="31" t="s">
        <v>43</v>
      </c>
      <c r="B57" s="32" t="s">
        <v>232</v>
      </c>
      <c r="C57" s="143"/>
      <c r="D57" s="33"/>
      <c r="E57" s="143"/>
      <c r="F57" s="33">
        <f>F58+F93+F146</f>
        <v>23247060</v>
      </c>
      <c r="G57" s="143"/>
      <c r="H57" s="44"/>
      <c r="I57" s="45"/>
      <c r="J57" s="46"/>
      <c r="K57" s="19"/>
      <c r="L57" s="46"/>
      <c r="M57" s="39"/>
      <c r="N57" s="38"/>
      <c r="O57" s="38"/>
      <c r="P57" s="38"/>
      <c r="Q57" s="38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</row>
    <row r="58" spans="1:69" s="12" customFormat="1" ht="63" customHeight="1" x14ac:dyDescent="0.35">
      <c r="A58" s="32"/>
      <c r="B58" s="32" t="s">
        <v>196</v>
      </c>
      <c r="C58" s="143"/>
      <c r="D58" s="33"/>
      <c r="E58" s="143"/>
      <c r="F58" s="54">
        <f>SUM(F59:F92)</f>
        <v>6643335</v>
      </c>
      <c r="G58" s="143"/>
      <c r="H58" s="44"/>
      <c r="I58" s="45"/>
      <c r="J58" s="46"/>
      <c r="K58" s="19"/>
      <c r="L58" s="46"/>
      <c r="M58" s="39"/>
      <c r="N58" s="38"/>
      <c r="O58" s="38"/>
      <c r="P58" s="38"/>
      <c r="Q58" s="38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</row>
    <row r="59" spans="1:69" s="20" customFormat="1" ht="57" customHeight="1" x14ac:dyDescent="0.35">
      <c r="A59" s="55"/>
      <c r="B59" s="40" t="s">
        <v>91</v>
      </c>
      <c r="C59" s="41" t="s">
        <v>70</v>
      </c>
      <c r="D59" s="42"/>
      <c r="E59" s="13"/>
      <c r="F59" s="43">
        <v>100000</v>
      </c>
      <c r="G59" s="13"/>
      <c r="H59" s="61"/>
      <c r="I59" s="62"/>
      <c r="J59" s="63"/>
      <c r="K59" s="64"/>
      <c r="L59" s="63"/>
      <c r="M59" s="39"/>
      <c r="N59" s="38"/>
      <c r="O59" s="38"/>
      <c r="P59" s="38"/>
      <c r="Q59" s="38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</row>
    <row r="60" spans="1:69" s="20" customFormat="1" ht="78.75" customHeight="1" x14ac:dyDescent="0.35">
      <c r="A60" s="55"/>
      <c r="B60" s="40" t="s">
        <v>185</v>
      </c>
      <c r="C60" s="41" t="s">
        <v>70</v>
      </c>
      <c r="D60" s="42"/>
      <c r="E60" s="13"/>
      <c r="F60" s="43">
        <v>100000</v>
      </c>
      <c r="G60" s="13"/>
      <c r="H60" s="61"/>
      <c r="I60" s="62"/>
      <c r="J60" s="63"/>
      <c r="K60" s="64"/>
      <c r="L60" s="63"/>
      <c r="M60" s="39"/>
      <c r="N60" s="38"/>
      <c r="O60" s="38"/>
      <c r="P60" s="38"/>
      <c r="Q60" s="38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</row>
    <row r="61" spans="1:69" s="20" customFormat="1" ht="132.6" customHeight="1" x14ac:dyDescent="0.35">
      <c r="A61" s="55"/>
      <c r="B61" s="40" t="s">
        <v>238</v>
      </c>
      <c r="C61" s="41" t="s">
        <v>70</v>
      </c>
      <c r="D61" s="42"/>
      <c r="E61" s="13"/>
      <c r="F61" s="43">
        <v>46465</v>
      </c>
      <c r="G61" s="13"/>
      <c r="H61" s="44"/>
      <c r="I61" s="45"/>
      <c r="J61" s="46"/>
      <c r="K61" s="19"/>
      <c r="L61" s="46"/>
      <c r="M61" s="39"/>
      <c r="N61" s="38"/>
      <c r="O61" s="38"/>
      <c r="P61" s="38"/>
      <c r="Q61" s="38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</row>
    <row r="62" spans="1:69" s="20" customFormat="1" ht="109.5" customHeight="1" x14ac:dyDescent="0.35">
      <c r="A62" s="55"/>
      <c r="B62" s="40" t="s">
        <v>92</v>
      </c>
      <c r="C62" s="41" t="s">
        <v>70</v>
      </c>
      <c r="D62" s="42"/>
      <c r="E62" s="13"/>
      <c r="F62" s="43">
        <v>500000</v>
      </c>
      <c r="G62" s="13"/>
      <c r="H62" s="61"/>
      <c r="I62" s="62"/>
      <c r="J62" s="63"/>
      <c r="K62" s="64"/>
      <c r="L62" s="63"/>
      <c r="M62" s="39"/>
      <c r="N62" s="38"/>
      <c r="O62" s="38"/>
      <c r="P62" s="38"/>
      <c r="Q62" s="38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</row>
    <row r="63" spans="1:69" s="20" customFormat="1" ht="90.75" customHeight="1" x14ac:dyDescent="0.35">
      <c r="A63" s="55"/>
      <c r="B63" s="40" t="s">
        <v>263</v>
      </c>
      <c r="C63" s="41" t="s">
        <v>70</v>
      </c>
      <c r="D63" s="42"/>
      <c r="E63" s="13"/>
      <c r="F63" s="43">
        <v>49950</v>
      </c>
      <c r="G63" s="13"/>
      <c r="H63" s="61"/>
      <c r="I63" s="62"/>
      <c r="J63" s="63"/>
      <c r="K63" s="64"/>
      <c r="L63" s="63"/>
      <c r="M63" s="39"/>
      <c r="N63" s="38"/>
      <c r="O63" s="38"/>
      <c r="P63" s="38"/>
      <c r="Q63" s="38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</row>
    <row r="64" spans="1:69" s="20" customFormat="1" ht="55.5" customHeight="1" x14ac:dyDescent="0.35">
      <c r="A64" s="55"/>
      <c r="B64" s="40" t="s">
        <v>200</v>
      </c>
      <c r="C64" s="41" t="s">
        <v>70</v>
      </c>
      <c r="D64" s="42"/>
      <c r="E64" s="13"/>
      <c r="F64" s="43">
        <v>100000</v>
      </c>
      <c r="G64" s="13"/>
      <c r="H64" s="61"/>
      <c r="I64" s="62"/>
      <c r="J64" s="63"/>
      <c r="K64" s="64"/>
      <c r="L64" s="63"/>
      <c r="M64" s="39"/>
      <c r="N64" s="38"/>
      <c r="O64" s="38"/>
      <c r="P64" s="38"/>
      <c r="Q64" s="38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</row>
    <row r="65" spans="1:69" s="20" customFormat="1" ht="82.5" customHeight="1" x14ac:dyDescent="0.35">
      <c r="A65" s="55"/>
      <c r="B65" s="40" t="s">
        <v>84</v>
      </c>
      <c r="C65" s="41" t="s">
        <v>70</v>
      </c>
      <c r="D65" s="42"/>
      <c r="E65" s="13"/>
      <c r="F65" s="43">
        <v>100000</v>
      </c>
      <c r="G65" s="13"/>
      <c r="H65" s="61"/>
      <c r="I65" s="62"/>
      <c r="J65" s="63"/>
      <c r="K65" s="64"/>
      <c r="L65" s="63"/>
      <c r="M65" s="39"/>
      <c r="N65" s="38"/>
      <c r="O65" s="38"/>
      <c r="P65" s="38"/>
      <c r="Q65" s="38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</row>
    <row r="66" spans="1:69" s="20" customFormat="1" ht="93" customHeight="1" x14ac:dyDescent="0.35">
      <c r="A66" s="55"/>
      <c r="B66" s="40" t="s">
        <v>147</v>
      </c>
      <c r="C66" s="41" t="s">
        <v>70</v>
      </c>
      <c r="D66" s="42"/>
      <c r="E66" s="13"/>
      <c r="F66" s="43">
        <v>46460</v>
      </c>
      <c r="G66" s="13"/>
      <c r="H66" s="35"/>
      <c r="I66" s="36"/>
      <c r="J66" s="37"/>
      <c r="K66" s="38"/>
      <c r="L66" s="37"/>
      <c r="M66" s="39"/>
      <c r="N66" s="38"/>
      <c r="O66" s="38"/>
      <c r="P66" s="38"/>
      <c r="Q66" s="38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</row>
    <row r="67" spans="1:69" s="20" customFormat="1" ht="80.25" customHeight="1" x14ac:dyDescent="0.35">
      <c r="A67" s="143"/>
      <c r="B67" s="40" t="s">
        <v>85</v>
      </c>
      <c r="C67" s="41" t="s">
        <v>70</v>
      </c>
      <c r="D67" s="42"/>
      <c r="E67" s="13"/>
      <c r="F67" s="43">
        <v>100000</v>
      </c>
      <c r="G67" s="13"/>
      <c r="H67" s="35"/>
      <c r="I67" s="36"/>
      <c r="J67" s="37"/>
      <c r="K67" s="38"/>
      <c r="L67" s="37"/>
      <c r="M67" s="39"/>
      <c r="N67" s="38"/>
      <c r="O67" s="38"/>
      <c r="P67" s="38"/>
      <c r="Q67" s="38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</row>
    <row r="68" spans="1:69" s="20" customFormat="1" ht="52.5" customHeight="1" x14ac:dyDescent="0.35">
      <c r="A68" s="55"/>
      <c r="B68" s="40" t="s">
        <v>173</v>
      </c>
      <c r="C68" s="41" t="s">
        <v>70</v>
      </c>
      <c r="D68" s="42"/>
      <c r="E68" s="13"/>
      <c r="F68" s="43">
        <v>100000</v>
      </c>
      <c r="G68" s="13"/>
      <c r="H68" s="44"/>
      <c r="I68" s="45"/>
      <c r="J68" s="46"/>
      <c r="K68" s="19"/>
      <c r="L68" s="46"/>
      <c r="M68" s="39"/>
      <c r="N68" s="38"/>
      <c r="O68" s="38"/>
      <c r="P68" s="38"/>
      <c r="Q68" s="38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</row>
    <row r="69" spans="1:69" s="20" customFormat="1" ht="54" customHeight="1" x14ac:dyDescent="0.35">
      <c r="A69" s="55"/>
      <c r="B69" s="40" t="s">
        <v>93</v>
      </c>
      <c r="C69" s="41" t="s">
        <v>70</v>
      </c>
      <c r="D69" s="42"/>
      <c r="E69" s="13"/>
      <c r="F69" s="43">
        <v>100000</v>
      </c>
      <c r="G69" s="13"/>
      <c r="H69" s="44"/>
      <c r="I69" s="45"/>
      <c r="J69" s="46"/>
      <c r="K69" s="19"/>
      <c r="L69" s="46"/>
      <c r="M69" s="39"/>
      <c r="N69" s="38"/>
      <c r="O69" s="38"/>
      <c r="P69" s="38"/>
      <c r="Q69" s="38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</row>
    <row r="70" spans="1:69" s="20" customFormat="1" ht="57" customHeight="1" x14ac:dyDescent="0.35">
      <c r="A70" s="55"/>
      <c r="B70" s="40" t="s">
        <v>94</v>
      </c>
      <c r="C70" s="41" t="s">
        <v>70</v>
      </c>
      <c r="D70" s="42"/>
      <c r="E70" s="13"/>
      <c r="F70" s="43">
        <v>100000</v>
      </c>
      <c r="G70" s="13"/>
      <c r="H70" s="44"/>
      <c r="I70" s="45"/>
      <c r="J70" s="46"/>
      <c r="K70" s="19"/>
      <c r="L70" s="46"/>
      <c r="M70" s="39"/>
      <c r="N70" s="38"/>
      <c r="O70" s="38"/>
      <c r="P70" s="38"/>
      <c r="Q70" s="38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</row>
    <row r="71" spans="1:69" s="20" customFormat="1" ht="93" customHeight="1" x14ac:dyDescent="0.35">
      <c r="A71" s="55"/>
      <c r="B71" s="40" t="s">
        <v>239</v>
      </c>
      <c r="C71" s="41" t="s">
        <v>70</v>
      </c>
      <c r="D71" s="42"/>
      <c r="E71" s="13"/>
      <c r="F71" s="43">
        <v>46460</v>
      </c>
      <c r="G71" s="13"/>
      <c r="H71" s="44"/>
      <c r="I71" s="45"/>
      <c r="J71" s="46"/>
      <c r="K71" s="19"/>
      <c r="L71" s="46"/>
      <c r="M71" s="39"/>
      <c r="N71" s="38"/>
      <c r="O71" s="38"/>
      <c r="P71" s="38"/>
      <c r="Q71" s="38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</row>
    <row r="72" spans="1:69" s="20" customFormat="1" ht="84.75" customHeight="1" x14ac:dyDescent="0.35">
      <c r="A72" s="55"/>
      <c r="B72" s="40" t="s">
        <v>95</v>
      </c>
      <c r="C72" s="41" t="s">
        <v>70</v>
      </c>
      <c r="D72" s="42"/>
      <c r="E72" s="13"/>
      <c r="F72" s="43">
        <v>100000</v>
      </c>
      <c r="G72" s="13"/>
      <c r="H72" s="44"/>
      <c r="I72" s="45"/>
      <c r="J72" s="46"/>
      <c r="K72" s="19"/>
      <c r="L72" s="46"/>
      <c r="M72" s="39"/>
      <c r="N72" s="38"/>
      <c r="O72" s="38"/>
      <c r="P72" s="38"/>
      <c r="Q72" s="38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</row>
    <row r="73" spans="1:69" s="20" customFormat="1" ht="83.25" customHeight="1" x14ac:dyDescent="0.35">
      <c r="A73" s="55"/>
      <c r="B73" s="40" t="s">
        <v>276</v>
      </c>
      <c r="C73" s="41" t="s">
        <v>70</v>
      </c>
      <c r="D73" s="42"/>
      <c r="E73" s="13"/>
      <c r="F73" s="43">
        <v>500000</v>
      </c>
      <c r="G73" s="13"/>
      <c r="H73" s="44"/>
      <c r="I73" s="45"/>
      <c r="J73" s="46"/>
      <c r="K73" s="19"/>
      <c r="L73" s="46"/>
      <c r="M73" s="39"/>
      <c r="N73" s="38"/>
      <c r="O73" s="38"/>
      <c r="P73" s="38"/>
      <c r="Q73" s="38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</row>
    <row r="74" spans="1:69" s="20" customFormat="1" ht="60" customHeight="1" x14ac:dyDescent="0.35">
      <c r="A74" s="55"/>
      <c r="B74" s="40" t="s">
        <v>201</v>
      </c>
      <c r="C74" s="41" t="s">
        <v>70</v>
      </c>
      <c r="D74" s="42"/>
      <c r="E74" s="13"/>
      <c r="F74" s="43">
        <v>100000</v>
      </c>
      <c r="G74" s="13"/>
      <c r="H74" s="44"/>
      <c r="I74" s="45"/>
      <c r="J74" s="46"/>
      <c r="K74" s="19"/>
      <c r="L74" s="46"/>
      <c r="M74" s="39"/>
      <c r="N74" s="38"/>
      <c r="O74" s="38"/>
      <c r="P74" s="38"/>
      <c r="Q74" s="38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</row>
    <row r="75" spans="1:69" s="20" customFormat="1" ht="60" customHeight="1" x14ac:dyDescent="0.35">
      <c r="A75" s="55"/>
      <c r="B75" s="40" t="s">
        <v>202</v>
      </c>
      <c r="C75" s="41" t="s">
        <v>70</v>
      </c>
      <c r="D75" s="42"/>
      <c r="E75" s="13"/>
      <c r="F75" s="43">
        <v>1500000</v>
      </c>
      <c r="G75" s="13"/>
      <c r="H75" s="44"/>
      <c r="I75" s="45"/>
      <c r="J75" s="46"/>
      <c r="K75" s="19"/>
      <c r="L75" s="46"/>
      <c r="M75" s="39"/>
      <c r="N75" s="38"/>
      <c r="O75" s="38"/>
      <c r="P75" s="38"/>
      <c r="Q75" s="38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</row>
    <row r="76" spans="1:69" s="20" customFormat="1" ht="61.5" customHeight="1" x14ac:dyDescent="0.35">
      <c r="A76" s="55"/>
      <c r="B76" s="40" t="s">
        <v>96</v>
      </c>
      <c r="C76" s="41" t="s">
        <v>70</v>
      </c>
      <c r="D76" s="42"/>
      <c r="E76" s="13"/>
      <c r="F76" s="43">
        <v>100000</v>
      </c>
      <c r="G76" s="13"/>
      <c r="H76" s="44"/>
      <c r="I76" s="45"/>
      <c r="J76" s="46"/>
      <c r="K76" s="19"/>
      <c r="L76" s="46"/>
      <c r="M76" s="39"/>
      <c r="N76" s="38"/>
      <c r="O76" s="38"/>
      <c r="P76" s="38"/>
      <c r="Q76" s="38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</row>
    <row r="77" spans="1:69" s="20" customFormat="1" ht="94.5" customHeight="1" x14ac:dyDescent="0.35">
      <c r="A77" s="55"/>
      <c r="B77" s="40" t="s">
        <v>97</v>
      </c>
      <c r="C77" s="41" t="s">
        <v>70</v>
      </c>
      <c r="D77" s="42"/>
      <c r="E77" s="13"/>
      <c r="F77" s="43">
        <v>500000</v>
      </c>
      <c r="G77" s="13"/>
      <c r="H77" s="44"/>
      <c r="I77" s="45"/>
      <c r="J77" s="46"/>
      <c r="K77" s="19"/>
      <c r="L77" s="46"/>
      <c r="M77" s="39"/>
      <c r="N77" s="38"/>
      <c r="O77" s="38"/>
      <c r="P77" s="38"/>
      <c r="Q77" s="38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</row>
    <row r="78" spans="1:69" s="20" customFormat="1" ht="74.25" customHeight="1" x14ac:dyDescent="0.35">
      <c r="A78" s="55"/>
      <c r="B78" s="40" t="s">
        <v>98</v>
      </c>
      <c r="C78" s="41" t="s">
        <v>70</v>
      </c>
      <c r="D78" s="42"/>
      <c r="E78" s="13"/>
      <c r="F78" s="43">
        <v>100000</v>
      </c>
      <c r="G78" s="13"/>
      <c r="H78" s="44"/>
      <c r="I78" s="45"/>
      <c r="J78" s="46"/>
      <c r="K78" s="19"/>
      <c r="L78" s="46"/>
      <c r="M78" s="39"/>
      <c r="N78" s="38"/>
      <c r="O78" s="38"/>
      <c r="P78" s="38"/>
      <c r="Q78" s="38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</row>
    <row r="79" spans="1:69" s="20" customFormat="1" ht="94.5" customHeight="1" x14ac:dyDescent="0.35">
      <c r="A79" s="55"/>
      <c r="B79" s="40" t="s">
        <v>99</v>
      </c>
      <c r="C79" s="41" t="s">
        <v>70</v>
      </c>
      <c r="D79" s="42"/>
      <c r="E79" s="13"/>
      <c r="F79" s="43">
        <v>500000</v>
      </c>
      <c r="G79" s="13"/>
      <c r="H79" s="44"/>
      <c r="I79" s="45"/>
      <c r="J79" s="46"/>
      <c r="K79" s="19"/>
      <c r="L79" s="46"/>
      <c r="M79" s="39"/>
      <c r="N79" s="38"/>
      <c r="O79" s="38"/>
      <c r="P79" s="38"/>
      <c r="Q79" s="38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</row>
    <row r="80" spans="1:69" s="20" customFormat="1" ht="81.75" customHeight="1" x14ac:dyDescent="0.35">
      <c r="A80" s="55"/>
      <c r="B80" s="40" t="s">
        <v>174</v>
      </c>
      <c r="C80" s="41" t="s">
        <v>70</v>
      </c>
      <c r="D80" s="42"/>
      <c r="E80" s="13"/>
      <c r="F80" s="43">
        <v>100000</v>
      </c>
      <c r="G80" s="13"/>
      <c r="H80" s="44"/>
      <c r="I80" s="45"/>
      <c r="J80" s="46"/>
      <c r="K80" s="19"/>
      <c r="L80" s="46"/>
      <c r="M80" s="39"/>
      <c r="N80" s="38"/>
      <c r="O80" s="38"/>
      <c r="P80" s="38"/>
      <c r="Q80" s="38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</row>
    <row r="81" spans="1:69" s="20" customFormat="1" ht="73.5" customHeight="1" x14ac:dyDescent="0.35">
      <c r="A81" s="55"/>
      <c r="B81" s="40" t="s">
        <v>203</v>
      </c>
      <c r="C81" s="41" t="s">
        <v>70</v>
      </c>
      <c r="D81" s="42"/>
      <c r="E81" s="13"/>
      <c r="F81" s="43">
        <v>100000</v>
      </c>
      <c r="G81" s="13"/>
      <c r="H81" s="44"/>
      <c r="I81" s="45"/>
      <c r="J81" s="46"/>
      <c r="K81" s="19"/>
      <c r="L81" s="46"/>
      <c r="M81" s="39"/>
      <c r="N81" s="38"/>
      <c r="O81" s="38"/>
      <c r="P81" s="38"/>
      <c r="Q81" s="38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</row>
    <row r="82" spans="1:69" s="20" customFormat="1" ht="73.5" customHeight="1" x14ac:dyDescent="0.35">
      <c r="A82" s="55"/>
      <c r="B82" s="40" t="s">
        <v>100</v>
      </c>
      <c r="C82" s="41" t="s">
        <v>70</v>
      </c>
      <c r="D82" s="42"/>
      <c r="E82" s="13"/>
      <c r="F82" s="43">
        <v>100000</v>
      </c>
      <c r="G82" s="13"/>
      <c r="H82" s="44"/>
      <c r="I82" s="45"/>
      <c r="J82" s="46"/>
      <c r="K82" s="19"/>
      <c r="L82" s="46"/>
      <c r="M82" s="39"/>
      <c r="N82" s="38"/>
      <c r="O82" s="38"/>
      <c r="P82" s="38"/>
      <c r="Q82" s="38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</row>
    <row r="83" spans="1:69" s="20" customFormat="1" ht="73.5" customHeight="1" x14ac:dyDescent="0.35">
      <c r="A83" s="55"/>
      <c r="B83" s="40" t="s">
        <v>101</v>
      </c>
      <c r="C83" s="41" t="s">
        <v>70</v>
      </c>
      <c r="D83" s="42"/>
      <c r="E83" s="13"/>
      <c r="F83" s="43">
        <v>139000</v>
      </c>
      <c r="G83" s="13"/>
      <c r="H83" s="44"/>
      <c r="I83" s="45"/>
      <c r="J83" s="46"/>
      <c r="K83" s="19"/>
      <c r="L83" s="46"/>
      <c r="M83" s="39"/>
      <c r="N83" s="38"/>
      <c r="O83" s="38"/>
      <c r="P83" s="38"/>
      <c r="Q83" s="38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</row>
    <row r="84" spans="1:69" s="20" customFormat="1" ht="70.5" customHeight="1" x14ac:dyDescent="0.35">
      <c r="A84" s="55"/>
      <c r="B84" s="40" t="s">
        <v>139</v>
      </c>
      <c r="C84" s="41" t="s">
        <v>70</v>
      </c>
      <c r="D84" s="42"/>
      <c r="E84" s="13"/>
      <c r="F84" s="43">
        <v>15000</v>
      </c>
      <c r="G84" s="13"/>
      <c r="H84" s="44"/>
      <c r="I84" s="45"/>
      <c r="J84" s="46"/>
      <c r="K84" s="19"/>
      <c r="L84" s="46"/>
      <c r="M84" s="39"/>
      <c r="N84" s="38"/>
      <c r="O84" s="38"/>
      <c r="P84" s="38"/>
      <c r="Q84" s="38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</row>
    <row r="85" spans="1:69" s="20" customFormat="1" ht="70.5" customHeight="1" x14ac:dyDescent="0.35">
      <c r="A85" s="55"/>
      <c r="B85" s="40" t="s">
        <v>86</v>
      </c>
      <c r="C85" s="41" t="s">
        <v>70</v>
      </c>
      <c r="D85" s="42"/>
      <c r="E85" s="13"/>
      <c r="F85" s="43">
        <v>100000</v>
      </c>
      <c r="G85" s="13"/>
      <c r="H85" s="44"/>
      <c r="I85" s="45"/>
      <c r="J85" s="46"/>
      <c r="K85" s="19"/>
      <c r="L85" s="46"/>
      <c r="M85" s="39"/>
      <c r="N85" s="38"/>
      <c r="O85" s="38"/>
      <c r="P85" s="38"/>
      <c r="Q85" s="38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</row>
    <row r="86" spans="1:69" s="20" customFormat="1" ht="70.5" customHeight="1" x14ac:dyDescent="0.35">
      <c r="A86" s="55"/>
      <c r="B86" s="40" t="s">
        <v>175</v>
      </c>
      <c r="C86" s="41" t="s">
        <v>70</v>
      </c>
      <c r="D86" s="42"/>
      <c r="E86" s="13"/>
      <c r="F86" s="43">
        <v>200000</v>
      </c>
      <c r="G86" s="13"/>
      <c r="H86" s="44"/>
      <c r="I86" s="45"/>
      <c r="J86" s="46"/>
      <c r="K86" s="19"/>
      <c r="L86" s="46"/>
      <c r="M86" s="39"/>
      <c r="N86" s="38"/>
      <c r="O86" s="38"/>
      <c r="P86" s="38"/>
      <c r="Q86" s="38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</row>
    <row r="87" spans="1:69" s="20" customFormat="1" ht="78.75" customHeight="1" x14ac:dyDescent="0.35">
      <c r="A87" s="55"/>
      <c r="B87" s="40" t="s">
        <v>87</v>
      </c>
      <c r="C87" s="41" t="s">
        <v>70</v>
      </c>
      <c r="D87" s="42"/>
      <c r="E87" s="13"/>
      <c r="F87" s="43">
        <v>100000</v>
      </c>
      <c r="G87" s="13"/>
      <c r="H87" s="44"/>
      <c r="I87" s="45"/>
      <c r="J87" s="46"/>
      <c r="K87" s="19"/>
      <c r="L87" s="46"/>
      <c r="M87" s="39"/>
      <c r="N87" s="38"/>
      <c r="O87" s="38"/>
      <c r="P87" s="38"/>
      <c r="Q87" s="38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</row>
    <row r="88" spans="1:69" s="20" customFormat="1" ht="60" customHeight="1" x14ac:dyDescent="0.35">
      <c r="A88" s="55"/>
      <c r="B88" s="40" t="s">
        <v>88</v>
      </c>
      <c r="C88" s="41" t="s">
        <v>70</v>
      </c>
      <c r="D88" s="42"/>
      <c r="E88" s="13"/>
      <c r="F88" s="43">
        <v>100000</v>
      </c>
      <c r="G88" s="13"/>
      <c r="H88" s="35"/>
      <c r="I88" s="36"/>
      <c r="J88" s="37"/>
      <c r="K88" s="38"/>
      <c r="L88" s="37"/>
      <c r="M88" s="39"/>
      <c r="N88" s="38"/>
      <c r="O88" s="38"/>
      <c r="P88" s="38"/>
      <c r="Q88" s="38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</row>
    <row r="89" spans="1:69" s="20" customFormat="1" ht="75.75" customHeight="1" x14ac:dyDescent="0.35">
      <c r="A89" s="55"/>
      <c r="B89" s="40" t="s">
        <v>176</v>
      </c>
      <c r="C89" s="41" t="s">
        <v>70</v>
      </c>
      <c r="D89" s="42"/>
      <c r="E89" s="13"/>
      <c r="F89" s="43">
        <v>500000</v>
      </c>
      <c r="G89" s="13"/>
      <c r="H89" s="44"/>
      <c r="I89" s="45"/>
      <c r="J89" s="46"/>
      <c r="K89" s="19"/>
      <c r="L89" s="46"/>
      <c r="M89" s="39"/>
      <c r="N89" s="38"/>
      <c r="O89" s="38"/>
      <c r="P89" s="38"/>
      <c r="Q89" s="38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</row>
    <row r="90" spans="1:69" s="12" customFormat="1" ht="58.5" customHeight="1" x14ac:dyDescent="0.35">
      <c r="A90" s="31"/>
      <c r="B90" s="40" t="s">
        <v>89</v>
      </c>
      <c r="C90" s="41" t="s">
        <v>70</v>
      </c>
      <c r="D90" s="33"/>
      <c r="E90" s="143"/>
      <c r="F90" s="43">
        <v>100000</v>
      </c>
      <c r="G90" s="143"/>
      <c r="H90" s="44"/>
      <c r="I90" s="45"/>
      <c r="J90" s="46"/>
      <c r="K90" s="19"/>
      <c r="L90" s="46"/>
      <c r="M90" s="39"/>
      <c r="N90" s="38"/>
      <c r="O90" s="38"/>
      <c r="P90" s="38"/>
      <c r="Q90" s="38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</row>
    <row r="91" spans="1:69" s="12" customFormat="1" ht="58.5" customHeight="1" x14ac:dyDescent="0.35">
      <c r="A91" s="32"/>
      <c r="B91" s="40" t="s">
        <v>90</v>
      </c>
      <c r="C91" s="41" t="s">
        <v>70</v>
      </c>
      <c r="D91" s="33"/>
      <c r="E91" s="143"/>
      <c r="F91" s="43">
        <v>100000</v>
      </c>
      <c r="G91" s="143"/>
      <c r="H91" s="44"/>
      <c r="I91" s="45"/>
      <c r="J91" s="46"/>
      <c r="K91" s="19"/>
      <c r="L91" s="46"/>
      <c r="M91" s="39"/>
      <c r="N91" s="38"/>
      <c r="O91" s="38"/>
      <c r="P91" s="38"/>
      <c r="Q91" s="38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</row>
    <row r="92" spans="1:69" s="20" customFormat="1" ht="58.5" customHeight="1" x14ac:dyDescent="0.35">
      <c r="A92" s="55"/>
      <c r="B92" s="40" t="s">
        <v>146</v>
      </c>
      <c r="C92" s="41" t="s">
        <v>70</v>
      </c>
      <c r="D92" s="42"/>
      <c r="E92" s="13"/>
      <c r="F92" s="43">
        <v>100000</v>
      </c>
      <c r="G92" s="13"/>
      <c r="H92" s="44"/>
      <c r="I92" s="45"/>
      <c r="J92" s="46"/>
      <c r="K92" s="19"/>
      <c r="L92" s="46"/>
      <c r="M92" s="39"/>
      <c r="N92" s="38"/>
      <c r="O92" s="38"/>
      <c r="P92" s="38"/>
      <c r="Q92" s="38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</row>
    <row r="93" spans="1:69" s="20" customFormat="1" ht="72" customHeight="1" x14ac:dyDescent="0.35">
      <c r="A93" s="32"/>
      <c r="B93" s="32" t="s">
        <v>197</v>
      </c>
      <c r="C93" s="13"/>
      <c r="D93" s="42"/>
      <c r="E93" s="13"/>
      <c r="F93" s="54">
        <f>SUM(F94:F145)</f>
        <v>15503725</v>
      </c>
      <c r="G93" s="13"/>
      <c r="H93" s="44"/>
      <c r="I93" s="45"/>
      <c r="J93" s="46"/>
      <c r="K93" s="19"/>
      <c r="L93" s="46"/>
      <c r="M93" s="39"/>
      <c r="N93" s="38"/>
      <c r="O93" s="38"/>
      <c r="P93" s="38"/>
      <c r="Q93" s="38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</row>
    <row r="94" spans="1:69" s="20" customFormat="1" ht="93" customHeight="1" x14ac:dyDescent="0.35">
      <c r="A94" s="143"/>
      <c r="B94" s="40" t="s">
        <v>71</v>
      </c>
      <c r="C94" s="41" t="s">
        <v>70</v>
      </c>
      <c r="D94" s="42"/>
      <c r="E94" s="13"/>
      <c r="F94" s="43">
        <v>20000</v>
      </c>
      <c r="G94" s="13"/>
      <c r="H94" s="44"/>
      <c r="I94" s="45"/>
      <c r="J94" s="46"/>
      <c r="K94" s="19"/>
      <c r="L94" s="46"/>
      <c r="M94" s="39"/>
      <c r="N94" s="38"/>
      <c r="O94" s="38"/>
      <c r="P94" s="38"/>
      <c r="Q94" s="38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</row>
    <row r="95" spans="1:69" s="20" customFormat="1" ht="93" customHeight="1" x14ac:dyDescent="0.35">
      <c r="A95" s="143"/>
      <c r="B95" s="40" t="s">
        <v>150</v>
      </c>
      <c r="C95" s="41" t="s">
        <v>70</v>
      </c>
      <c r="D95" s="42"/>
      <c r="E95" s="13"/>
      <c r="F95" s="43">
        <v>53880</v>
      </c>
      <c r="G95" s="13"/>
      <c r="H95" s="44"/>
      <c r="I95" s="45"/>
      <c r="J95" s="46"/>
      <c r="K95" s="19"/>
      <c r="L95" s="46"/>
      <c r="M95" s="39"/>
      <c r="N95" s="38"/>
      <c r="O95" s="38"/>
      <c r="P95" s="38"/>
      <c r="Q95" s="38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</row>
    <row r="96" spans="1:69" s="20" customFormat="1" ht="90" customHeight="1" x14ac:dyDescent="0.35">
      <c r="A96" s="55"/>
      <c r="B96" s="40" t="s">
        <v>72</v>
      </c>
      <c r="C96" s="41" t="s">
        <v>70</v>
      </c>
      <c r="D96" s="42"/>
      <c r="E96" s="13"/>
      <c r="F96" s="43">
        <v>200000</v>
      </c>
      <c r="G96" s="13"/>
      <c r="H96" s="44"/>
      <c r="I96" s="45"/>
      <c r="J96" s="46"/>
      <c r="K96" s="19"/>
      <c r="L96" s="46"/>
      <c r="M96" s="39"/>
      <c r="N96" s="38"/>
      <c r="O96" s="38"/>
      <c r="P96" s="38"/>
      <c r="Q96" s="38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</row>
    <row r="97" spans="1:69" s="20" customFormat="1" ht="72.75" customHeight="1" x14ac:dyDescent="0.35">
      <c r="A97" s="55"/>
      <c r="B97" s="40" t="s">
        <v>73</v>
      </c>
      <c r="C97" s="41" t="s">
        <v>70</v>
      </c>
      <c r="D97" s="42"/>
      <c r="E97" s="13"/>
      <c r="F97" s="43">
        <v>400000</v>
      </c>
      <c r="G97" s="13"/>
      <c r="H97" s="44"/>
      <c r="I97" s="45"/>
      <c r="J97" s="46"/>
      <c r="K97" s="19"/>
      <c r="L97" s="46"/>
      <c r="M97" s="39"/>
      <c r="N97" s="38"/>
      <c r="O97" s="38"/>
      <c r="P97" s="38"/>
      <c r="Q97" s="38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</row>
    <row r="98" spans="1:69" s="20" customFormat="1" ht="77.25" customHeight="1" x14ac:dyDescent="0.35">
      <c r="A98" s="55"/>
      <c r="B98" s="40" t="s">
        <v>74</v>
      </c>
      <c r="C98" s="41" t="s">
        <v>70</v>
      </c>
      <c r="D98" s="42"/>
      <c r="E98" s="13"/>
      <c r="F98" s="43">
        <v>400000</v>
      </c>
      <c r="G98" s="13"/>
      <c r="H98" s="44"/>
      <c r="I98" s="45"/>
      <c r="J98" s="46"/>
      <c r="K98" s="19"/>
      <c r="L98" s="46"/>
      <c r="M98" s="39"/>
      <c r="N98" s="38"/>
      <c r="O98" s="38"/>
      <c r="P98" s="38"/>
      <c r="Q98" s="38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</row>
    <row r="99" spans="1:69" s="20" customFormat="1" ht="52.5" customHeight="1" x14ac:dyDescent="0.35">
      <c r="A99" s="55"/>
      <c r="B99" s="40" t="s">
        <v>75</v>
      </c>
      <c r="C99" s="41" t="s">
        <v>70</v>
      </c>
      <c r="D99" s="42"/>
      <c r="E99" s="13"/>
      <c r="F99" s="43">
        <v>500000</v>
      </c>
      <c r="G99" s="13"/>
      <c r="H99" s="44"/>
      <c r="I99" s="45"/>
      <c r="J99" s="46"/>
      <c r="K99" s="19"/>
      <c r="L99" s="46"/>
      <c r="M99" s="39"/>
      <c r="N99" s="38"/>
      <c r="O99" s="38"/>
      <c r="P99" s="38"/>
      <c r="Q99" s="38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</row>
    <row r="100" spans="1:69" s="20" customFormat="1" ht="93" customHeight="1" x14ac:dyDescent="0.35">
      <c r="A100" s="55"/>
      <c r="B100" s="40" t="s">
        <v>240</v>
      </c>
      <c r="C100" s="41" t="s">
        <v>70</v>
      </c>
      <c r="D100" s="42"/>
      <c r="E100" s="13"/>
      <c r="F100" s="43">
        <v>53880</v>
      </c>
      <c r="G100" s="13"/>
      <c r="H100" s="44"/>
      <c r="I100" s="45"/>
      <c r="J100" s="46"/>
      <c r="K100" s="19"/>
      <c r="L100" s="46"/>
      <c r="M100" s="39"/>
      <c r="N100" s="38"/>
      <c r="O100" s="38"/>
      <c r="P100" s="38"/>
      <c r="Q100" s="38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</row>
    <row r="101" spans="1:69" s="20" customFormat="1" ht="54" customHeight="1" x14ac:dyDescent="0.35">
      <c r="A101" s="55"/>
      <c r="B101" s="40" t="s">
        <v>141</v>
      </c>
      <c r="C101" s="41" t="s">
        <v>70</v>
      </c>
      <c r="D101" s="42"/>
      <c r="E101" s="13"/>
      <c r="F101" s="43">
        <v>200000</v>
      </c>
      <c r="G101" s="13"/>
      <c r="H101" s="44"/>
      <c r="I101" s="45"/>
      <c r="J101" s="46"/>
      <c r="K101" s="19"/>
      <c r="L101" s="46"/>
      <c r="M101" s="39"/>
      <c r="N101" s="38"/>
      <c r="O101" s="38"/>
      <c r="P101" s="38"/>
      <c r="Q101" s="38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</row>
    <row r="102" spans="1:69" s="20" customFormat="1" ht="54" customHeight="1" x14ac:dyDescent="0.35">
      <c r="A102" s="55"/>
      <c r="B102" s="40" t="s">
        <v>142</v>
      </c>
      <c r="C102" s="41" t="s">
        <v>18</v>
      </c>
      <c r="D102" s="42">
        <v>4205484</v>
      </c>
      <c r="E102" s="13">
        <v>80.400000000000006</v>
      </c>
      <c r="F102" s="43">
        <v>320000</v>
      </c>
      <c r="G102" s="50">
        <v>88</v>
      </c>
      <c r="H102" s="44"/>
      <c r="I102" s="45"/>
      <c r="J102" s="46"/>
      <c r="K102" s="19"/>
      <c r="L102" s="46"/>
      <c r="M102" s="39"/>
      <c r="N102" s="38"/>
      <c r="O102" s="38"/>
      <c r="P102" s="38"/>
      <c r="Q102" s="38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</row>
    <row r="103" spans="1:69" s="20" customFormat="1" ht="73.5" customHeight="1" x14ac:dyDescent="0.35">
      <c r="A103" s="55"/>
      <c r="B103" s="40" t="s">
        <v>76</v>
      </c>
      <c r="C103" s="41" t="s">
        <v>70</v>
      </c>
      <c r="D103" s="42"/>
      <c r="E103" s="13"/>
      <c r="F103" s="43">
        <v>200000</v>
      </c>
      <c r="G103" s="13"/>
      <c r="H103" s="44"/>
      <c r="I103" s="45"/>
      <c r="J103" s="46"/>
      <c r="K103" s="19"/>
      <c r="L103" s="46"/>
      <c r="M103" s="39"/>
      <c r="N103" s="38"/>
      <c r="O103" s="38"/>
      <c r="P103" s="38"/>
      <c r="Q103" s="38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</row>
    <row r="104" spans="1:69" s="20" customFormat="1" ht="54" customHeight="1" x14ac:dyDescent="0.35">
      <c r="A104" s="55"/>
      <c r="B104" s="40" t="s">
        <v>77</v>
      </c>
      <c r="C104" s="41" t="s">
        <v>70</v>
      </c>
      <c r="D104" s="42"/>
      <c r="E104" s="13"/>
      <c r="F104" s="43">
        <v>200000</v>
      </c>
      <c r="G104" s="13"/>
      <c r="H104" s="44"/>
      <c r="I104" s="45"/>
      <c r="J104" s="46"/>
      <c r="K104" s="19"/>
      <c r="L104" s="46"/>
      <c r="M104" s="39"/>
      <c r="N104" s="38"/>
      <c r="O104" s="38"/>
      <c r="P104" s="38"/>
      <c r="Q104" s="38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</row>
    <row r="105" spans="1:69" s="20" customFormat="1" ht="54" customHeight="1" x14ac:dyDescent="0.35">
      <c r="A105" s="55"/>
      <c r="B105" s="40" t="s">
        <v>78</v>
      </c>
      <c r="C105" s="41" t="s">
        <v>70</v>
      </c>
      <c r="D105" s="42"/>
      <c r="E105" s="13"/>
      <c r="F105" s="43">
        <v>200000</v>
      </c>
      <c r="G105" s="13"/>
      <c r="H105" s="44"/>
      <c r="I105" s="45"/>
      <c r="J105" s="46"/>
      <c r="K105" s="19"/>
      <c r="L105" s="46"/>
      <c r="M105" s="39"/>
      <c r="N105" s="38"/>
      <c r="O105" s="38"/>
      <c r="P105" s="38"/>
      <c r="Q105" s="38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</row>
    <row r="106" spans="1:69" s="20" customFormat="1" ht="106.5" customHeight="1" x14ac:dyDescent="0.35">
      <c r="A106" s="55"/>
      <c r="B106" s="40" t="s">
        <v>241</v>
      </c>
      <c r="C106" s="41" t="s">
        <v>70</v>
      </c>
      <c r="D106" s="42"/>
      <c r="E106" s="13"/>
      <c r="F106" s="43">
        <v>53880</v>
      </c>
      <c r="G106" s="13"/>
      <c r="H106" s="44"/>
      <c r="I106" s="45"/>
      <c r="J106" s="46"/>
      <c r="K106" s="19"/>
      <c r="L106" s="46"/>
      <c r="M106" s="39"/>
      <c r="N106" s="38"/>
      <c r="O106" s="38"/>
      <c r="P106" s="38"/>
      <c r="Q106" s="38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</row>
    <row r="107" spans="1:69" s="20" customFormat="1" ht="83.25" customHeight="1" x14ac:dyDescent="0.35">
      <c r="A107" s="55"/>
      <c r="B107" s="40" t="s">
        <v>79</v>
      </c>
      <c r="C107" s="41" t="s">
        <v>70</v>
      </c>
      <c r="D107" s="42"/>
      <c r="E107" s="13"/>
      <c r="F107" s="43">
        <v>200000</v>
      </c>
      <c r="G107" s="13"/>
      <c r="H107" s="44"/>
      <c r="I107" s="45"/>
      <c r="J107" s="46"/>
      <c r="K107" s="19"/>
      <c r="L107" s="46"/>
      <c r="M107" s="39"/>
      <c r="N107" s="38"/>
      <c r="O107" s="38"/>
      <c r="P107" s="38"/>
      <c r="Q107" s="38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</row>
    <row r="108" spans="1:69" s="20" customFormat="1" ht="94.5" customHeight="1" x14ac:dyDescent="0.35">
      <c r="A108" s="55"/>
      <c r="B108" s="40" t="s">
        <v>242</v>
      </c>
      <c r="C108" s="41" t="s">
        <v>70</v>
      </c>
      <c r="D108" s="42"/>
      <c r="E108" s="13"/>
      <c r="F108" s="43">
        <v>53880</v>
      </c>
      <c r="G108" s="13"/>
      <c r="H108" s="44"/>
      <c r="I108" s="45"/>
      <c r="J108" s="46"/>
      <c r="K108" s="19"/>
      <c r="L108" s="46"/>
      <c r="M108" s="39"/>
      <c r="N108" s="38"/>
      <c r="O108" s="38"/>
      <c r="P108" s="38"/>
      <c r="Q108" s="38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</row>
    <row r="109" spans="1:69" s="20" customFormat="1" ht="125.25" customHeight="1" x14ac:dyDescent="0.35">
      <c r="A109" s="55"/>
      <c r="B109" s="40" t="s">
        <v>151</v>
      </c>
      <c r="C109" s="41" t="s">
        <v>70</v>
      </c>
      <c r="D109" s="42"/>
      <c r="E109" s="13"/>
      <c r="F109" s="43">
        <v>53880</v>
      </c>
      <c r="G109" s="13"/>
      <c r="H109" s="44"/>
      <c r="I109" s="45"/>
      <c r="J109" s="46"/>
      <c r="K109" s="19"/>
      <c r="L109" s="46"/>
      <c r="M109" s="39"/>
      <c r="N109" s="38"/>
      <c r="O109" s="38"/>
      <c r="P109" s="38"/>
      <c r="Q109" s="38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</row>
    <row r="110" spans="1:69" s="20" customFormat="1" ht="80.25" customHeight="1" x14ac:dyDescent="0.35">
      <c r="A110" s="55"/>
      <c r="B110" s="40" t="s">
        <v>243</v>
      </c>
      <c r="C110" s="41" t="s">
        <v>23</v>
      </c>
      <c r="D110" s="42">
        <v>1269917</v>
      </c>
      <c r="E110" s="13">
        <v>38.1</v>
      </c>
      <c r="F110" s="43">
        <v>784918</v>
      </c>
      <c r="G110" s="50">
        <v>100</v>
      </c>
      <c r="H110" s="44"/>
      <c r="I110" s="45"/>
      <c r="J110" s="46"/>
      <c r="K110" s="19"/>
      <c r="L110" s="46"/>
      <c r="M110" s="39"/>
      <c r="N110" s="38"/>
      <c r="O110" s="38"/>
      <c r="P110" s="38"/>
      <c r="Q110" s="38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</row>
    <row r="111" spans="1:69" s="20" customFormat="1" ht="99" customHeight="1" x14ac:dyDescent="0.35">
      <c r="A111" s="40"/>
      <c r="B111" s="40" t="s">
        <v>244</v>
      </c>
      <c r="C111" s="41" t="s">
        <v>70</v>
      </c>
      <c r="D111" s="42"/>
      <c r="E111" s="13"/>
      <c r="F111" s="43">
        <v>400000</v>
      </c>
      <c r="G111" s="13"/>
      <c r="H111" s="44"/>
      <c r="I111" s="45"/>
      <c r="J111" s="46"/>
      <c r="K111" s="19"/>
      <c r="L111" s="46"/>
      <c r="M111" s="39"/>
      <c r="N111" s="38"/>
      <c r="O111" s="38"/>
      <c r="P111" s="38"/>
      <c r="Q111" s="38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</row>
    <row r="112" spans="1:69" s="20" customFormat="1" ht="87.75" customHeight="1" x14ac:dyDescent="0.35">
      <c r="A112" s="40"/>
      <c r="B112" s="40" t="s">
        <v>273</v>
      </c>
      <c r="C112" s="41" t="s">
        <v>70</v>
      </c>
      <c r="D112" s="42"/>
      <c r="E112" s="13"/>
      <c r="F112" s="43">
        <v>200000</v>
      </c>
      <c r="G112" s="13"/>
      <c r="H112" s="44"/>
      <c r="I112" s="45"/>
      <c r="J112" s="46"/>
      <c r="K112" s="19"/>
      <c r="L112" s="46"/>
      <c r="M112" s="39"/>
      <c r="N112" s="38"/>
      <c r="O112" s="38"/>
      <c r="P112" s="38"/>
      <c r="Q112" s="38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</row>
    <row r="113" spans="1:69" s="20" customFormat="1" ht="81.75" customHeight="1" x14ac:dyDescent="0.35">
      <c r="A113" s="143"/>
      <c r="B113" s="40" t="s">
        <v>102</v>
      </c>
      <c r="C113" s="41" t="s">
        <v>70</v>
      </c>
      <c r="D113" s="42"/>
      <c r="E113" s="13"/>
      <c r="F113" s="43">
        <v>200000</v>
      </c>
      <c r="G113" s="13"/>
      <c r="H113" s="44"/>
      <c r="I113" s="45"/>
      <c r="J113" s="46"/>
      <c r="K113" s="19"/>
      <c r="L113" s="46"/>
      <c r="M113" s="39"/>
      <c r="N113" s="38"/>
      <c r="O113" s="38"/>
      <c r="P113" s="38"/>
      <c r="Q113" s="38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</row>
    <row r="114" spans="1:69" s="20" customFormat="1" ht="54" customHeight="1" x14ac:dyDescent="0.35">
      <c r="A114" s="143"/>
      <c r="B114" s="40" t="s">
        <v>80</v>
      </c>
      <c r="C114" s="41" t="s">
        <v>70</v>
      </c>
      <c r="D114" s="42"/>
      <c r="E114" s="13"/>
      <c r="F114" s="43">
        <v>200000</v>
      </c>
      <c r="G114" s="13"/>
      <c r="H114" s="44"/>
      <c r="I114" s="45"/>
      <c r="J114" s="46"/>
      <c r="K114" s="19"/>
      <c r="L114" s="46"/>
      <c r="M114" s="39"/>
      <c r="N114" s="38"/>
      <c r="O114" s="38"/>
      <c r="P114" s="38"/>
      <c r="Q114" s="38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</row>
    <row r="115" spans="1:69" s="20" customFormat="1" ht="75.75" customHeight="1" x14ac:dyDescent="0.35">
      <c r="A115" s="143"/>
      <c r="B115" s="40" t="s">
        <v>264</v>
      </c>
      <c r="C115" s="41" t="s">
        <v>70</v>
      </c>
      <c r="D115" s="42"/>
      <c r="E115" s="13"/>
      <c r="F115" s="43">
        <v>2053880</v>
      </c>
      <c r="G115" s="65"/>
      <c r="H115" s="44"/>
      <c r="I115" s="45"/>
      <c r="J115" s="46"/>
      <c r="K115" s="19"/>
      <c r="L115" s="46"/>
      <c r="M115" s="39"/>
      <c r="N115" s="38"/>
      <c r="O115" s="38"/>
      <c r="P115" s="38"/>
      <c r="Q115" s="38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</row>
    <row r="116" spans="1:69" s="20" customFormat="1" ht="63" customHeight="1" x14ac:dyDescent="0.35">
      <c r="A116" s="143"/>
      <c r="B116" s="40" t="s">
        <v>103</v>
      </c>
      <c r="C116" s="41" t="s">
        <v>70</v>
      </c>
      <c r="D116" s="42"/>
      <c r="E116" s="13"/>
      <c r="F116" s="43">
        <v>200000</v>
      </c>
      <c r="G116" s="13"/>
      <c r="H116" s="44"/>
      <c r="I116" s="45"/>
      <c r="J116" s="46"/>
      <c r="K116" s="19"/>
      <c r="L116" s="46"/>
      <c r="M116" s="39"/>
      <c r="N116" s="38"/>
      <c r="O116" s="38"/>
      <c r="P116" s="38"/>
      <c r="Q116" s="38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</row>
    <row r="117" spans="1:69" s="20" customFormat="1" ht="89.25" customHeight="1" x14ac:dyDescent="0.35">
      <c r="A117" s="55"/>
      <c r="B117" s="40" t="s">
        <v>143</v>
      </c>
      <c r="C117" s="41" t="s">
        <v>18</v>
      </c>
      <c r="D117" s="42">
        <v>1743103</v>
      </c>
      <c r="E117" s="50">
        <v>80.400000000000006</v>
      </c>
      <c r="F117" s="43">
        <v>338237</v>
      </c>
      <c r="G117" s="50">
        <v>100</v>
      </c>
      <c r="H117" s="44"/>
      <c r="I117" s="45"/>
      <c r="J117" s="46"/>
      <c r="K117" s="19"/>
      <c r="L117" s="46"/>
      <c r="M117" s="39"/>
      <c r="N117" s="38"/>
      <c r="O117" s="38"/>
      <c r="P117" s="38"/>
      <c r="Q117" s="38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</row>
    <row r="118" spans="1:69" s="20" customFormat="1" ht="90" customHeight="1" x14ac:dyDescent="0.35">
      <c r="A118" s="55"/>
      <c r="B118" s="40" t="s">
        <v>274</v>
      </c>
      <c r="C118" s="41" t="s">
        <v>23</v>
      </c>
      <c r="D118" s="42">
        <v>512028</v>
      </c>
      <c r="E118" s="50">
        <v>39</v>
      </c>
      <c r="F118" s="43">
        <v>312177</v>
      </c>
      <c r="G118" s="50">
        <v>100</v>
      </c>
      <c r="H118" s="44"/>
      <c r="I118" s="45"/>
      <c r="J118" s="46"/>
      <c r="K118" s="19"/>
      <c r="L118" s="46"/>
      <c r="M118" s="39"/>
      <c r="N118" s="38"/>
      <c r="O118" s="38"/>
      <c r="P118" s="38"/>
      <c r="Q118" s="38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</row>
    <row r="119" spans="1:69" s="20" customFormat="1" ht="112.5" customHeight="1" x14ac:dyDescent="0.35">
      <c r="A119" s="55"/>
      <c r="B119" s="40" t="s">
        <v>245</v>
      </c>
      <c r="C119" s="41" t="s">
        <v>70</v>
      </c>
      <c r="D119" s="42"/>
      <c r="E119" s="50"/>
      <c r="F119" s="43">
        <v>53880</v>
      </c>
      <c r="G119" s="13"/>
      <c r="H119" s="44"/>
      <c r="I119" s="45"/>
      <c r="J119" s="46"/>
      <c r="K119" s="19"/>
      <c r="L119" s="46"/>
      <c r="M119" s="39"/>
      <c r="N119" s="38"/>
      <c r="O119" s="38"/>
      <c r="P119" s="38"/>
      <c r="Q119" s="38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</row>
    <row r="120" spans="1:69" s="20" customFormat="1" ht="63" customHeight="1" x14ac:dyDescent="0.35">
      <c r="A120" s="143"/>
      <c r="B120" s="40" t="s">
        <v>177</v>
      </c>
      <c r="C120" s="41" t="s">
        <v>70</v>
      </c>
      <c r="D120" s="42"/>
      <c r="E120" s="13"/>
      <c r="F120" s="43">
        <v>200000</v>
      </c>
      <c r="G120" s="13"/>
      <c r="H120" s="44"/>
      <c r="I120" s="45"/>
      <c r="J120" s="46"/>
      <c r="K120" s="19"/>
      <c r="L120" s="46"/>
      <c r="M120" s="39"/>
      <c r="N120" s="38"/>
      <c r="O120" s="38"/>
      <c r="P120" s="38"/>
      <c r="Q120" s="38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</row>
    <row r="121" spans="1:69" s="20" customFormat="1" ht="63" customHeight="1" x14ac:dyDescent="0.35">
      <c r="A121" s="55"/>
      <c r="B121" s="40" t="s">
        <v>265</v>
      </c>
      <c r="C121" s="41" t="s">
        <v>23</v>
      </c>
      <c r="D121" s="42">
        <v>1192191</v>
      </c>
      <c r="E121" s="13">
        <v>89.2</v>
      </c>
      <c r="F121" s="43">
        <v>129249</v>
      </c>
      <c r="G121" s="50">
        <v>100</v>
      </c>
      <c r="H121" s="44"/>
      <c r="I121" s="45"/>
      <c r="J121" s="46"/>
      <c r="K121" s="19"/>
      <c r="L121" s="46"/>
      <c r="M121" s="39"/>
      <c r="N121" s="38"/>
      <c r="O121" s="38"/>
      <c r="P121" s="38"/>
      <c r="Q121" s="38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</row>
    <row r="122" spans="1:69" s="20" customFormat="1" ht="63" customHeight="1" x14ac:dyDescent="0.35">
      <c r="A122" s="55"/>
      <c r="B122" s="40" t="s">
        <v>145</v>
      </c>
      <c r="C122" s="41" t="s">
        <v>70</v>
      </c>
      <c r="D122" s="42"/>
      <c r="E122" s="13"/>
      <c r="F122" s="43">
        <v>145709</v>
      </c>
      <c r="G122" s="13"/>
      <c r="H122" s="44"/>
      <c r="I122" s="45"/>
      <c r="J122" s="46"/>
      <c r="K122" s="19"/>
      <c r="L122" s="46"/>
      <c r="M122" s="39"/>
      <c r="N122" s="38"/>
      <c r="O122" s="38"/>
      <c r="P122" s="38"/>
      <c r="Q122" s="38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</row>
    <row r="123" spans="1:69" s="20" customFormat="1" ht="100.5" customHeight="1" x14ac:dyDescent="0.35">
      <c r="A123" s="55"/>
      <c r="B123" s="40" t="s">
        <v>157</v>
      </c>
      <c r="C123" s="41" t="s">
        <v>23</v>
      </c>
      <c r="D123" s="42">
        <v>793064</v>
      </c>
      <c r="E123" s="13">
        <v>8.6</v>
      </c>
      <c r="F123" s="43">
        <v>725042</v>
      </c>
      <c r="G123" s="50">
        <v>100</v>
      </c>
      <c r="H123" s="44"/>
      <c r="I123" s="45"/>
      <c r="J123" s="46"/>
      <c r="K123" s="19"/>
      <c r="L123" s="46"/>
      <c r="M123" s="39"/>
      <c r="N123" s="38"/>
      <c r="O123" s="38"/>
      <c r="P123" s="38"/>
      <c r="Q123" s="38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</row>
    <row r="124" spans="1:69" s="20" customFormat="1" ht="72.75" customHeight="1" x14ac:dyDescent="0.35">
      <c r="A124" s="143"/>
      <c r="B124" s="40" t="s">
        <v>81</v>
      </c>
      <c r="C124" s="41" t="s">
        <v>70</v>
      </c>
      <c r="D124" s="42"/>
      <c r="E124" s="13"/>
      <c r="F124" s="43">
        <v>1450000</v>
      </c>
      <c r="G124" s="13"/>
      <c r="H124" s="44"/>
      <c r="I124" s="45"/>
      <c r="J124" s="46"/>
      <c r="K124" s="19"/>
      <c r="L124" s="46"/>
      <c r="M124" s="39"/>
      <c r="N124" s="38"/>
      <c r="O124" s="38"/>
      <c r="P124" s="38"/>
      <c r="Q124" s="38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</row>
    <row r="125" spans="1:69" s="20" customFormat="1" ht="72" customHeight="1" x14ac:dyDescent="0.35">
      <c r="A125" s="55"/>
      <c r="B125" s="40" t="s">
        <v>82</v>
      </c>
      <c r="C125" s="41" t="s">
        <v>70</v>
      </c>
      <c r="D125" s="42"/>
      <c r="E125" s="13"/>
      <c r="F125" s="43">
        <v>200000</v>
      </c>
      <c r="G125" s="13"/>
      <c r="H125" s="44"/>
      <c r="I125" s="45"/>
      <c r="J125" s="46"/>
      <c r="K125" s="19"/>
      <c r="L125" s="46"/>
      <c r="M125" s="39"/>
      <c r="N125" s="38"/>
      <c r="O125" s="38"/>
      <c r="P125" s="38"/>
      <c r="Q125" s="38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</row>
    <row r="126" spans="1:69" s="20" customFormat="1" ht="72" customHeight="1" x14ac:dyDescent="0.35">
      <c r="A126" s="55"/>
      <c r="B126" s="40" t="s">
        <v>144</v>
      </c>
      <c r="C126" s="41" t="s">
        <v>18</v>
      </c>
      <c r="D126" s="42">
        <v>4051404</v>
      </c>
      <c r="E126" s="13">
        <v>91.5</v>
      </c>
      <c r="F126" s="43">
        <v>345283</v>
      </c>
      <c r="G126" s="50">
        <v>100</v>
      </c>
      <c r="H126" s="44"/>
      <c r="I126" s="45"/>
      <c r="J126" s="46"/>
      <c r="K126" s="19"/>
      <c r="L126" s="46"/>
      <c r="M126" s="39"/>
      <c r="N126" s="38"/>
      <c r="O126" s="38"/>
      <c r="P126" s="38"/>
      <c r="Q126" s="38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</row>
    <row r="127" spans="1:69" s="20" customFormat="1" ht="72" customHeight="1" x14ac:dyDescent="0.35">
      <c r="A127" s="55"/>
      <c r="B127" s="40" t="s">
        <v>104</v>
      </c>
      <c r="C127" s="41" t="s">
        <v>70</v>
      </c>
      <c r="D127" s="42"/>
      <c r="E127" s="13"/>
      <c r="F127" s="43">
        <v>200000</v>
      </c>
      <c r="G127" s="13"/>
      <c r="H127" s="44"/>
      <c r="I127" s="45"/>
      <c r="J127" s="46"/>
      <c r="K127" s="19"/>
      <c r="L127" s="46"/>
      <c r="M127" s="39"/>
      <c r="N127" s="38"/>
      <c r="O127" s="38"/>
      <c r="P127" s="38"/>
      <c r="Q127" s="38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</row>
    <row r="128" spans="1:69" s="20" customFormat="1" ht="72" customHeight="1" x14ac:dyDescent="0.35">
      <c r="A128" s="143"/>
      <c r="B128" s="40" t="s">
        <v>83</v>
      </c>
      <c r="C128" s="41" t="s">
        <v>70</v>
      </c>
      <c r="D128" s="42"/>
      <c r="E128" s="13"/>
      <c r="F128" s="43">
        <v>400000</v>
      </c>
      <c r="G128" s="13"/>
      <c r="H128" s="44"/>
      <c r="I128" s="45"/>
      <c r="J128" s="46"/>
      <c r="K128" s="19"/>
      <c r="L128" s="46"/>
      <c r="M128" s="39"/>
      <c r="N128" s="38"/>
      <c r="O128" s="38"/>
      <c r="P128" s="38"/>
      <c r="Q128" s="38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</row>
    <row r="129" spans="1:69" s="20" customFormat="1" ht="71.25" customHeight="1" x14ac:dyDescent="0.35">
      <c r="A129" s="55"/>
      <c r="B129" s="40" t="s">
        <v>152</v>
      </c>
      <c r="C129" s="41" t="s">
        <v>70</v>
      </c>
      <c r="D129" s="42"/>
      <c r="E129" s="13"/>
      <c r="F129" s="43">
        <v>200000</v>
      </c>
      <c r="G129" s="13"/>
      <c r="H129" s="44"/>
      <c r="I129" s="45"/>
      <c r="J129" s="46"/>
      <c r="K129" s="19"/>
      <c r="L129" s="46"/>
      <c r="M129" s="39"/>
      <c r="N129" s="38"/>
      <c r="O129" s="38"/>
      <c r="P129" s="38"/>
      <c r="Q129" s="38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</row>
    <row r="130" spans="1:69" s="20" customFormat="1" ht="67.5" customHeight="1" x14ac:dyDescent="0.35">
      <c r="A130" s="143"/>
      <c r="B130" s="40" t="s">
        <v>105</v>
      </c>
      <c r="C130" s="41" t="s">
        <v>70</v>
      </c>
      <c r="D130" s="42"/>
      <c r="E130" s="13"/>
      <c r="F130" s="43">
        <v>160000</v>
      </c>
      <c r="G130" s="13"/>
      <c r="H130" s="44"/>
      <c r="I130" s="45"/>
      <c r="J130" s="46"/>
      <c r="K130" s="19"/>
      <c r="L130" s="46"/>
      <c r="M130" s="39"/>
      <c r="N130" s="38"/>
      <c r="O130" s="38"/>
      <c r="P130" s="38"/>
      <c r="Q130" s="38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</row>
    <row r="131" spans="1:69" s="20" customFormat="1" ht="78.75" customHeight="1" x14ac:dyDescent="0.35">
      <c r="A131" s="143"/>
      <c r="B131" s="40" t="s">
        <v>153</v>
      </c>
      <c r="C131" s="41" t="s">
        <v>70</v>
      </c>
      <c r="D131" s="42"/>
      <c r="E131" s="13"/>
      <c r="F131" s="43">
        <v>53880</v>
      </c>
      <c r="G131" s="13"/>
      <c r="H131" s="44"/>
      <c r="I131" s="45"/>
      <c r="J131" s="46"/>
      <c r="K131" s="19"/>
      <c r="L131" s="46"/>
      <c r="M131" s="39"/>
      <c r="N131" s="38"/>
      <c r="O131" s="38"/>
      <c r="P131" s="38"/>
      <c r="Q131" s="38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</row>
    <row r="132" spans="1:69" s="20" customFormat="1" ht="72" customHeight="1" x14ac:dyDescent="0.35">
      <c r="A132" s="55"/>
      <c r="B132" s="40" t="s">
        <v>106</v>
      </c>
      <c r="C132" s="41" t="s">
        <v>70</v>
      </c>
      <c r="D132" s="42"/>
      <c r="E132" s="13"/>
      <c r="F132" s="43">
        <v>200000</v>
      </c>
      <c r="G132" s="13"/>
      <c r="H132" s="44"/>
      <c r="I132" s="45"/>
      <c r="J132" s="46"/>
      <c r="K132" s="19"/>
      <c r="L132" s="46"/>
      <c r="M132" s="39"/>
      <c r="N132" s="38"/>
      <c r="O132" s="38"/>
      <c r="P132" s="38"/>
      <c r="Q132" s="38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</row>
    <row r="133" spans="1:69" s="20" customFormat="1" ht="105" customHeight="1" x14ac:dyDescent="0.35">
      <c r="A133" s="55"/>
      <c r="B133" s="40" t="s">
        <v>171</v>
      </c>
      <c r="C133" s="41" t="s">
        <v>70</v>
      </c>
      <c r="D133" s="42"/>
      <c r="E133" s="13"/>
      <c r="F133" s="43">
        <v>53880</v>
      </c>
      <c r="G133" s="13"/>
      <c r="H133" s="44"/>
      <c r="I133" s="45"/>
      <c r="J133" s="46"/>
      <c r="K133" s="19"/>
      <c r="L133" s="46"/>
      <c r="M133" s="39"/>
      <c r="N133" s="38"/>
      <c r="O133" s="38"/>
      <c r="P133" s="38"/>
      <c r="Q133" s="38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</row>
    <row r="134" spans="1:69" s="20" customFormat="1" ht="58.5" customHeight="1" x14ac:dyDescent="0.35">
      <c r="A134" s="143"/>
      <c r="B134" s="40" t="s">
        <v>107</v>
      </c>
      <c r="C134" s="41" t="s">
        <v>70</v>
      </c>
      <c r="D134" s="42"/>
      <c r="E134" s="13"/>
      <c r="F134" s="43">
        <v>200000</v>
      </c>
      <c r="G134" s="13"/>
      <c r="H134" s="44"/>
      <c r="I134" s="45"/>
      <c r="J134" s="46"/>
      <c r="K134" s="19"/>
      <c r="L134" s="46"/>
      <c r="M134" s="39"/>
      <c r="N134" s="38"/>
      <c r="O134" s="38"/>
      <c r="P134" s="38"/>
      <c r="Q134" s="38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</row>
    <row r="135" spans="1:69" s="20" customFormat="1" ht="92.25" customHeight="1" x14ac:dyDescent="0.35">
      <c r="A135" s="143"/>
      <c r="B135" s="40" t="s">
        <v>149</v>
      </c>
      <c r="C135" s="41" t="s">
        <v>70</v>
      </c>
      <c r="D135" s="42"/>
      <c r="E135" s="13"/>
      <c r="F135" s="43">
        <v>222840</v>
      </c>
      <c r="G135" s="13"/>
      <c r="H135" s="44"/>
      <c r="I135" s="45"/>
      <c r="J135" s="46"/>
      <c r="K135" s="19"/>
      <c r="L135" s="46"/>
      <c r="M135" s="39"/>
      <c r="N135" s="38"/>
      <c r="O135" s="38"/>
      <c r="P135" s="38"/>
      <c r="Q135" s="38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</row>
    <row r="136" spans="1:69" s="20" customFormat="1" ht="72" customHeight="1" x14ac:dyDescent="0.35">
      <c r="A136" s="143"/>
      <c r="B136" s="40" t="s">
        <v>130</v>
      </c>
      <c r="C136" s="41" t="s">
        <v>70</v>
      </c>
      <c r="D136" s="42"/>
      <c r="E136" s="13"/>
      <c r="F136" s="43">
        <v>1100000</v>
      </c>
      <c r="G136" s="13"/>
      <c r="H136" s="35"/>
      <c r="I136" s="36"/>
      <c r="J136" s="37"/>
      <c r="K136" s="38"/>
      <c r="L136" s="37"/>
      <c r="M136" s="39"/>
      <c r="N136" s="38"/>
      <c r="O136" s="38"/>
      <c r="P136" s="38"/>
      <c r="Q136" s="38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</row>
    <row r="137" spans="1:69" s="20" customFormat="1" ht="72" customHeight="1" x14ac:dyDescent="0.35">
      <c r="A137" s="55"/>
      <c r="B137" s="40" t="s">
        <v>266</v>
      </c>
      <c r="C137" s="41" t="s">
        <v>70</v>
      </c>
      <c r="D137" s="42"/>
      <c r="E137" s="13"/>
      <c r="F137" s="43">
        <v>200000</v>
      </c>
      <c r="G137" s="13"/>
      <c r="H137" s="35"/>
      <c r="I137" s="36"/>
      <c r="J137" s="37"/>
      <c r="K137" s="38"/>
      <c r="L137" s="37"/>
      <c r="M137" s="39"/>
      <c r="N137" s="38"/>
      <c r="O137" s="38"/>
      <c r="P137" s="38"/>
      <c r="Q137" s="38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</row>
    <row r="138" spans="1:69" s="20" customFormat="1" ht="86.25" customHeight="1" x14ac:dyDescent="0.35">
      <c r="A138" s="55"/>
      <c r="B138" s="40" t="s">
        <v>184</v>
      </c>
      <c r="C138" s="41" t="s">
        <v>70</v>
      </c>
      <c r="D138" s="42"/>
      <c r="E138" s="13"/>
      <c r="F138" s="43">
        <v>200000</v>
      </c>
      <c r="G138" s="13"/>
      <c r="H138" s="44"/>
      <c r="I138" s="45"/>
      <c r="J138" s="46"/>
      <c r="K138" s="19"/>
      <c r="L138" s="46"/>
      <c r="M138" s="39"/>
      <c r="N138" s="38"/>
      <c r="O138" s="38"/>
      <c r="P138" s="38"/>
      <c r="Q138" s="38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</row>
    <row r="139" spans="1:69" s="20" customFormat="1" ht="101.25" customHeight="1" x14ac:dyDescent="0.35">
      <c r="A139" s="55"/>
      <c r="B139" s="40" t="s">
        <v>191</v>
      </c>
      <c r="C139" s="41" t="s">
        <v>70</v>
      </c>
      <c r="D139" s="42"/>
      <c r="E139" s="13"/>
      <c r="F139" s="43">
        <v>200000</v>
      </c>
      <c r="G139" s="13"/>
      <c r="H139" s="44"/>
      <c r="I139" s="45"/>
      <c r="J139" s="46"/>
      <c r="K139" s="19"/>
      <c r="L139" s="46"/>
      <c r="M139" s="39"/>
      <c r="N139" s="38"/>
      <c r="O139" s="38"/>
      <c r="P139" s="38"/>
      <c r="Q139" s="38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</row>
    <row r="140" spans="1:69" s="20" customFormat="1" ht="75.75" customHeight="1" x14ac:dyDescent="0.35">
      <c r="A140" s="55"/>
      <c r="B140" s="40" t="s">
        <v>108</v>
      </c>
      <c r="C140" s="41" t="s">
        <v>70</v>
      </c>
      <c r="D140" s="42"/>
      <c r="E140" s="13"/>
      <c r="F140" s="43">
        <v>200000</v>
      </c>
      <c r="G140" s="13"/>
      <c r="H140" s="35"/>
      <c r="I140" s="36"/>
      <c r="J140" s="37"/>
      <c r="K140" s="38"/>
      <c r="L140" s="37"/>
      <c r="M140" s="39"/>
      <c r="N140" s="38"/>
      <c r="O140" s="38"/>
      <c r="P140" s="38"/>
      <c r="Q140" s="38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</row>
    <row r="141" spans="1:69" s="20" customFormat="1" ht="91.5" customHeight="1" x14ac:dyDescent="0.35">
      <c r="A141" s="55"/>
      <c r="B141" s="40" t="s">
        <v>109</v>
      </c>
      <c r="C141" s="41" t="s">
        <v>70</v>
      </c>
      <c r="D141" s="42"/>
      <c r="E141" s="13"/>
      <c r="F141" s="43">
        <v>200000</v>
      </c>
      <c r="G141" s="13"/>
      <c r="H141" s="35"/>
      <c r="I141" s="36"/>
      <c r="J141" s="37"/>
      <c r="K141" s="38"/>
      <c r="L141" s="37"/>
      <c r="M141" s="39"/>
      <c r="N141" s="38"/>
      <c r="O141" s="38"/>
      <c r="P141" s="38"/>
      <c r="Q141" s="38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</row>
    <row r="142" spans="1:69" s="20" customFormat="1" ht="75.75" customHeight="1" x14ac:dyDescent="0.35">
      <c r="A142" s="55"/>
      <c r="B142" s="40" t="s">
        <v>140</v>
      </c>
      <c r="C142" s="41" t="s">
        <v>70</v>
      </c>
      <c r="D142" s="42"/>
      <c r="E142" s="13"/>
      <c r="F142" s="43">
        <v>185350</v>
      </c>
      <c r="G142" s="13"/>
      <c r="H142" s="44"/>
      <c r="I142" s="45"/>
      <c r="J142" s="46"/>
      <c r="K142" s="19"/>
      <c r="L142" s="46"/>
      <c r="M142" s="39"/>
      <c r="N142" s="38"/>
      <c r="O142" s="38"/>
      <c r="P142" s="38"/>
      <c r="Q142" s="38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</row>
    <row r="143" spans="1:69" s="12" customFormat="1" ht="81.75" customHeight="1" x14ac:dyDescent="0.35">
      <c r="A143" s="31"/>
      <c r="B143" s="40" t="s">
        <v>110</v>
      </c>
      <c r="C143" s="41" t="s">
        <v>70</v>
      </c>
      <c r="D143" s="33"/>
      <c r="E143" s="143"/>
      <c r="F143" s="43">
        <v>200000</v>
      </c>
      <c r="G143" s="143"/>
      <c r="H143" s="44"/>
      <c r="I143" s="45"/>
      <c r="J143" s="46"/>
      <c r="K143" s="19"/>
      <c r="L143" s="46"/>
      <c r="M143" s="39"/>
      <c r="N143" s="38"/>
      <c r="O143" s="38"/>
      <c r="P143" s="38"/>
      <c r="Q143" s="38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</row>
    <row r="144" spans="1:69" s="20" customFormat="1" ht="55.5" customHeight="1" x14ac:dyDescent="0.35">
      <c r="A144" s="40"/>
      <c r="B144" s="40" t="s">
        <v>136</v>
      </c>
      <c r="C144" s="41" t="s">
        <v>70</v>
      </c>
      <c r="D144" s="13"/>
      <c r="E144" s="13"/>
      <c r="F144" s="43">
        <v>150000</v>
      </c>
      <c r="G144" s="143"/>
      <c r="H144" s="44"/>
      <c r="I144" s="45"/>
      <c r="J144" s="46"/>
      <c r="K144" s="19"/>
      <c r="L144" s="46"/>
      <c r="M144" s="39"/>
      <c r="N144" s="38"/>
      <c r="O144" s="38"/>
      <c r="P144" s="38"/>
      <c r="Q144" s="38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</row>
    <row r="145" spans="1:69" s="12" customFormat="1" ht="63" customHeight="1" x14ac:dyDescent="0.35">
      <c r="A145" s="31"/>
      <c r="B145" s="40" t="s">
        <v>137</v>
      </c>
      <c r="C145" s="41" t="s">
        <v>70</v>
      </c>
      <c r="D145" s="33"/>
      <c r="E145" s="143"/>
      <c r="F145" s="43">
        <v>130000</v>
      </c>
      <c r="G145" s="143"/>
      <c r="H145" s="44"/>
      <c r="I145" s="45"/>
      <c r="J145" s="46"/>
      <c r="K145" s="19"/>
      <c r="L145" s="46"/>
      <c r="M145" s="39"/>
      <c r="N145" s="38"/>
      <c r="O145" s="38"/>
      <c r="P145" s="38"/>
      <c r="Q145" s="38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</row>
    <row r="146" spans="1:69" s="20" customFormat="1" ht="39" customHeight="1" x14ac:dyDescent="0.35">
      <c r="A146" s="32"/>
      <c r="B146" s="32" t="s">
        <v>198</v>
      </c>
      <c r="C146" s="13"/>
      <c r="D146" s="13"/>
      <c r="E146" s="13"/>
      <c r="F146" s="54">
        <f>SUM(F147:F148)</f>
        <v>1100000</v>
      </c>
      <c r="G146" s="143"/>
      <c r="H146" s="44"/>
      <c r="I146" s="45"/>
      <c r="J146" s="46"/>
      <c r="K146" s="19"/>
      <c r="L146" s="46"/>
      <c r="M146" s="39"/>
      <c r="N146" s="38"/>
      <c r="O146" s="38"/>
      <c r="P146" s="38"/>
      <c r="Q146" s="38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</row>
    <row r="147" spans="1:69" s="20" customFormat="1" ht="63" customHeight="1" x14ac:dyDescent="0.35">
      <c r="A147" s="40"/>
      <c r="B147" s="40" t="s">
        <v>148</v>
      </c>
      <c r="C147" s="41" t="s">
        <v>70</v>
      </c>
      <c r="D147" s="13"/>
      <c r="E147" s="13"/>
      <c r="F147" s="43">
        <v>600000</v>
      </c>
      <c r="G147" s="143"/>
      <c r="H147" s="35"/>
      <c r="I147" s="36"/>
      <c r="J147" s="37"/>
      <c r="K147" s="38"/>
      <c r="L147" s="37"/>
      <c r="M147" s="39"/>
      <c r="N147" s="38"/>
      <c r="O147" s="38"/>
      <c r="P147" s="38"/>
      <c r="Q147" s="38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</row>
    <row r="148" spans="1:69" s="20" customFormat="1" ht="81" x14ac:dyDescent="0.35">
      <c r="A148" s="40"/>
      <c r="B148" s="40" t="s">
        <v>178</v>
      </c>
      <c r="C148" s="41" t="s">
        <v>70</v>
      </c>
      <c r="D148" s="13"/>
      <c r="E148" s="13"/>
      <c r="F148" s="43">
        <v>500000</v>
      </c>
      <c r="G148" s="143"/>
      <c r="H148" s="35"/>
      <c r="I148" s="36"/>
      <c r="J148" s="37"/>
      <c r="K148" s="38"/>
      <c r="L148" s="37"/>
      <c r="M148" s="39"/>
      <c r="N148" s="38"/>
      <c r="O148" s="38"/>
      <c r="P148" s="38"/>
      <c r="Q148" s="38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</row>
    <row r="149" spans="1:69" s="12" customFormat="1" ht="42.75" customHeight="1" x14ac:dyDescent="0.35">
      <c r="A149" s="31" t="s">
        <v>3</v>
      </c>
      <c r="B149" s="31"/>
      <c r="C149" s="143"/>
      <c r="D149" s="33"/>
      <c r="E149" s="143"/>
      <c r="F149" s="33">
        <f>F151+F150</f>
        <v>11240000</v>
      </c>
      <c r="G149" s="143"/>
      <c r="H149" s="35"/>
      <c r="I149" s="36"/>
      <c r="J149" s="37"/>
      <c r="K149" s="38"/>
      <c r="L149" s="37"/>
      <c r="M149" s="39"/>
      <c r="N149" s="38"/>
      <c r="O149" s="38"/>
      <c r="P149" s="38"/>
      <c r="Q149" s="38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</row>
    <row r="150" spans="1:69" s="12" customFormat="1" ht="42.75" customHeight="1" x14ac:dyDescent="0.35">
      <c r="A150" s="31"/>
      <c r="B150" s="32" t="s">
        <v>205</v>
      </c>
      <c r="C150" s="143"/>
      <c r="D150" s="33"/>
      <c r="E150" s="143"/>
      <c r="F150" s="54">
        <v>140000</v>
      </c>
      <c r="G150" s="143"/>
      <c r="H150" s="35"/>
      <c r="I150" s="36"/>
      <c r="J150" s="37"/>
      <c r="K150" s="38"/>
      <c r="L150" s="37"/>
      <c r="M150" s="39"/>
      <c r="N150" s="38"/>
      <c r="O150" s="38"/>
      <c r="P150" s="38"/>
      <c r="Q150" s="38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</row>
    <row r="151" spans="1:69" s="20" customFormat="1" ht="40.5" customHeight="1" x14ac:dyDescent="0.35">
      <c r="A151" s="32"/>
      <c r="B151" s="32" t="s">
        <v>36</v>
      </c>
      <c r="C151" s="13"/>
      <c r="D151" s="43"/>
      <c r="E151" s="13"/>
      <c r="F151" s="54">
        <f>SUM(F152:F154)</f>
        <v>11100000</v>
      </c>
      <c r="G151" s="13"/>
      <c r="H151" s="35"/>
      <c r="I151" s="36"/>
      <c r="J151" s="37"/>
      <c r="K151" s="38"/>
      <c r="L151" s="37"/>
      <c r="M151" s="39"/>
      <c r="N151" s="38"/>
      <c r="O151" s="38"/>
      <c r="P151" s="38"/>
      <c r="Q151" s="38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</row>
    <row r="152" spans="1:69" s="20" customFormat="1" ht="81.75" customHeight="1" x14ac:dyDescent="0.35">
      <c r="A152" s="40"/>
      <c r="B152" s="40" t="s">
        <v>135</v>
      </c>
      <c r="C152" s="13">
        <v>2021</v>
      </c>
      <c r="D152" s="42">
        <v>2056862</v>
      </c>
      <c r="E152" s="13"/>
      <c r="F152" s="43">
        <v>1100000</v>
      </c>
      <c r="G152" s="50">
        <v>53</v>
      </c>
      <c r="H152" s="35"/>
      <c r="I152" s="36"/>
      <c r="J152" s="37"/>
      <c r="K152" s="38"/>
      <c r="L152" s="37"/>
      <c r="M152" s="39"/>
      <c r="N152" s="38"/>
      <c r="O152" s="38"/>
      <c r="P152" s="38"/>
      <c r="Q152" s="38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</row>
    <row r="153" spans="1:69" s="20" customFormat="1" ht="74.25" customHeight="1" x14ac:dyDescent="0.35">
      <c r="A153" s="40"/>
      <c r="B153" s="40" t="s">
        <v>115</v>
      </c>
      <c r="C153" s="13" t="s">
        <v>236</v>
      </c>
      <c r="D153" s="42">
        <v>12747575</v>
      </c>
      <c r="E153" s="13">
        <v>0.5</v>
      </c>
      <c r="F153" s="43">
        <v>5000000</v>
      </c>
      <c r="G153" s="50">
        <v>40</v>
      </c>
      <c r="H153" s="35"/>
      <c r="I153" s="36"/>
      <c r="J153" s="37"/>
      <c r="K153" s="38"/>
      <c r="L153" s="37"/>
      <c r="M153" s="39"/>
      <c r="N153" s="38"/>
      <c r="O153" s="38"/>
      <c r="P153" s="38"/>
      <c r="Q153" s="38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</row>
    <row r="154" spans="1:69" s="20" customFormat="1" ht="60" customHeight="1" x14ac:dyDescent="0.35">
      <c r="A154" s="40"/>
      <c r="B154" s="40" t="s">
        <v>116</v>
      </c>
      <c r="C154" s="13">
        <v>2021</v>
      </c>
      <c r="D154" s="43"/>
      <c r="E154" s="13"/>
      <c r="F154" s="43">
        <v>5000000</v>
      </c>
      <c r="G154" s="13"/>
      <c r="H154" s="35"/>
      <c r="I154" s="36"/>
      <c r="J154" s="37"/>
      <c r="K154" s="38"/>
      <c r="L154" s="37"/>
      <c r="M154" s="39"/>
      <c r="N154" s="38"/>
      <c r="O154" s="38"/>
      <c r="P154" s="38"/>
      <c r="Q154" s="38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</row>
    <row r="155" spans="1:69" s="20" customFormat="1" ht="75" customHeight="1" x14ac:dyDescent="0.35">
      <c r="A155" s="31" t="s">
        <v>230</v>
      </c>
      <c r="B155" s="32" t="s">
        <v>118</v>
      </c>
      <c r="C155" s="13"/>
      <c r="D155" s="43"/>
      <c r="E155" s="13"/>
      <c r="F155" s="33">
        <f>F156</f>
        <v>3307000</v>
      </c>
      <c r="G155" s="13"/>
      <c r="H155" s="35"/>
      <c r="I155" s="36"/>
      <c r="J155" s="37"/>
      <c r="K155" s="38"/>
      <c r="L155" s="37"/>
      <c r="M155" s="39"/>
      <c r="N155" s="38"/>
      <c r="O155" s="38"/>
      <c r="P155" s="38"/>
      <c r="Q155" s="38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</row>
    <row r="156" spans="1:69" s="20" customFormat="1" ht="60" customHeight="1" x14ac:dyDescent="0.35">
      <c r="A156" s="55" t="s">
        <v>164</v>
      </c>
      <c r="B156" s="32"/>
      <c r="C156" s="13"/>
      <c r="D156" s="43"/>
      <c r="E156" s="13"/>
      <c r="F156" s="56">
        <v>3307000</v>
      </c>
      <c r="G156" s="13"/>
      <c r="H156" s="35"/>
      <c r="I156" s="36"/>
      <c r="J156" s="37"/>
      <c r="K156" s="38"/>
      <c r="L156" s="37"/>
      <c r="M156" s="39"/>
      <c r="N156" s="38"/>
      <c r="O156" s="38"/>
      <c r="P156" s="38"/>
      <c r="Q156" s="38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</row>
    <row r="157" spans="1:69" s="30" customFormat="1" ht="69" customHeight="1" x14ac:dyDescent="0.35">
      <c r="A157" s="51" t="s">
        <v>192</v>
      </c>
      <c r="B157" s="51"/>
      <c r="C157" s="22"/>
      <c r="D157" s="23"/>
      <c r="E157" s="22"/>
      <c r="F157" s="23">
        <f>F163+F164+F166+F168+F159+F160+F161+F162</f>
        <v>112162090.54000001</v>
      </c>
      <c r="G157" s="22"/>
      <c r="H157" s="44"/>
      <c r="I157" s="45"/>
      <c r="J157" s="46"/>
      <c r="K157" s="19"/>
      <c r="L157" s="46"/>
      <c r="M157" s="39"/>
      <c r="N157" s="38"/>
      <c r="O157" s="38"/>
      <c r="P157" s="38"/>
      <c r="Q157" s="38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</row>
    <row r="158" spans="1:69" s="12" customFormat="1" ht="30" customHeight="1" x14ac:dyDescent="0.35">
      <c r="A158" s="32" t="s">
        <v>46</v>
      </c>
      <c r="B158" s="32"/>
      <c r="C158" s="143"/>
      <c r="D158" s="33"/>
      <c r="E158" s="143"/>
      <c r="F158" s="54">
        <f>F167</f>
        <v>4662070.12</v>
      </c>
      <c r="G158" s="143"/>
      <c r="H158" s="35"/>
      <c r="I158" s="36"/>
      <c r="J158" s="37"/>
      <c r="K158" s="38"/>
      <c r="L158" s="37"/>
      <c r="M158" s="39"/>
      <c r="N158" s="38"/>
      <c r="O158" s="38"/>
      <c r="P158" s="38"/>
      <c r="Q158" s="38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</row>
    <row r="159" spans="1:69" s="12" customFormat="1" ht="56.25" customHeight="1" x14ac:dyDescent="0.35">
      <c r="A159" s="31" t="s">
        <v>204</v>
      </c>
      <c r="B159" s="32" t="s">
        <v>205</v>
      </c>
      <c r="C159" s="143"/>
      <c r="D159" s="33"/>
      <c r="E159" s="143"/>
      <c r="F159" s="33">
        <v>600000</v>
      </c>
      <c r="G159" s="143"/>
      <c r="H159" s="35"/>
      <c r="I159" s="36"/>
      <c r="J159" s="37"/>
      <c r="K159" s="38"/>
      <c r="L159" s="37"/>
      <c r="M159" s="39"/>
      <c r="N159" s="38"/>
      <c r="O159" s="38"/>
      <c r="P159" s="38"/>
      <c r="Q159" s="38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</row>
    <row r="160" spans="1:69" s="12" customFormat="1" ht="56.25" customHeight="1" x14ac:dyDescent="0.35">
      <c r="A160" s="31" t="s">
        <v>217</v>
      </c>
      <c r="B160" s="32" t="s">
        <v>117</v>
      </c>
      <c r="C160" s="143"/>
      <c r="D160" s="33"/>
      <c r="E160" s="143"/>
      <c r="F160" s="33">
        <v>38610682.82</v>
      </c>
      <c r="G160" s="143"/>
      <c r="H160" s="35"/>
      <c r="I160" s="36"/>
      <c r="J160" s="37"/>
      <c r="K160" s="38"/>
      <c r="L160" s="37"/>
      <c r="M160" s="39"/>
      <c r="N160" s="38"/>
      <c r="O160" s="38"/>
      <c r="P160" s="38"/>
      <c r="Q160" s="38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</row>
    <row r="161" spans="1:69" s="12" customFormat="1" ht="56.25" customHeight="1" x14ac:dyDescent="0.35">
      <c r="A161" s="31" t="s">
        <v>218</v>
      </c>
      <c r="B161" s="32" t="s">
        <v>117</v>
      </c>
      <c r="C161" s="143"/>
      <c r="D161" s="33"/>
      <c r="E161" s="143"/>
      <c r="F161" s="33">
        <v>5100000</v>
      </c>
      <c r="G161" s="143"/>
      <c r="H161" s="35"/>
      <c r="I161" s="36"/>
      <c r="J161" s="37"/>
      <c r="K161" s="38"/>
      <c r="L161" s="37"/>
      <c r="M161" s="39"/>
      <c r="N161" s="38"/>
      <c r="O161" s="38"/>
      <c r="P161" s="38"/>
      <c r="Q161" s="38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</row>
    <row r="162" spans="1:69" s="12" customFormat="1" ht="56.25" customHeight="1" x14ac:dyDescent="0.35">
      <c r="A162" s="31" t="s">
        <v>219</v>
      </c>
      <c r="B162" s="32" t="s">
        <v>205</v>
      </c>
      <c r="C162" s="143"/>
      <c r="D162" s="33"/>
      <c r="E162" s="143"/>
      <c r="F162" s="33">
        <v>23031354</v>
      </c>
      <c r="G162" s="143"/>
      <c r="H162" s="35"/>
      <c r="I162" s="36"/>
      <c r="J162" s="37"/>
      <c r="K162" s="38"/>
      <c r="L162" s="37"/>
      <c r="M162" s="39"/>
      <c r="N162" s="38"/>
      <c r="O162" s="38"/>
      <c r="P162" s="38"/>
      <c r="Q162" s="38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</row>
    <row r="163" spans="1:69" s="12" customFormat="1" ht="36" customHeight="1" x14ac:dyDescent="0.35">
      <c r="A163" s="66" t="s">
        <v>1</v>
      </c>
      <c r="B163" s="32" t="s">
        <v>117</v>
      </c>
      <c r="C163" s="143"/>
      <c r="D163" s="33"/>
      <c r="E163" s="143"/>
      <c r="F163" s="33">
        <v>27003372</v>
      </c>
      <c r="G163" s="143"/>
      <c r="H163" s="44"/>
      <c r="I163" s="45"/>
      <c r="J163" s="46"/>
      <c r="K163" s="19"/>
      <c r="L163" s="46"/>
      <c r="M163" s="39"/>
      <c r="N163" s="38"/>
      <c r="O163" s="38"/>
      <c r="P163" s="38"/>
      <c r="Q163" s="38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</row>
    <row r="164" spans="1:69" s="12" customFormat="1" ht="60" customHeight="1" x14ac:dyDescent="0.35">
      <c r="A164" s="66" t="s">
        <v>42</v>
      </c>
      <c r="B164" s="32" t="s">
        <v>117</v>
      </c>
      <c r="C164" s="143"/>
      <c r="D164" s="48"/>
      <c r="E164" s="143"/>
      <c r="F164" s="33">
        <f>F165</f>
        <v>4289000</v>
      </c>
      <c r="G164" s="143"/>
      <c r="H164" s="35"/>
      <c r="I164" s="36"/>
      <c r="J164" s="37"/>
      <c r="K164" s="38"/>
      <c r="L164" s="37"/>
      <c r="M164" s="39"/>
      <c r="N164" s="38"/>
      <c r="O164" s="38"/>
      <c r="P164" s="38"/>
      <c r="Q164" s="38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</row>
    <row r="165" spans="1:69" s="20" customFormat="1" ht="84.75" customHeight="1" x14ac:dyDescent="0.35">
      <c r="A165" s="67"/>
      <c r="B165" s="40" t="s">
        <v>246</v>
      </c>
      <c r="C165" s="13" t="s">
        <v>231</v>
      </c>
      <c r="D165" s="42">
        <v>23374462</v>
      </c>
      <c r="E165" s="13">
        <v>2.1</v>
      </c>
      <c r="F165" s="43">
        <v>4289000</v>
      </c>
      <c r="G165" s="13">
        <v>20.399999999999999</v>
      </c>
      <c r="H165" s="35"/>
      <c r="I165" s="36"/>
      <c r="J165" s="37"/>
      <c r="K165" s="38"/>
      <c r="L165" s="37"/>
      <c r="M165" s="39"/>
      <c r="N165" s="38"/>
      <c r="O165" s="38"/>
      <c r="P165" s="38"/>
      <c r="Q165" s="38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</row>
    <row r="166" spans="1:69" s="12" customFormat="1" ht="37.5" customHeight="1" x14ac:dyDescent="0.35">
      <c r="A166" s="31" t="s">
        <v>199</v>
      </c>
      <c r="B166" s="32" t="s">
        <v>117</v>
      </c>
      <c r="C166" s="143"/>
      <c r="D166" s="33"/>
      <c r="E166" s="143"/>
      <c r="F166" s="33">
        <v>10527570.120000001</v>
      </c>
      <c r="G166" s="143"/>
      <c r="H166" s="35"/>
      <c r="I166" s="36"/>
      <c r="J166" s="37"/>
      <c r="K166" s="38"/>
      <c r="L166" s="37"/>
      <c r="M166" s="39"/>
      <c r="N166" s="38"/>
      <c r="O166" s="38"/>
      <c r="P166" s="38"/>
      <c r="Q166" s="38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</row>
    <row r="167" spans="1:69" s="20" customFormat="1" ht="42" customHeight="1" x14ac:dyDescent="0.35">
      <c r="A167" s="55" t="s">
        <v>123</v>
      </c>
      <c r="B167" s="40"/>
      <c r="C167" s="13"/>
      <c r="D167" s="43"/>
      <c r="E167" s="13"/>
      <c r="F167" s="56">
        <v>4662070.12</v>
      </c>
      <c r="G167" s="13"/>
      <c r="H167" s="35"/>
      <c r="I167" s="36"/>
      <c r="J167" s="37"/>
      <c r="K167" s="38"/>
      <c r="L167" s="37"/>
      <c r="M167" s="39"/>
      <c r="N167" s="38"/>
      <c r="O167" s="38"/>
      <c r="P167" s="38"/>
      <c r="Q167" s="38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</row>
    <row r="168" spans="1:69" s="12" customFormat="1" ht="36" customHeight="1" x14ac:dyDescent="0.35">
      <c r="A168" s="31" t="s">
        <v>32</v>
      </c>
      <c r="B168" s="32" t="s">
        <v>118</v>
      </c>
      <c r="C168" s="143"/>
      <c r="D168" s="33"/>
      <c r="E168" s="143"/>
      <c r="F168" s="33">
        <v>3000111.6</v>
      </c>
      <c r="G168" s="143"/>
      <c r="H168" s="35"/>
      <c r="I168" s="36"/>
      <c r="J168" s="37"/>
      <c r="K168" s="38"/>
      <c r="L168" s="37"/>
      <c r="M168" s="39"/>
      <c r="N168" s="38"/>
      <c r="O168" s="38"/>
      <c r="P168" s="38"/>
      <c r="Q168" s="38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</row>
    <row r="169" spans="1:69" s="30" customFormat="1" ht="61.5" customHeight="1" x14ac:dyDescent="0.35">
      <c r="A169" s="68" t="s">
        <v>25</v>
      </c>
      <c r="B169" s="51"/>
      <c r="C169" s="22"/>
      <c r="D169" s="23"/>
      <c r="E169" s="22"/>
      <c r="F169" s="23">
        <f>F172+F173+F170+F171</f>
        <v>674000</v>
      </c>
      <c r="G169" s="22"/>
      <c r="H169" s="35"/>
      <c r="I169" s="36"/>
      <c r="J169" s="37"/>
      <c r="K169" s="38"/>
      <c r="L169" s="37"/>
      <c r="M169" s="39"/>
      <c r="N169" s="38"/>
      <c r="O169" s="38"/>
      <c r="P169" s="38"/>
      <c r="Q169" s="38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</row>
    <row r="170" spans="1:69" s="30" customFormat="1" ht="61.5" customHeight="1" x14ac:dyDescent="0.35">
      <c r="A170" s="31" t="s">
        <v>204</v>
      </c>
      <c r="B170" s="32" t="s">
        <v>205</v>
      </c>
      <c r="C170" s="22"/>
      <c r="D170" s="23"/>
      <c r="E170" s="22"/>
      <c r="F170" s="33">
        <v>68000</v>
      </c>
      <c r="G170" s="22"/>
      <c r="H170" s="35"/>
      <c r="I170" s="36"/>
      <c r="J170" s="37"/>
      <c r="K170" s="38"/>
      <c r="L170" s="37"/>
      <c r="M170" s="39"/>
      <c r="N170" s="38"/>
      <c r="O170" s="38"/>
      <c r="P170" s="38"/>
      <c r="Q170" s="38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</row>
    <row r="171" spans="1:69" s="30" customFormat="1" ht="61.5" customHeight="1" x14ac:dyDescent="0.35">
      <c r="A171" s="31" t="s">
        <v>220</v>
      </c>
      <c r="B171" s="32" t="s">
        <v>205</v>
      </c>
      <c r="C171" s="22"/>
      <c r="D171" s="23"/>
      <c r="E171" s="22"/>
      <c r="F171" s="33">
        <f>360000-199000</f>
        <v>161000</v>
      </c>
      <c r="G171" s="22"/>
      <c r="H171" s="35"/>
      <c r="I171" s="36"/>
      <c r="J171" s="37"/>
      <c r="K171" s="38"/>
      <c r="L171" s="37"/>
      <c r="M171" s="39"/>
      <c r="N171" s="38"/>
      <c r="O171" s="38"/>
      <c r="P171" s="38"/>
      <c r="Q171" s="38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</row>
    <row r="172" spans="1:69" s="12" customFormat="1" ht="51" customHeight="1" x14ac:dyDescent="0.35">
      <c r="A172" s="31" t="s">
        <v>26</v>
      </c>
      <c r="B172" s="32" t="s">
        <v>37</v>
      </c>
      <c r="C172" s="143"/>
      <c r="D172" s="33"/>
      <c r="E172" s="143"/>
      <c r="F172" s="33">
        <v>45000</v>
      </c>
      <c r="G172" s="143"/>
      <c r="H172" s="44"/>
      <c r="I172" s="45"/>
      <c r="J172" s="46"/>
      <c r="K172" s="19"/>
      <c r="L172" s="46"/>
      <c r="M172" s="39"/>
      <c r="N172" s="38"/>
      <c r="O172" s="38"/>
      <c r="P172" s="38"/>
      <c r="Q172" s="38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</row>
    <row r="173" spans="1:69" s="12" customFormat="1" ht="51" customHeight="1" x14ac:dyDescent="0.35">
      <c r="A173" s="31" t="s">
        <v>49</v>
      </c>
      <c r="B173" s="32" t="s">
        <v>37</v>
      </c>
      <c r="C173" s="143"/>
      <c r="D173" s="48"/>
      <c r="E173" s="143"/>
      <c r="F173" s="33">
        <f>SUM(F174:F175)</f>
        <v>400000</v>
      </c>
      <c r="G173" s="143"/>
      <c r="H173" s="44"/>
      <c r="I173" s="45"/>
      <c r="J173" s="46"/>
      <c r="K173" s="19"/>
      <c r="L173" s="46"/>
      <c r="M173" s="39"/>
      <c r="N173" s="38"/>
      <c r="O173" s="38"/>
      <c r="P173" s="38"/>
      <c r="Q173" s="38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</row>
    <row r="174" spans="1:69" s="20" customFormat="1" ht="112.5" customHeight="1" x14ac:dyDescent="0.35">
      <c r="A174" s="40"/>
      <c r="B174" s="40" t="s">
        <v>111</v>
      </c>
      <c r="C174" s="13" t="s">
        <v>172</v>
      </c>
      <c r="D174" s="42">
        <v>343879</v>
      </c>
      <c r="E174" s="13">
        <v>15.3</v>
      </c>
      <c r="F174" s="43">
        <v>200000</v>
      </c>
      <c r="G174" s="13">
        <v>73.400000000000006</v>
      </c>
      <c r="H174" s="35"/>
      <c r="I174" s="36"/>
      <c r="J174" s="37"/>
      <c r="K174" s="38"/>
      <c r="L174" s="37"/>
      <c r="M174" s="39"/>
      <c r="N174" s="38"/>
      <c r="O174" s="38"/>
      <c r="P174" s="38"/>
      <c r="Q174" s="38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</row>
    <row r="175" spans="1:69" s="20" customFormat="1" ht="60" customHeight="1" x14ac:dyDescent="0.35">
      <c r="A175" s="40"/>
      <c r="B175" s="40" t="s">
        <v>131</v>
      </c>
      <c r="C175" s="13">
        <v>2021</v>
      </c>
      <c r="D175" s="42"/>
      <c r="E175" s="13"/>
      <c r="F175" s="43">
        <v>200000</v>
      </c>
      <c r="G175" s="13"/>
      <c r="H175" s="35"/>
      <c r="I175" s="36"/>
      <c r="J175" s="37"/>
      <c r="K175" s="38"/>
      <c r="L175" s="37"/>
      <c r="M175" s="39"/>
      <c r="N175" s="38"/>
      <c r="O175" s="38"/>
      <c r="P175" s="38"/>
      <c r="Q175" s="38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</row>
    <row r="176" spans="1:69" s="30" customFormat="1" ht="54.75" customHeight="1" x14ac:dyDescent="0.35">
      <c r="A176" s="68" t="s">
        <v>27</v>
      </c>
      <c r="B176" s="51"/>
      <c r="C176" s="22"/>
      <c r="D176" s="23"/>
      <c r="E176" s="22"/>
      <c r="F176" s="23">
        <f>F179+F184+F177+F178</f>
        <v>2700500</v>
      </c>
      <c r="G176" s="22"/>
      <c r="H176" s="35"/>
      <c r="I176" s="36"/>
      <c r="J176" s="37"/>
      <c r="K176" s="38"/>
      <c r="L176" s="37"/>
      <c r="M176" s="39"/>
      <c r="N176" s="38"/>
      <c r="O176" s="38"/>
      <c r="P176" s="38"/>
      <c r="Q176" s="38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</row>
    <row r="177" spans="1:69" s="30" customFormat="1" ht="54.75" customHeight="1" x14ac:dyDescent="0.35">
      <c r="A177" s="31" t="s">
        <v>221</v>
      </c>
      <c r="B177" s="32" t="s">
        <v>205</v>
      </c>
      <c r="C177" s="22"/>
      <c r="D177" s="23"/>
      <c r="E177" s="22"/>
      <c r="F177" s="33">
        <f>220000+7500</f>
        <v>227500</v>
      </c>
      <c r="G177" s="22"/>
      <c r="H177" s="35"/>
      <c r="I177" s="36"/>
      <c r="J177" s="37"/>
      <c r="K177" s="38"/>
      <c r="L177" s="37"/>
      <c r="M177" s="39"/>
      <c r="N177" s="38"/>
      <c r="O177" s="38"/>
      <c r="P177" s="38"/>
      <c r="Q177" s="38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</row>
    <row r="178" spans="1:69" s="30" customFormat="1" ht="54.75" customHeight="1" x14ac:dyDescent="0.35">
      <c r="A178" s="31" t="s">
        <v>207</v>
      </c>
      <c r="B178" s="32" t="s">
        <v>205</v>
      </c>
      <c r="C178" s="22"/>
      <c r="D178" s="23"/>
      <c r="E178" s="22"/>
      <c r="F178" s="33">
        <v>23000</v>
      </c>
      <c r="G178" s="22"/>
      <c r="H178" s="35"/>
      <c r="I178" s="36"/>
      <c r="J178" s="37"/>
      <c r="K178" s="38"/>
      <c r="L178" s="37"/>
      <c r="M178" s="39"/>
      <c r="N178" s="38"/>
      <c r="O178" s="38"/>
      <c r="P178" s="38"/>
      <c r="Q178" s="38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</row>
    <row r="179" spans="1:69" s="12" customFormat="1" ht="42" customHeight="1" x14ac:dyDescent="0.35">
      <c r="A179" s="31" t="s">
        <v>64</v>
      </c>
      <c r="B179" s="32" t="s">
        <v>36</v>
      </c>
      <c r="C179" s="143"/>
      <c r="D179" s="33"/>
      <c r="E179" s="143"/>
      <c r="F179" s="33">
        <f>SUM(F180:F183)</f>
        <v>950000</v>
      </c>
      <c r="G179" s="143"/>
      <c r="H179" s="35"/>
      <c r="I179" s="36"/>
      <c r="J179" s="37"/>
      <c r="K179" s="38"/>
      <c r="L179" s="37"/>
      <c r="M179" s="39"/>
      <c r="N179" s="38"/>
      <c r="O179" s="38"/>
      <c r="P179" s="38"/>
      <c r="Q179" s="38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</row>
    <row r="180" spans="1:69" s="20" customFormat="1" ht="60" customHeight="1" x14ac:dyDescent="0.35">
      <c r="A180" s="40"/>
      <c r="B180" s="40" t="s">
        <v>112</v>
      </c>
      <c r="C180" s="13">
        <v>2021</v>
      </c>
      <c r="D180" s="43"/>
      <c r="E180" s="13"/>
      <c r="F180" s="43">
        <v>50000</v>
      </c>
      <c r="G180" s="13"/>
      <c r="H180" s="44"/>
      <c r="I180" s="45"/>
      <c r="J180" s="46"/>
      <c r="K180" s="19"/>
      <c r="L180" s="46"/>
      <c r="M180" s="39"/>
      <c r="N180" s="38"/>
      <c r="O180" s="38"/>
      <c r="P180" s="38"/>
      <c r="Q180" s="38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</row>
    <row r="181" spans="1:69" s="20" customFormat="1" ht="51" customHeight="1" x14ac:dyDescent="0.35">
      <c r="A181" s="40"/>
      <c r="B181" s="40" t="s">
        <v>247</v>
      </c>
      <c r="C181" s="13">
        <v>2021</v>
      </c>
      <c r="D181" s="43"/>
      <c r="E181" s="13"/>
      <c r="F181" s="43">
        <v>200000</v>
      </c>
      <c r="G181" s="13"/>
      <c r="H181" s="44"/>
      <c r="I181" s="45"/>
      <c r="J181" s="46"/>
      <c r="K181" s="19"/>
      <c r="L181" s="46"/>
      <c r="M181" s="39"/>
      <c r="N181" s="38"/>
      <c r="O181" s="38"/>
      <c r="P181" s="38"/>
      <c r="Q181" s="38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</row>
    <row r="182" spans="1:69" s="20" customFormat="1" ht="54" customHeight="1" x14ac:dyDescent="0.35">
      <c r="A182" s="40"/>
      <c r="B182" s="40" t="s">
        <v>122</v>
      </c>
      <c r="C182" s="13">
        <v>2021</v>
      </c>
      <c r="D182" s="42"/>
      <c r="E182" s="13"/>
      <c r="F182" s="43">
        <v>400000</v>
      </c>
      <c r="G182" s="50"/>
      <c r="H182" s="44"/>
      <c r="I182" s="45"/>
      <c r="J182" s="46"/>
      <c r="K182" s="19"/>
      <c r="L182" s="46"/>
      <c r="M182" s="39"/>
      <c r="N182" s="38"/>
      <c r="O182" s="38"/>
      <c r="P182" s="38"/>
      <c r="Q182" s="38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</row>
    <row r="183" spans="1:69" s="20" customFormat="1" ht="63" customHeight="1" x14ac:dyDescent="0.35">
      <c r="A183" s="40"/>
      <c r="B183" s="40" t="s">
        <v>113</v>
      </c>
      <c r="C183" s="13">
        <v>2021</v>
      </c>
      <c r="D183" s="43"/>
      <c r="E183" s="13"/>
      <c r="F183" s="43">
        <v>300000</v>
      </c>
      <c r="G183" s="13"/>
      <c r="H183" s="44"/>
      <c r="I183" s="45"/>
      <c r="J183" s="46"/>
      <c r="K183" s="19"/>
      <c r="L183" s="46"/>
      <c r="M183" s="39"/>
      <c r="N183" s="38"/>
      <c r="O183" s="38"/>
      <c r="P183" s="38"/>
      <c r="Q183" s="38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</row>
    <row r="184" spans="1:69" s="12" customFormat="1" ht="39" customHeight="1" x14ac:dyDescent="0.35">
      <c r="A184" s="34" t="s">
        <v>3</v>
      </c>
      <c r="B184" s="32" t="s">
        <v>232</v>
      </c>
      <c r="C184" s="143"/>
      <c r="D184" s="33"/>
      <c r="E184" s="143"/>
      <c r="F184" s="33">
        <f>F185</f>
        <v>1500000</v>
      </c>
      <c r="G184" s="143"/>
      <c r="H184" s="35"/>
      <c r="I184" s="36"/>
      <c r="J184" s="37"/>
      <c r="K184" s="38"/>
      <c r="L184" s="37"/>
      <c r="M184" s="39"/>
      <c r="N184" s="38"/>
      <c r="O184" s="38"/>
      <c r="P184" s="38"/>
      <c r="Q184" s="38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</row>
    <row r="185" spans="1:69" s="20" customFormat="1" ht="82.35" customHeight="1" x14ac:dyDescent="0.35">
      <c r="A185" s="69"/>
      <c r="B185" s="40" t="s">
        <v>114</v>
      </c>
      <c r="C185" s="13">
        <v>2021</v>
      </c>
      <c r="D185" s="43"/>
      <c r="E185" s="13"/>
      <c r="F185" s="43">
        <v>1500000</v>
      </c>
      <c r="G185" s="13"/>
      <c r="H185" s="44"/>
      <c r="I185" s="45"/>
      <c r="J185" s="46"/>
      <c r="K185" s="19"/>
      <c r="L185" s="46"/>
      <c r="M185" s="39"/>
      <c r="N185" s="38"/>
      <c r="O185" s="38"/>
      <c r="P185" s="38"/>
      <c r="Q185" s="38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</row>
    <row r="186" spans="1:69" s="30" customFormat="1" ht="70.5" customHeight="1" x14ac:dyDescent="0.35">
      <c r="A186" s="51" t="s">
        <v>193</v>
      </c>
      <c r="B186" s="22"/>
      <c r="C186" s="22"/>
      <c r="D186" s="22"/>
      <c r="E186" s="22"/>
      <c r="F186" s="23">
        <f>F188+F189+F191+F192+F193+F218+F233+F236+F241</f>
        <v>155901962.16</v>
      </c>
      <c r="G186" s="22"/>
      <c r="H186" s="70"/>
      <c r="I186" s="71"/>
      <c r="J186" s="72"/>
      <c r="K186" s="73"/>
      <c r="L186" s="72"/>
      <c r="M186" s="39"/>
      <c r="N186" s="38"/>
      <c r="O186" s="38"/>
      <c r="P186" s="38"/>
      <c r="Q186" s="38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</row>
    <row r="187" spans="1:69" s="76" customFormat="1" ht="37.5" customHeight="1" x14ac:dyDescent="0.35">
      <c r="A187" s="32" t="s">
        <v>46</v>
      </c>
      <c r="B187" s="74"/>
      <c r="C187" s="143"/>
      <c r="D187" s="74"/>
      <c r="E187" s="74"/>
      <c r="F187" s="54">
        <f>F237</f>
        <v>26250000</v>
      </c>
      <c r="G187" s="74"/>
      <c r="H187" s="70"/>
      <c r="I187" s="71"/>
      <c r="J187" s="72"/>
      <c r="K187" s="73"/>
      <c r="L187" s="72"/>
      <c r="M187" s="39"/>
      <c r="N187" s="38"/>
      <c r="O187" s="38"/>
      <c r="P187" s="38"/>
      <c r="Q187" s="38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  <c r="BA187" s="75"/>
      <c r="BB187" s="75"/>
      <c r="BC187" s="75"/>
      <c r="BD187" s="75"/>
      <c r="BE187" s="75"/>
      <c r="BF187" s="75"/>
      <c r="BG187" s="75"/>
      <c r="BH187" s="75"/>
      <c r="BI187" s="75"/>
      <c r="BJ187" s="75"/>
      <c r="BK187" s="75"/>
      <c r="BL187" s="75"/>
      <c r="BM187" s="75"/>
      <c r="BN187" s="75"/>
      <c r="BO187" s="75"/>
      <c r="BP187" s="75"/>
      <c r="BQ187" s="75"/>
    </row>
    <row r="188" spans="1:69" s="12" customFormat="1" ht="42" customHeight="1" x14ac:dyDescent="0.35">
      <c r="A188" s="34" t="s">
        <v>28</v>
      </c>
      <c r="B188" s="32" t="s">
        <v>37</v>
      </c>
      <c r="C188" s="143"/>
      <c r="D188" s="143"/>
      <c r="E188" s="143"/>
      <c r="F188" s="33">
        <f>8189042+37614</f>
        <v>8226656</v>
      </c>
      <c r="G188" s="143"/>
      <c r="H188" s="35"/>
      <c r="I188" s="36"/>
      <c r="J188" s="37"/>
      <c r="K188" s="38"/>
      <c r="L188" s="37"/>
      <c r="M188" s="39"/>
      <c r="N188" s="38"/>
      <c r="O188" s="38"/>
      <c r="P188" s="38"/>
      <c r="Q188" s="38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</row>
    <row r="189" spans="1:69" s="12" customFormat="1" ht="52.5" customHeight="1" x14ac:dyDescent="0.35">
      <c r="A189" s="31" t="s">
        <v>29</v>
      </c>
      <c r="B189" s="32" t="s">
        <v>232</v>
      </c>
      <c r="C189" s="143"/>
      <c r="D189" s="143"/>
      <c r="E189" s="143"/>
      <c r="F189" s="33">
        <f>SUM(F190:F190)</f>
        <v>200000</v>
      </c>
      <c r="G189" s="143"/>
      <c r="H189" s="77"/>
      <c r="I189" s="78"/>
      <c r="J189" s="79"/>
      <c r="K189" s="80"/>
      <c r="L189" s="79"/>
      <c r="M189" s="39"/>
      <c r="N189" s="38"/>
      <c r="O189" s="38"/>
      <c r="P189" s="38"/>
      <c r="Q189" s="38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</row>
    <row r="190" spans="1:69" s="60" customFormat="1" ht="63" customHeight="1" x14ac:dyDescent="0.35">
      <c r="A190" s="81"/>
      <c r="B190" s="40" t="s">
        <v>248</v>
      </c>
      <c r="C190" s="13" t="s">
        <v>18</v>
      </c>
      <c r="D190" s="42">
        <v>4464760</v>
      </c>
      <c r="E190" s="50">
        <v>94</v>
      </c>
      <c r="F190" s="43">
        <v>200000</v>
      </c>
      <c r="G190" s="50">
        <v>100</v>
      </c>
      <c r="H190" s="82"/>
      <c r="I190" s="83"/>
      <c r="J190" s="84"/>
      <c r="K190" s="85"/>
      <c r="L190" s="84"/>
      <c r="M190" s="39"/>
      <c r="N190" s="38"/>
      <c r="O190" s="38"/>
      <c r="P190" s="38"/>
      <c r="Q190" s="38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</row>
    <row r="191" spans="1:69" s="12" customFormat="1" ht="42.75" customHeight="1" x14ac:dyDescent="0.35">
      <c r="A191" s="31" t="s">
        <v>30</v>
      </c>
      <c r="B191" s="32" t="s">
        <v>37</v>
      </c>
      <c r="C191" s="143"/>
      <c r="D191" s="143"/>
      <c r="E191" s="143"/>
      <c r="F191" s="33">
        <v>13611600</v>
      </c>
      <c r="G191" s="143"/>
      <c r="H191" s="86"/>
      <c r="I191" s="87"/>
      <c r="J191" s="88"/>
      <c r="K191" s="89"/>
      <c r="L191" s="88"/>
      <c r="M191" s="39"/>
      <c r="N191" s="38"/>
      <c r="O191" s="38"/>
      <c r="P191" s="38"/>
      <c r="Q191" s="38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</row>
    <row r="192" spans="1:69" s="12" customFormat="1" ht="44.25" customHeight="1" x14ac:dyDescent="0.35">
      <c r="A192" s="31" t="s">
        <v>31</v>
      </c>
      <c r="B192" s="32" t="s">
        <v>36</v>
      </c>
      <c r="C192" s="90"/>
      <c r="D192" s="90"/>
      <c r="E192" s="90"/>
      <c r="F192" s="33">
        <f>34660884.58+3553000-2500000</f>
        <v>35713884.579999998</v>
      </c>
      <c r="G192" s="143"/>
      <c r="H192" s="44"/>
      <c r="I192" s="45"/>
      <c r="J192" s="46"/>
      <c r="K192" s="19"/>
      <c r="L192" s="46"/>
      <c r="M192" s="39"/>
      <c r="N192" s="38"/>
      <c r="O192" s="38"/>
      <c r="P192" s="38"/>
      <c r="Q192" s="38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</row>
    <row r="193" spans="1:69" s="12" customFormat="1" ht="48" customHeight="1" x14ac:dyDescent="0.35">
      <c r="A193" s="31" t="s">
        <v>0</v>
      </c>
      <c r="B193" s="143"/>
      <c r="C193" s="143"/>
      <c r="D193" s="143"/>
      <c r="E193" s="143"/>
      <c r="F193" s="33">
        <f>F194+F204+F207+F216</f>
        <v>20078713</v>
      </c>
      <c r="G193" s="143"/>
      <c r="H193" s="44"/>
      <c r="I193" s="45"/>
      <c r="J193" s="46"/>
      <c r="K193" s="19"/>
      <c r="L193" s="46"/>
      <c r="M193" s="39"/>
      <c r="N193" s="38"/>
      <c r="O193" s="38"/>
      <c r="P193" s="38"/>
      <c r="Q193" s="38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</row>
    <row r="194" spans="1:69" s="60" customFormat="1" ht="45" customHeight="1" x14ac:dyDescent="0.35">
      <c r="A194" s="32"/>
      <c r="B194" s="32" t="s">
        <v>154</v>
      </c>
      <c r="C194" s="13"/>
      <c r="D194" s="58"/>
      <c r="E194" s="58"/>
      <c r="F194" s="54">
        <f>SUM(F195:F203)</f>
        <v>6169991</v>
      </c>
      <c r="G194" s="58"/>
      <c r="H194" s="44"/>
      <c r="I194" s="45"/>
      <c r="J194" s="46"/>
      <c r="K194" s="19"/>
      <c r="L194" s="46"/>
      <c r="M194" s="39"/>
      <c r="N194" s="38"/>
      <c r="O194" s="38"/>
      <c r="P194" s="38"/>
      <c r="Q194" s="38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59"/>
      <c r="BQ194" s="59"/>
    </row>
    <row r="195" spans="1:69" s="20" customFormat="1" ht="36" customHeight="1" x14ac:dyDescent="0.35">
      <c r="A195" s="13"/>
      <c r="B195" s="40" t="s">
        <v>65</v>
      </c>
      <c r="C195" s="13">
        <v>2021</v>
      </c>
      <c r="D195" s="42"/>
      <c r="E195" s="13"/>
      <c r="F195" s="43">
        <v>35000</v>
      </c>
      <c r="G195" s="13"/>
      <c r="H195" s="44"/>
      <c r="I195" s="45"/>
      <c r="J195" s="46"/>
      <c r="K195" s="19"/>
      <c r="L195" s="46"/>
      <c r="M195" s="39"/>
      <c r="N195" s="38"/>
      <c r="O195" s="38"/>
      <c r="P195" s="38"/>
      <c r="Q195" s="38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</row>
    <row r="196" spans="1:69" s="20" customFormat="1" ht="36" customHeight="1" x14ac:dyDescent="0.35">
      <c r="A196" s="13"/>
      <c r="B196" s="40" t="s">
        <v>57</v>
      </c>
      <c r="C196" s="13">
        <v>2021</v>
      </c>
      <c r="D196" s="42"/>
      <c r="E196" s="13"/>
      <c r="F196" s="43">
        <v>36000</v>
      </c>
      <c r="G196" s="13"/>
      <c r="H196" s="44"/>
      <c r="I196" s="45"/>
      <c r="J196" s="46"/>
      <c r="K196" s="19"/>
      <c r="L196" s="46"/>
      <c r="M196" s="39"/>
      <c r="N196" s="38"/>
      <c r="O196" s="38"/>
      <c r="P196" s="38"/>
      <c r="Q196" s="38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</row>
    <row r="197" spans="1:69" s="20" customFormat="1" ht="36" customHeight="1" x14ac:dyDescent="0.35">
      <c r="A197" s="13"/>
      <c r="B197" s="40" t="s">
        <v>128</v>
      </c>
      <c r="C197" s="13">
        <v>2021</v>
      </c>
      <c r="D197" s="42"/>
      <c r="E197" s="13"/>
      <c r="F197" s="43">
        <f>1000000-260500</f>
        <v>739500</v>
      </c>
      <c r="G197" s="13"/>
      <c r="H197" s="44"/>
      <c r="I197" s="45"/>
      <c r="J197" s="46"/>
      <c r="K197" s="19"/>
      <c r="L197" s="46"/>
      <c r="M197" s="39"/>
      <c r="N197" s="38"/>
      <c r="O197" s="38"/>
      <c r="P197" s="38"/>
      <c r="Q197" s="38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</row>
    <row r="198" spans="1:69" s="20" customFormat="1" ht="54.75" customHeight="1" x14ac:dyDescent="0.35">
      <c r="A198" s="13"/>
      <c r="B198" s="40" t="s">
        <v>275</v>
      </c>
      <c r="C198" s="13" t="s">
        <v>23</v>
      </c>
      <c r="D198" s="42"/>
      <c r="E198" s="13"/>
      <c r="F198" s="43">
        <v>260500</v>
      </c>
      <c r="G198" s="13"/>
      <c r="H198" s="44"/>
      <c r="I198" s="45"/>
      <c r="J198" s="46"/>
      <c r="K198" s="19"/>
      <c r="L198" s="46"/>
      <c r="M198" s="39"/>
      <c r="N198" s="38"/>
      <c r="O198" s="38"/>
      <c r="P198" s="38"/>
      <c r="Q198" s="38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</row>
    <row r="199" spans="1:69" s="20" customFormat="1" ht="51" customHeight="1" x14ac:dyDescent="0.35">
      <c r="A199" s="13"/>
      <c r="B199" s="40" t="s">
        <v>165</v>
      </c>
      <c r="C199" s="13">
        <v>2021</v>
      </c>
      <c r="D199" s="42"/>
      <c r="E199" s="13"/>
      <c r="F199" s="43">
        <v>25000</v>
      </c>
      <c r="G199" s="13"/>
      <c r="H199" s="44"/>
      <c r="I199" s="45"/>
      <c r="J199" s="46"/>
      <c r="K199" s="19"/>
      <c r="L199" s="46"/>
      <c r="M199" s="39"/>
      <c r="N199" s="38"/>
      <c r="O199" s="38"/>
      <c r="P199" s="38"/>
      <c r="Q199" s="38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</row>
    <row r="200" spans="1:69" s="20" customFormat="1" ht="55.5" customHeight="1" x14ac:dyDescent="0.35">
      <c r="A200" s="13"/>
      <c r="B200" s="40" t="s">
        <v>249</v>
      </c>
      <c r="C200" s="13">
        <v>2021</v>
      </c>
      <c r="D200" s="42"/>
      <c r="E200" s="13"/>
      <c r="F200" s="43">
        <v>25000</v>
      </c>
      <c r="G200" s="13"/>
      <c r="H200" s="44"/>
      <c r="I200" s="45"/>
      <c r="J200" s="46"/>
      <c r="K200" s="19"/>
      <c r="L200" s="46"/>
      <c r="M200" s="39"/>
      <c r="N200" s="38"/>
      <c r="O200" s="38"/>
      <c r="P200" s="38"/>
      <c r="Q200" s="38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</row>
    <row r="201" spans="1:69" s="20" customFormat="1" ht="60" customHeight="1" x14ac:dyDescent="0.35">
      <c r="A201" s="34"/>
      <c r="B201" s="40" t="s">
        <v>66</v>
      </c>
      <c r="C201" s="13" t="s">
        <v>18</v>
      </c>
      <c r="D201" s="42">
        <v>14087743</v>
      </c>
      <c r="E201" s="50">
        <v>90</v>
      </c>
      <c r="F201" s="43">
        <v>461950</v>
      </c>
      <c r="G201" s="50">
        <v>100</v>
      </c>
      <c r="H201" s="44"/>
      <c r="I201" s="45"/>
      <c r="J201" s="46"/>
      <c r="K201" s="19"/>
      <c r="L201" s="46"/>
      <c r="M201" s="39"/>
      <c r="N201" s="38"/>
      <c r="O201" s="38"/>
      <c r="P201" s="38"/>
      <c r="Q201" s="38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</row>
    <row r="202" spans="1:69" s="20" customFormat="1" ht="72.75" customHeight="1" x14ac:dyDescent="0.35">
      <c r="A202" s="13"/>
      <c r="B202" s="40" t="s">
        <v>40</v>
      </c>
      <c r="C202" s="13" t="s">
        <v>23</v>
      </c>
      <c r="D202" s="42">
        <v>2887898</v>
      </c>
      <c r="E202" s="50">
        <v>7.6</v>
      </c>
      <c r="F202" s="43">
        <v>2587041</v>
      </c>
      <c r="G202" s="50">
        <v>100</v>
      </c>
      <c r="H202" s="44"/>
      <c r="I202" s="45"/>
      <c r="J202" s="46"/>
      <c r="K202" s="19"/>
      <c r="L202" s="46"/>
      <c r="M202" s="39"/>
      <c r="N202" s="38"/>
      <c r="O202" s="38"/>
      <c r="P202" s="38"/>
      <c r="Q202" s="38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</row>
    <row r="203" spans="1:69" s="20" customFormat="1" ht="63" customHeight="1" x14ac:dyDescent="0.35">
      <c r="A203" s="13"/>
      <c r="B203" s="40" t="s">
        <v>166</v>
      </c>
      <c r="C203" s="13">
        <v>2021</v>
      </c>
      <c r="D203" s="42"/>
      <c r="E203" s="13"/>
      <c r="F203" s="43">
        <v>2000000</v>
      </c>
      <c r="G203" s="50"/>
      <c r="H203" s="44"/>
      <c r="I203" s="45"/>
      <c r="J203" s="46"/>
      <c r="K203" s="19"/>
      <c r="L203" s="46"/>
      <c r="M203" s="39"/>
      <c r="N203" s="38"/>
      <c r="O203" s="38"/>
      <c r="P203" s="38"/>
      <c r="Q203" s="38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</row>
    <row r="204" spans="1:69" s="60" customFormat="1" ht="49.5" customHeight="1" x14ac:dyDescent="0.35">
      <c r="A204" s="32"/>
      <c r="B204" s="32" t="s">
        <v>155</v>
      </c>
      <c r="C204" s="13"/>
      <c r="D204" s="58"/>
      <c r="E204" s="58"/>
      <c r="F204" s="54">
        <f>SUM(F205:F206)</f>
        <v>500000</v>
      </c>
      <c r="G204" s="56"/>
      <c r="H204" s="44"/>
      <c r="I204" s="45"/>
      <c r="J204" s="46"/>
      <c r="K204" s="19"/>
      <c r="L204" s="46"/>
      <c r="M204" s="39"/>
      <c r="N204" s="38"/>
      <c r="O204" s="38"/>
      <c r="P204" s="38"/>
      <c r="Q204" s="38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</row>
    <row r="205" spans="1:69" s="20" customFormat="1" ht="61.5" customHeight="1" x14ac:dyDescent="0.35">
      <c r="A205" s="13"/>
      <c r="B205" s="40" t="s">
        <v>53</v>
      </c>
      <c r="C205" s="13">
        <v>2021</v>
      </c>
      <c r="D205" s="42"/>
      <c r="E205" s="13"/>
      <c r="F205" s="43">
        <v>250000</v>
      </c>
      <c r="G205" s="13"/>
      <c r="H205" s="44"/>
      <c r="I205" s="45"/>
      <c r="J205" s="46"/>
      <c r="K205" s="19"/>
      <c r="L205" s="46"/>
      <c r="M205" s="39"/>
      <c r="N205" s="38"/>
      <c r="O205" s="38"/>
      <c r="P205" s="38"/>
      <c r="Q205" s="38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</row>
    <row r="206" spans="1:69" s="20" customFormat="1" ht="54" customHeight="1" x14ac:dyDescent="0.35">
      <c r="A206" s="13"/>
      <c r="B206" s="40" t="s">
        <v>54</v>
      </c>
      <c r="C206" s="13">
        <v>2021</v>
      </c>
      <c r="D206" s="42"/>
      <c r="E206" s="13"/>
      <c r="F206" s="43">
        <v>250000</v>
      </c>
      <c r="G206" s="13"/>
      <c r="H206" s="44"/>
      <c r="I206" s="45"/>
      <c r="J206" s="46"/>
      <c r="K206" s="19"/>
      <c r="L206" s="46"/>
      <c r="M206" s="39"/>
      <c r="N206" s="38"/>
      <c r="O206" s="38"/>
      <c r="P206" s="38"/>
      <c r="Q206" s="38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</row>
    <row r="207" spans="1:69" s="60" customFormat="1" ht="40.5" customHeight="1" x14ac:dyDescent="0.35">
      <c r="A207" s="32"/>
      <c r="B207" s="32" t="s">
        <v>39</v>
      </c>
      <c r="C207" s="13"/>
      <c r="D207" s="58"/>
      <c r="E207" s="58"/>
      <c r="F207" s="54">
        <f>SUM(F208:F215)</f>
        <v>9978672</v>
      </c>
      <c r="G207" s="58"/>
      <c r="H207" s="44"/>
      <c r="I207" s="45"/>
      <c r="J207" s="46"/>
      <c r="K207" s="19"/>
      <c r="L207" s="46"/>
      <c r="M207" s="39"/>
      <c r="N207" s="38"/>
      <c r="O207" s="38"/>
      <c r="P207" s="38"/>
      <c r="Q207" s="38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</row>
    <row r="208" spans="1:69" s="20" customFormat="1" ht="77.25" customHeight="1" x14ac:dyDescent="0.35">
      <c r="A208" s="34"/>
      <c r="B208" s="40" t="s">
        <v>250</v>
      </c>
      <c r="C208" s="13">
        <v>2021</v>
      </c>
      <c r="D208" s="42"/>
      <c r="E208" s="13"/>
      <c r="F208" s="43">
        <v>2350000</v>
      </c>
      <c r="G208" s="13"/>
      <c r="H208" s="44"/>
      <c r="I208" s="45"/>
      <c r="J208" s="46"/>
      <c r="K208" s="19"/>
      <c r="L208" s="46"/>
      <c r="M208" s="39"/>
      <c r="N208" s="38"/>
      <c r="O208" s="38"/>
      <c r="P208" s="38"/>
      <c r="Q208" s="38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</row>
    <row r="209" spans="1:69" s="20" customFormat="1" ht="60" customHeight="1" x14ac:dyDescent="0.35">
      <c r="A209" s="13"/>
      <c r="B209" s="40" t="s">
        <v>234</v>
      </c>
      <c r="C209" s="13">
        <v>2021</v>
      </c>
      <c r="D209" s="42"/>
      <c r="E209" s="13"/>
      <c r="F209" s="43">
        <v>1200000</v>
      </c>
      <c r="G209" s="50"/>
      <c r="H209" s="44"/>
      <c r="I209" s="45"/>
      <c r="J209" s="46"/>
      <c r="K209" s="19"/>
      <c r="L209" s="46"/>
      <c r="M209" s="39"/>
      <c r="N209" s="38"/>
      <c r="O209" s="38"/>
      <c r="P209" s="38"/>
      <c r="Q209" s="38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</row>
    <row r="210" spans="1:69" s="20" customFormat="1" ht="55.5" customHeight="1" x14ac:dyDescent="0.35">
      <c r="A210" s="13"/>
      <c r="B210" s="40" t="s">
        <v>156</v>
      </c>
      <c r="C210" s="13">
        <v>2021</v>
      </c>
      <c r="D210" s="42"/>
      <c r="E210" s="13"/>
      <c r="F210" s="43">
        <v>300000</v>
      </c>
      <c r="G210" s="50"/>
      <c r="H210" s="44"/>
      <c r="I210" s="45"/>
      <c r="J210" s="46"/>
      <c r="K210" s="19"/>
      <c r="L210" s="46"/>
      <c r="M210" s="39"/>
      <c r="N210" s="38"/>
      <c r="O210" s="38"/>
      <c r="P210" s="38"/>
      <c r="Q210" s="38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</row>
    <row r="211" spans="1:69" s="20" customFormat="1" ht="60" customHeight="1" x14ac:dyDescent="0.35">
      <c r="A211" s="13"/>
      <c r="B211" s="40" t="s">
        <v>20</v>
      </c>
      <c r="C211" s="13" t="s">
        <v>22</v>
      </c>
      <c r="D211" s="42">
        <f>15888386</f>
        <v>15888386</v>
      </c>
      <c r="E211" s="13">
        <v>49.4</v>
      </c>
      <c r="F211" s="43">
        <v>5488130</v>
      </c>
      <c r="G211" s="50">
        <v>100</v>
      </c>
      <c r="H211" s="44"/>
      <c r="I211" s="45"/>
      <c r="J211" s="46"/>
      <c r="K211" s="19"/>
      <c r="L211" s="46"/>
      <c r="M211" s="39"/>
      <c r="N211" s="38"/>
      <c r="O211" s="38"/>
      <c r="P211" s="38"/>
      <c r="Q211" s="38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</row>
    <row r="212" spans="1:69" s="20" customFormat="1" ht="83.25" customHeight="1" x14ac:dyDescent="0.35">
      <c r="A212" s="13"/>
      <c r="B212" s="40" t="s">
        <v>170</v>
      </c>
      <c r="C212" s="13" t="s">
        <v>22</v>
      </c>
      <c r="D212" s="42">
        <v>10405066</v>
      </c>
      <c r="E212" s="13">
        <v>2.2000000000000002</v>
      </c>
      <c r="F212" s="43">
        <v>50000</v>
      </c>
      <c r="G212" s="50">
        <v>2.7</v>
      </c>
      <c r="H212" s="44"/>
      <c r="I212" s="45"/>
      <c r="J212" s="46"/>
      <c r="K212" s="19"/>
      <c r="L212" s="46"/>
      <c r="M212" s="39"/>
      <c r="N212" s="38"/>
      <c r="O212" s="38"/>
      <c r="P212" s="38"/>
      <c r="Q212" s="38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</row>
    <row r="213" spans="1:69" s="20" customFormat="1" ht="75.75" customHeight="1" x14ac:dyDescent="0.35">
      <c r="A213" s="13"/>
      <c r="B213" s="40" t="s">
        <v>267</v>
      </c>
      <c r="C213" s="13">
        <v>2021</v>
      </c>
      <c r="D213" s="42"/>
      <c r="E213" s="13"/>
      <c r="F213" s="43">
        <v>250000</v>
      </c>
      <c r="G213" s="50"/>
      <c r="H213" s="44"/>
      <c r="I213" s="45"/>
      <c r="J213" s="46"/>
      <c r="K213" s="19"/>
      <c r="L213" s="46"/>
      <c r="M213" s="39"/>
      <c r="N213" s="38"/>
      <c r="O213" s="38"/>
      <c r="P213" s="38"/>
      <c r="Q213" s="38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</row>
    <row r="214" spans="1:69" s="20" customFormat="1" ht="58.5" customHeight="1" x14ac:dyDescent="0.35">
      <c r="A214" s="13"/>
      <c r="B214" s="40" t="s">
        <v>159</v>
      </c>
      <c r="C214" s="13">
        <v>2021</v>
      </c>
      <c r="D214" s="42"/>
      <c r="E214" s="50"/>
      <c r="F214" s="43">
        <v>330100</v>
      </c>
      <c r="G214" s="13"/>
      <c r="H214" s="44"/>
      <c r="I214" s="45"/>
      <c r="J214" s="46"/>
      <c r="K214" s="19"/>
      <c r="L214" s="46"/>
      <c r="M214" s="39"/>
      <c r="N214" s="38"/>
      <c r="O214" s="38"/>
      <c r="P214" s="38"/>
      <c r="Q214" s="38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</row>
    <row r="215" spans="1:69" s="20" customFormat="1" ht="58.5" customHeight="1" x14ac:dyDescent="0.35">
      <c r="A215" s="13"/>
      <c r="B215" s="40" t="s">
        <v>251</v>
      </c>
      <c r="C215" s="13" t="s">
        <v>15</v>
      </c>
      <c r="D215" s="42">
        <v>29708671</v>
      </c>
      <c r="E215" s="50">
        <v>95.3</v>
      </c>
      <c r="F215" s="43">
        <v>10442</v>
      </c>
      <c r="G215" s="50">
        <v>100</v>
      </c>
      <c r="H215" s="44"/>
      <c r="I215" s="45"/>
      <c r="J215" s="46"/>
      <c r="K215" s="19"/>
      <c r="L215" s="46"/>
      <c r="M215" s="39"/>
      <c r="N215" s="38"/>
      <c r="O215" s="38"/>
      <c r="P215" s="38"/>
      <c r="Q215" s="38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</row>
    <row r="216" spans="1:69" s="60" customFormat="1" ht="31.5" customHeight="1" x14ac:dyDescent="0.35">
      <c r="A216" s="32"/>
      <c r="B216" s="32" t="s">
        <v>36</v>
      </c>
      <c r="C216" s="13"/>
      <c r="D216" s="58"/>
      <c r="E216" s="58"/>
      <c r="F216" s="54">
        <f>F217</f>
        <v>3430050</v>
      </c>
      <c r="G216" s="58"/>
      <c r="H216" s="44"/>
      <c r="I216" s="45"/>
      <c r="J216" s="46"/>
      <c r="K216" s="19"/>
      <c r="L216" s="46"/>
      <c r="M216" s="39"/>
      <c r="N216" s="38"/>
      <c r="O216" s="38"/>
      <c r="P216" s="38"/>
      <c r="Q216" s="38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</row>
    <row r="217" spans="1:69" s="20" customFormat="1" ht="97.5" customHeight="1" x14ac:dyDescent="0.35">
      <c r="A217" s="13"/>
      <c r="B217" s="40" t="s">
        <v>58</v>
      </c>
      <c r="C217" s="13" t="s">
        <v>23</v>
      </c>
      <c r="D217" s="42">
        <v>3883446</v>
      </c>
      <c r="E217" s="50">
        <v>5.6</v>
      </c>
      <c r="F217" s="43">
        <v>3430050</v>
      </c>
      <c r="G217" s="50">
        <v>100</v>
      </c>
      <c r="H217" s="44"/>
      <c r="I217" s="45"/>
      <c r="J217" s="46"/>
      <c r="K217" s="19"/>
      <c r="L217" s="46"/>
      <c r="M217" s="39"/>
      <c r="N217" s="38"/>
      <c r="O217" s="38"/>
      <c r="P217" s="38"/>
      <c r="Q217" s="38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</row>
    <row r="218" spans="1:69" s="12" customFormat="1" ht="37.5" customHeight="1" x14ac:dyDescent="0.35">
      <c r="A218" s="66" t="s">
        <v>10</v>
      </c>
      <c r="B218" s="31"/>
      <c r="C218" s="143"/>
      <c r="D218" s="143"/>
      <c r="E218" s="143"/>
      <c r="F218" s="33">
        <f>F219+F226+F231</f>
        <v>21031108.579999998</v>
      </c>
      <c r="G218" s="143"/>
      <c r="H218" s="44"/>
      <c r="I218" s="45"/>
      <c r="J218" s="46"/>
      <c r="K218" s="19"/>
      <c r="L218" s="46"/>
      <c r="M218" s="39"/>
      <c r="N218" s="38"/>
      <c r="O218" s="38"/>
      <c r="P218" s="38"/>
      <c r="Q218" s="38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</row>
    <row r="219" spans="1:69" s="60" customFormat="1" ht="37.5" customHeight="1" x14ac:dyDescent="0.35">
      <c r="A219" s="32"/>
      <c r="B219" s="32" t="s">
        <v>154</v>
      </c>
      <c r="C219" s="13"/>
      <c r="D219" s="58"/>
      <c r="E219" s="58"/>
      <c r="F219" s="54">
        <f>SUM(F220:F225)</f>
        <v>2731108.58</v>
      </c>
      <c r="G219" s="58"/>
      <c r="H219" s="44"/>
      <c r="I219" s="45"/>
      <c r="J219" s="46"/>
      <c r="K219" s="19"/>
      <c r="L219" s="46"/>
      <c r="M219" s="39"/>
      <c r="N219" s="38"/>
      <c r="O219" s="38"/>
      <c r="P219" s="38"/>
      <c r="Q219" s="38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</row>
    <row r="220" spans="1:69" s="20" customFormat="1" ht="37.5" customHeight="1" x14ac:dyDescent="0.35">
      <c r="A220" s="13"/>
      <c r="B220" s="40" t="s">
        <v>44</v>
      </c>
      <c r="C220" s="13" t="s">
        <v>23</v>
      </c>
      <c r="D220" s="13"/>
      <c r="E220" s="13"/>
      <c r="F220" s="43">
        <v>1092500.58</v>
      </c>
      <c r="G220" s="13"/>
      <c r="H220" s="44"/>
      <c r="I220" s="45"/>
      <c r="J220" s="46"/>
      <c r="K220" s="19"/>
      <c r="L220" s="46"/>
      <c r="M220" s="39"/>
      <c r="N220" s="38"/>
      <c r="O220" s="38"/>
      <c r="P220" s="38"/>
      <c r="Q220" s="38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</row>
    <row r="221" spans="1:69" s="20" customFormat="1" ht="37.5" customHeight="1" x14ac:dyDescent="0.35">
      <c r="A221" s="13"/>
      <c r="B221" s="40" t="s">
        <v>132</v>
      </c>
      <c r="C221" s="13">
        <v>2021</v>
      </c>
      <c r="D221" s="13"/>
      <c r="E221" s="13"/>
      <c r="F221" s="43">
        <v>300000</v>
      </c>
      <c r="G221" s="13"/>
      <c r="H221" s="44"/>
      <c r="I221" s="45"/>
      <c r="J221" s="46"/>
      <c r="K221" s="19"/>
      <c r="L221" s="46"/>
      <c r="M221" s="39"/>
      <c r="N221" s="38"/>
      <c r="O221" s="38"/>
      <c r="P221" s="38"/>
      <c r="Q221" s="38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</row>
    <row r="222" spans="1:69" s="20" customFormat="1" ht="51" customHeight="1" x14ac:dyDescent="0.35">
      <c r="A222" s="13"/>
      <c r="B222" s="40" t="s">
        <v>182</v>
      </c>
      <c r="C222" s="13">
        <v>2021</v>
      </c>
      <c r="D222" s="13"/>
      <c r="E222" s="13"/>
      <c r="F222" s="43">
        <v>49900</v>
      </c>
      <c r="G222" s="13"/>
      <c r="H222" s="44"/>
      <c r="I222" s="45"/>
      <c r="J222" s="46"/>
      <c r="K222" s="19"/>
      <c r="L222" s="46"/>
      <c r="M222" s="39"/>
      <c r="N222" s="38"/>
      <c r="O222" s="38"/>
      <c r="P222" s="38"/>
      <c r="Q222" s="38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</row>
    <row r="223" spans="1:69" s="20" customFormat="1" ht="54" customHeight="1" x14ac:dyDescent="0.35">
      <c r="A223" s="13"/>
      <c r="B223" s="40" t="s">
        <v>268</v>
      </c>
      <c r="C223" s="13" t="s">
        <v>23</v>
      </c>
      <c r="D223" s="42">
        <v>1800000</v>
      </c>
      <c r="E223" s="50">
        <v>4</v>
      </c>
      <c r="F223" s="43">
        <v>900000</v>
      </c>
      <c r="G223" s="50">
        <v>54</v>
      </c>
      <c r="H223" s="44"/>
      <c r="I223" s="45"/>
      <c r="J223" s="46"/>
      <c r="K223" s="19"/>
      <c r="L223" s="46"/>
      <c r="M223" s="39"/>
      <c r="N223" s="38"/>
      <c r="O223" s="38"/>
      <c r="P223" s="38"/>
      <c r="Q223" s="38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</row>
    <row r="224" spans="1:69" s="20" customFormat="1" ht="54" customHeight="1" x14ac:dyDescent="0.35">
      <c r="A224" s="13"/>
      <c r="B224" s="40" t="s">
        <v>252</v>
      </c>
      <c r="C224" s="13" t="s">
        <v>23</v>
      </c>
      <c r="D224" s="42">
        <v>304581</v>
      </c>
      <c r="E224" s="50">
        <v>10.8</v>
      </c>
      <c r="F224" s="43">
        <v>119925</v>
      </c>
      <c r="G224" s="50">
        <v>50.2</v>
      </c>
      <c r="H224" s="44"/>
      <c r="I224" s="45"/>
      <c r="J224" s="46"/>
      <c r="K224" s="19"/>
      <c r="L224" s="46"/>
      <c r="M224" s="39"/>
      <c r="N224" s="38"/>
      <c r="O224" s="38"/>
      <c r="P224" s="38"/>
      <c r="Q224" s="38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</row>
    <row r="225" spans="1:69" s="20" customFormat="1" ht="55.5" customHeight="1" x14ac:dyDescent="0.35">
      <c r="A225" s="34"/>
      <c r="B225" s="40" t="s">
        <v>253</v>
      </c>
      <c r="C225" s="13" t="s">
        <v>23</v>
      </c>
      <c r="D225" s="42">
        <v>388708</v>
      </c>
      <c r="E225" s="50">
        <v>9</v>
      </c>
      <c r="F225" s="43">
        <v>268783</v>
      </c>
      <c r="G225" s="50">
        <v>100</v>
      </c>
      <c r="H225" s="44"/>
      <c r="I225" s="45"/>
      <c r="J225" s="46"/>
      <c r="K225" s="19"/>
      <c r="L225" s="46"/>
      <c r="M225" s="39"/>
      <c r="N225" s="38"/>
      <c r="O225" s="38"/>
      <c r="P225" s="38"/>
      <c r="Q225" s="38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</row>
    <row r="226" spans="1:69" s="60" customFormat="1" ht="33" customHeight="1" x14ac:dyDescent="0.35">
      <c r="A226" s="32"/>
      <c r="B226" s="32" t="s">
        <v>39</v>
      </c>
      <c r="C226" s="13"/>
      <c r="D226" s="58"/>
      <c r="E226" s="58"/>
      <c r="F226" s="54">
        <f>SUM(F227:F230)</f>
        <v>18100000</v>
      </c>
      <c r="G226" s="91"/>
      <c r="H226" s="44"/>
      <c r="I226" s="45"/>
      <c r="J226" s="46"/>
      <c r="K226" s="19"/>
      <c r="L226" s="46"/>
      <c r="M226" s="39"/>
      <c r="N226" s="38"/>
      <c r="O226" s="38"/>
      <c r="P226" s="38"/>
      <c r="Q226" s="38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</row>
    <row r="227" spans="1:69" s="20" customFormat="1" ht="34.5" customHeight="1" x14ac:dyDescent="0.35">
      <c r="A227" s="13"/>
      <c r="B227" s="40" t="s">
        <v>55</v>
      </c>
      <c r="C227" s="13" t="s">
        <v>23</v>
      </c>
      <c r="D227" s="42">
        <v>3564264</v>
      </c>
      <c r="E227" s="13">
        <v>7.4</v>
      </c>
      <c r="F227" s="43">
        <v>3300000</v>
      </c>
      <c r="G227" s="50">
        <v>100</v>
      </c>
      <c r="H227" s="44"/>
      <c r="I227" s="45"/>
      <c r="J227" s="46"/>
      <c r="K227" s="19"/>
      <c r="L227" s="46"/>
      <c r="M227" s="39"/>
      <c r="N227" s="38"/>
      <c r="O227" s="38"/>
      <c r="P227" s="38"/>
      <c r="Q227" s="38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</row>
    <row r="228" spans="1:69" s="20" customFormat="1" ht="97.5" customHeight="1" x14ac:dyDescent="0.35">
      <c r="A228" s="13"/>
      <c r="B228" s="40" t="s">
        <v>48</v>
      </c>
      <c r="C228" s="13" t="s">
        <v>23</v>
      </c>
      <c r="D228" s="42">
        <v>8858074</v>
      </c>
      <c r="E228" s="50">
        <v>2.4</v>
      </c>
      <c r="F228" s="43">
        <f>3500000+3500000</f>
        <v>7000000</v>
      </c>
      <c r="G228" s="50">
        <v>81.400000000000006</v>
      </c>
      <c r="H228" s="44"/>
      <c r="I228" s="45"/>
      <c r="J228" s="46"/>
      <c r="K228" s="19"/>
      <c r="L228" s="46"/>
      <c r="M228" s="39"/>
      <c r="N228" s="38"/>
      <c r="O228" s="38"/>
      <c r="P228" s="38"/>
      <c r="Q228" s="38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</row>
    <row r="229" spans="1:69" s="20" customFormat="1" ht="28.5" customHeight="1" x14ac:dyDescent="0.35">
      <c r="A229" s="13"/>
      <c r="B229" s="40" t="s">
        <v>129</v>
      </c>
      <c r="C229" s="13" t="s">
        <v>23</v>
      </c>
      <c r="D229" s="42"/>
      <c r="E229" s="50"/>
      <c r="F229" s="43">
        <f>5000000-4000000</f>
        <v>1000000</v>
      </c>
      <c r="G229" s="13"/>
      <c r="H229" s="44"/>
      <c r="I229" s="45"/>
      <c r="J229" s="46"/>
      <c r="K229" s="19"/>
      <c r="L229" s="46"/>
      <c r="M229" s="39"/>
      <c r="N229" s="38"/>
      <c r="O229" s="38"/>
      <c r="P229" s="38"/>
      <c r="Q229" s="38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</row>
    <row r="230" spans="1:69" s="20" customFormat="1" ht="33" customHeight="1" x14ac:dyDescent="0.35">
      <c r="A230" s="13"/>
      <c r="B230" s="40" t="s">
        <v>14</v>
      </c>
      <c r="C230" s="13" t="s">
        <v>23</v>
      </c>
      <c r="D230" s="42">
        <v>26441501</v>
      </c>
      <c r="E230" s="13">
        <v>8.1999999999999993</v>
      </c>
      <c r="F230" s="43">
        <v>6800000</v>
      </c>
      <c r="G230" s="50">
        <v>33.9</v>
      </c>
      <c r="H230" s="44"/>
      <c r="I230" s="45"/>
      <c r="J230" s="46"/>
      <c r="K230" s="19"/>
      <c r="L230" s="46"/>
      <c r="M230" s="39"/>
      <c r="N230" s="38"/>
      <c r="O230" s="38"/>
      <c r="P230" s="38"/>
      <c r="Q230" s="38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</row>
    <row r="231" spans="1:69" s="20" customFormat="1" ht="49.5" customHeight="1" x14ac:dyDescent="0.35">
      <c r="A231" s="32"/>
      <c r="B231" s="32" t="s">
        <v>36</v>
      </c>
      <c r="C231" s="13"/>
      <c r="D231" s="42"/>
      <c r="E231" s="13"/>
      <c r="F231" s="54">
        <f>F232</f>
        <v>200000</v>
      </c>
      <c r="G231" s="50"/>
      <c r="H231" s="44"/>
      <c r="I231" s="45"/>
      <c r="J231" s="46"/>
      <c r="K231" s="19"/>
      <c r="L231" s="46"/>
      <c r="M231" s="39"/>
      <c r="N231" s="38"/>
      <c r="O231" s="38"/>
      <c r="P231" s="38"/>
      <c r="Q231" s="38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</row>
    <row r="232" spans="1:69" s="20" customFormat="1" ht="49.5" customHeight="1" x14ac:dyDescent="0.35">
      <c r="A232" s="13"/>
      <c r="B232" s="40" t="s">
        <v>269</v>
      </c>
      <c r="C232" s="13">
        <v>2021</v>
      </c>
      <c r="D232" s="42">
        <v>200000</v>
      </c>
      <c r="E232" s="13">
        <v>0</v>
      </c>
      <c r="F232" s="43">
        <v>200000</v>
      </c>
      <c r="G232" s="50">
        <v>100</v>
      </c>
      <c r="H232" s="44"/>
      <c r="I232" s="45"/>
      <c r="J232" s="46"/>
      <c r="K232" s="19"/>
      <c r="L232" s="46"/>
      <c r="M232" s="39"/>
      <c r="N232" s="38"/>
      <c r="O232" s="38"/>
      <c r="P232" s="38"/>
      <c r="Q232" s="38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</row>
    <row r="233" spans="1:69" s="12" customFormat="1" ht="37.5" customHeight="1" x14ac:dyDescent="0.35">
      <c r="A233" s="31" t="s">
        <v>2</v>
      </c>
      <c r="B233" s="32" t="s">
        <v>233</v>
      </c>
      <c r="C233" s="143"/>
      <c r="D233" s="143"/>
      <c r="E233" s="143"/>
      <c r="F233" s="33">
        <f>SUM(F234:F235)</f>
        <v>3250000</v>
      </c>
      <c r="G233" s="143"/>
      <c r="H233" s="44"/>
      <c r="I233" s="45"/>
      <c r="J233" s="46"/>
      <c r="K233" s="19"/>
      <c r="L233" s="46"/>
      <c r="M233" s="39"/>
      <c r="N233" s="38"/>
      <c r="O233" s="38"/>
      <c r="P233" s="38"/>
      <c r="Q233" s="38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</row>
    <row r="234" spans="1:69" s="20" customFormat="1" ht="84.75" customHeight="1" x14ac:dyDescent="0.35">
      <c r="A234" s="13"/>
      <c r="B234" s="40" t="s">
        <v>270</v>
      </c>
      <c r="C234" s="13" t="s">
        <v>15</v>
      </c>
      <c r="D234" s="92">
        <v>13234370</v>
      </c>
      <c r="E234" s="50">
        <v>20</v>
      </c>
      <c r="F234" s="43">
        <v>3000000</v>
      </c>
      <c r="G234" s="50">
        <v>42.7</v>
      </c>
      <c r="H234" s="44"/>
      <c r="I234" s="45"/>
      <c r="J234" s="46"/>
      <c r="K234" s="19"/>
      <c r="L234" s="46"/>
      <c r="M234" s="39"/>
      <c r="N234" s="38"/>
      <c r="O234" s="38"/>
      <c r="P234" s="38"/>
      <c r="Q234" s="38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</row>
    <row r="235" spans="1:69" s="20" customFormat="1" ht="57" customHeight="1" x14ac:dyDescent="0.35">
      <c r="A235" s="13"/>
      <c r="B235" s="40" t="s">
        <v>271</v>
      </c>
      <c r="C235" s="13">
        <v>2021</v>
      </c>
      <c r="D235" s="92"/>
      <c r="E235" s="50"/>
      <c r="F235" s="43">
        <v>250000</v>
      </c>
      <c r="G235" s="50"/>
      <c r="H235" s="44"/>
      <c r="I235" s="45"/>
      <c r="J235" s="46"/>
      <c r="K235" s="19"/>
      <c r="L235" s="46"/>
      <c r="M235" s="39"/>
      <c r="N235" s="38"/>
      <c r="O235" s="38"/>
      <c r="P235" s="38"/>
      <c r="Q235" s="38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</row>
    <row r="236" spans="1:69" s="12" customFormat="1" ht="54" customHeight="1" x14ac:dyDescent="0.35">
      <c r="A236" s="31" t="s">
        <v>124</v>
      </c>
      <c r="B236" s="32" t="s">
        <v>117</v>
      </c>
      <c r="C236" s="143"/>
      <c r="D236" s="93"/>
      <c r="E236" s="49"/>
      <c r="F236" s="33">
        <f>F238+F240</f>
        <v>46790000</v>
      </c>
      <c r="G236" s="49"/>
      <c r="H236" s="44"/>
      <c r="I236" s="45"/>
      <c r="J236" s="46"/>
      <c r="K236" s="19"/>
      <c r="L236" s="46"/>
      <c r="M236" s="39"/>
      <c r="N236" s="38"/>
      <c r="O236" s="38"/>
      <c r="P236" s="38"/>
      <c r="Q236" s="38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</row>
    <row r="237" spans="1:69" s="12" customFormat="1" ht="33" customHeight="1" x14ac:dyDescent="0.35">
      <c r="A237" s="55" t="s">
        <v>123</v>
      </c>
      <c r="B237" s="32"/>
      <c r="C237" s="143"/>
      <c r="D237" s="93"/>
      <c r="E237" s="49"/>
      <c r="F237" s="56">
        <f>F239</f>
        <v>26250000</v>
      </c>
      <c r="G237" s="49"/>
      <c r="H237" s="44"/>
      <c r="I237" s="45"/>
      <c r="J237" s="46"/>
      <c r="K237" s="19"/>
      <c r="L237" s="46"/>
      <c r="M237" s="39"/>
      <c r="N237" s="38"/>
      <c r="O237" s="38"/>
      <c r="P237" s="38"/>
      <c r="Q237" s="38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</row>
    <row r="238" spans="1:69" s="20" customFormat="1" ht="37.5" customHeight="1" x14ac:dyDescent="0.35">
      <c r="A238" s="31"/>
      <c r="B238" s="40" t="s">
        <v>125</v>
      </c>
      <c r="C238" s="13"/>
      <c r="D238" s="92"/>
      <c r="E238" s="50"/>
      <c r="F238" s="43">
        <v>46250000</v>
      </c>
      <c r="G238" s="50"/>
      <c r="H238" s="44"/>
      <c r="I238" s="45"/>
      <c r="J238" s="46"/>
      <c r="K238" s="19"/>
      <c r="L238" s="46"/>
      <c r="M238" s="39"/>
      <c r="N238" s="38"/>
      <c r="O238" s="38"/>
      <c r="P238" s="38"/>
      <c r="Q238" s="38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</row>
    <row r="239" spans="1:69" s="60" customFormat="1" ht="37.5" customHeight="1" x14ac:dyDescent="0.35">
      <c r="A239" s="55"/>
      <c r="B239" s="55" t="s">
        <v>46</v>
      </c>
      <c r="C239" s="13"/>
      <c r="D239" s="94"/>
      <c r="E239" s="91"/>
      <c r="F239" s="56">
        <v>26250000</v>
      </c>
      <c r="G239" s="91"/>
      <c r="H239" s="44"/>
      <c r="I239" s="45"/>
      <c r="J239" s="46"/>
      <c r="K239" s="19"/>
      <c r="L239" s="46"/>
      <c r="M239" s="39"/>
      <c r="N239" s="38"/>
      <c r="O239" s="38"/>
      <c r="P239" s="38"/>
      <c r="Q239" s="38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59"/>
      <c r="BQ239" s="59"/>
    </row>
    <row r="240" spans="1:69" s="20" customFormat="1" ht="37.5" customHeight="1" x14ac:dyDescent="0.35">
      <c r="A240" s="40"/>
      <c r="B240" s="40" t="s">
        <v>56</v>
      </c>
      <c r="C240" s="13"/>
      <c r="D240" s="92"/>
      <c r="E240" s="50"/>
      <c r="F240" s="43">
        <v>540000</v>
      </c>
      <c r="G240" s="50"/>
      <c r="H240" s="44"/>
      <c r="I240" s="45"/>
      <c r="J240" s="46"/>
      <c r="K240" s="19"/>
      <c r="L240" s="46"/>
      <c r="M240" s="39"/>
      <c r="N240" s="38"/>
      <c r="O240" s="38"/>
      <c r="P240" s="38"/>
      <c r="Q240" s="38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</row>
    <row r="241" spans="1:69" s="12" customFormat="1" ht="37.5" customHeight="1" x14ac:dyDescent="0.35">
      <c r="A241" s="31" t="s">
        <v>32</v>
      </c>
      <c r="B241" s="32" t="s">
        <v>118</v>
      </c>
      <c r="C241" s="143"/>
      <c r="D241" s="93"/>
      <c r="E241" s="49"/>
      <c r="F241" s="33">
        <v>7000000</v>
      </c>
      <c r="G241" s="49"/>
      <c r="H241" s="44"/>
      <c r="I241" s="45"/>
      <c r="J241" s="46"/>
      <c r="K241" s="19"/>
      <c r="L241" s="46"/>
      <c r="M241" s="39"/>
      <c r="N241" s="38"/>
      <c r="O241" s="38"/>
      <c r="P241" s="38"/>
      <c r="Q241" s="38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</row>
    <row r="242" spans="1:69" s="96" customFormat="1" ht="61.5" customHeight="1" x14ac:dyDescent="0.3">
      <c r="A242" s="51" t="s">
        <v>194</v>
      </c>
      <c r="B242" s="22"/>
      <c r="C242" s="23"/>
      <c r="D242" s="23"/>
      <c r="E242" s="23"/>
      <c r="F242" s="23">
        <f>F244+F245+F248+F250+F256+F276+F278+F281+F293</f>
        <v>235537735</v>
      </c>
      <c r="G242" s="23"/>
      <c r="H242" s="44"/>
      <c r="I242" s="45"/>
      <c r="J242" s="46"/>
      <c r="K242" s="19"/>
      <c r="L242" s="46"/>
      <c r="M242" s="39"/>
      <c r="N242" s="38"/>
      <c r="O242" s="38"/>
      <c r="P242" s="38"/>
      <c r="Q242" s="38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95"/>
      <c r="AT242" s="95"/>
      <c r="AU242" s="95"/>
      <c r="AV242" s="95"/>
      <c r="AW242" s="95"/>
      <c r="AX242" s="95"/>
      <c r="AY242" s="95"/>
      <c r="AZ242" s="95"/>
      <c r="BA242" s="95"/>
      <c r="BB242" s="95"/>
      <c r="BC242" s="95"/>
      <c r="BD242" s="95"/>
      <c r="BE242" s="95"/>
      <c r="BF242" s="95"/>
      <c r="BG242" s="95"/>
      <c r="BH242" s="95"/>
      <c r="BI242" s="95"/>
      <c r="BJ242" s="95"/>
      <c r="BK242" s="95"/>
      <c r="BL242" s="95"/>
      <c r="BM242" s="95"/>
      <c r="BN242" s="95"/>
      <c r="BO242" s="95"/>
      <c r="BP242" s="95"/>
      <c r="BQ242" s="95"/>
    </row>
    <row r="243" spans="1:69" s="98" customFormat="1" ht="42" customHeight="1" x14ac:dyDescent="0.3">
      <c r="A243" s="32" t="s">
        <v>46</v>
      </c>
      <c r="B243" s="32"/>
      <c r="C243" s="33"/>
      <c r="D243" s="54"/>
      <c r="E243" s="54"/>
      <c r="F243" s="54">
        <f>F283</f>
        <v>96859595</v>
      </c>
      <c r="G243" s="54"/>
      <c r="H243" s="44"/>
      <c r="I243" s="45"/>
      <c r="J243" s="46"/>
      <c r="K243" s="19"/>
      <c r="L243" s="46"/>
      <c r="M243" s="39"/>
      <c r="N243" s="38"/>
      <c r="O243" s="38"/>
      <c r="P243" s="38"/>
      <c r="Q243" s="38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7"/>
      <c r="AV243" s="97"/>
      <c r="AW243" s="97"/>
      <c r="AX243" s="97"/>
      <c r="AY243" s="97"/>
      <c r="AZ243" s="97"/>
      <c r="BA243" s="97"/>
      <c r="BB243" s="97"/>
      <c r="BC243" s="97"/>
      <c r="BD243" s="97"/>
      <c r="BE243" s="97"/>
      <c r="BF243" s="97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</row>
    <row r="244" spans="1:69" s="12" customFormat="1" ht="33" customHeight="1" x14ac:dyDescent="0.35">
      <c r="A244" s="34" t="s">
        <v>31</v>
      </c>
      <c r="B244" s="32" t="s">
        <v>36</v>
      </c>
      <c r="C244" s="143"/>
      <c r="D244" s="48"/>
      <c r="E244" s="143"/>
      <c r="F244" s="33">
        <v>50300000</v>
      </c>
      <c r="G244" s="143"/>
      <c r="H244" s="44"/>
      <c r="I244" s="45"/>
      <c r="J244" s="46"/>
      <c r="K244" s="19"/>
      <c r="L244" s="46"/>
      <c r="M244" s="39"/>
      <c r="N244" s="38"/>
      <c r="O244" s="38"/>
      <c r="P244" s="38"/>
      <c r="Q244" s="38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</row>
    <row r="245" spans="1:69" s="100" customFormat="1" ht="43.35" customHeight="1" x14ac:dyDescent="0.3">
      <c r="A245" s="66" t="s">
        <v>167</v>
      </c>
      <c r="B245" s="32" t="s">
        <v>39</v>
      </c>
      <c r="C245" s="33"/>
      <c r="D245" s="33"/>
      <c r="E245" s="33"/>
      <c r="F245" s="33">
        <f>SUM(F246:F247)</f>
        <v>88560</v>
      </c>
      <c r="G245" s="143"/>
      <c r="H245" s="44"/>
      <c r="I245" s="45"/>
      <c r="J245" s="46"/>
      <c r="K245" s="19"/>
      <c r="L245" s="46"/>
      <c r="M245" s="39"/>
      <c r="N245" s="38"/>
      <c r="O245" s="38"/>
      <c r="P245" s="38"/>
      <c r="Q245" s="38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H245" s="99"/>
      <c r="AI245" s="99"/>
      <c r="AJ245" s="99"/>
      <c r="AK245" s="99"/>
      <c r="AL245" s="99"/>
      <c r="AM245" s="99"/>
      <c r="AN245" s="99"/>
      <c r="AO245" s="99"/>
      <c r="AP245" s="99"/>
      <c r="AQ245" s="99"/>
      <c r="AR245" s="99"/>
      <c r="AS245" s="99"/>
      <c r="AT245" s="99"/>
      <c r="AU245" s="99"/>
      <c r="AV245" s="99"/>
      <c r="AW245" s="99"/>
      <c r="AX245" s="99"/>
      <c r="AY245" s="99"/>
      <c r="AZ245" s="99"/>
      <c r="BA245" s="99"/>
      <c r="BB245" s="99"/>
      <c r="BC245" s="99"/>
      <c r="BD245" s="99"/>
      <c r="BE245" s="99"/>
      <c r="BF245" s="99"/>
      <c r="BG245" s="99"/>
      <c r="BH245" s="99"/>
      <c r="BI245" s="99"/>
      <c r="BJ245" s="99"/>
      <c r="BK245" s="99"/>
      <c r="BL245" s="99"/>
      <c r="BM245" s="99"/>
      <c r="BN245" s="99"/>
      <c r="BO245" s="99"/>
      <c r="BP245" s="99"/>
      <c r="BQ245" s="99"/>
    </row>
    <row r="246" spans="1:69" s="103" customFormat="1" ht="39" customHeight="1" x14ac:dyDescent="0.3">
      <c r="A246" s="34"/>
      <c r="B246" s="40" t="s">
        <v>160</v>
      </c>
      <c r="C246" s="43" t="s">
        <v>15</v>
      </c>
      <c r="D246" s="42">
        <v>7491775</v>
      </c>
      <c r="E246" s="101">
        <v>31.4</v>
      </c>
      <c r="F246" s="43">
        <v>42471</v>
      </c>
      <c r="G246" s="50">
        <v>32</v>
      </c>
      <c r="H246" s="44"/>
      <c r="I246" s="45"/>
      <c r="J246" s="46"/>
      <c r="K246" s="19"/>
      <c r="L246" s="46"/>
      <c r="M246" s="39"/>
      <c r="N246" s="38"/>
      <c r="O246" s="38"/>
      <c r="P246" s="38"/>
      <c r="Q246" s="38"/>
      <c r="R246" s="102"/>
      <c r="S246" s="102"/>
      <c r="T246" s="102"/>
      <c r="U246" s="102"/>
      <c r="V246" s="102"/>
      <c r="W246" s="102"/>
      <c r="X246" s="102"/>
      <c r="Y246" s="102"/>
      <c r="Z246" s="102"/>
      <c r="AA246" s="102"/>
      <c r="AB246" s="102"/>
      <c r="AC246" s="102"/>
      <c r="AD246" s="102"/>
      <c r="AE246" s="102"/>
      <c r="AF246" s="102"/>
      <c r="AG246" s="102"/>
      <c r="AH246" s="102"/>
      <c r="AI246" s="102"/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  <c r="BB246" s="102"/>
      <c r="BC246" s="102"/>
      <c r="BD246" s="102"/>
      <c r="BE246" s="102"/>
      <c r="BF246" s="102"/>
      <c r="BG246" s="102"/>
      <c r="BH246" s="102"/>
      <c r="BI246" s="102"/>
      <c r="BJ246" s="102"/>
      <c r="BK246" s="102"/>
      <c r="BL246" s="102"/>
      <c r="BM246" s="102"/>
      <c r="BN246" s="102"/>
      <c r="BO246" s="102"/>
      <c r="BP246" s="102"/>
      <c r="BQ246" s="102"/>
    </row>
    <row r="247" spans="1:69" s="103" customFormat="1" ht="61.5" customHeight="1" x14ac:dyDescent="0.3">
      <c r="A247" s="34"/>
      <c r="B247" s="40" t="s">
        <v>254</v>
      </c>
      <c r="C247" s="13">
        <v>2021</v>
      </c>
      <c r="D247" s="42"/>
      <c r="E247" s="101"/>
      <c r="F247" s="43">
        <v>46089</v>
      </c>
      <c r="G247" s="50"/>
      <c r="H247" s="44"/>
      <c r="I247" s="45"/>
      <c r="J247" s="46"/>
      <c r="K247" s="19"/>
      <c r="L247" s="46"/>
      <c r="M247" s="39"/>
      <c r="N247" s="38"/>
      <c r="O247" s="38"/>
      <c r="P247" s="38"/>
      <c r="Q247" s="38"/>
      <c r="R247" s="102"/>
      <c r="S247" s="102"/>
      <c r="T247" s="102"/>
      <c r="U247" s="102"/>
      <c r="V247" s="102"/>
      <c r="W247" s="102"/>
      <c r="X247" s="102"/>
      <c r="Y247" s="102"/>
      <c r="Z247" s="102"/>
      <c r="AA247" s="102"/>
      <c r="AB247" s="102"/>
      <c r="AC247" s="102"/>
      <c r="AD247" s="102"/>
      <c r="AE247" s="102"/>
      <c r="AF247" s="102"/>
      <c r="AG247" s="102"/>
      <c r="AH247" s="102"/>
      <c r="AI247" s="102"/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02"/>
      <c r="AY247" s="102"/>
      <c r="AZ247" s="102"/>
      <c r="BA247" s="102"/>
      <c r="BB247" s="102"/>
      <c r="BC247" s="102"/>
      <c r="BD247" s="102"/>
      <c r="BE247" s="102"/>
      <c r="BF247" s="102"/>
      <c r="BG247" s="102"/>
      <c r="BH247" s="102"/>
      <c r="BI247" s="102"/>
      <c r="BJ247" s="102"/>
      <c r="BK247" s="102"/>
      <c r="BL247" s="102"/>
      <c r="BM247" s="102"/>
      <c r="BN247" s="102"/>
      <c r="BO247" s="102"/>
      <c r="BP247" s="102"/>
      <c r="BQ247" s="102"/>
    </row>
    <row r="248" spans="1:69" s="100" customFormat="1" ht="44.1" customHeight="1" x14ac:dyDescent="0.3">
      <c r="A248" s="66" t="s">
        <v>1</v>
      </c>
      <c r="B248" s="32" t="s">
        <v>39</v>
      </c>
      <c r="C248" s="33"/>
      <c r="D248" s="33"/>
      <c r="E248" s="33"/>
      <c r="F248" s="33">
        <f>F249</f>
        <v>6800000</v>
      </c>
      <c r="G248" s="143"/>
      <c r="H248" s="44"/>
      <c r="I248" s="45"/>
      <c r="J248" s="46"/>
      <c r="K248" s="19"/>
      <c r="L248" s="46"/>
      <c r="M248" s="39"/>
      <c r="N248" s="38"/>
      <c r="O248" s="38"/>
      <c r="P248" s="38"/>
      <c r="Q248" s="38"/>
      <c r="R248" s="99"/>
      <c r="S248" s="99"/>
      <c r="T248" s="99"/>
      <c r="U248" s="99"/>
      <c r="V248" s="99"/>
      <c r="W248" s="99"/>
      <c r="X248" s="99"/>
      <c r="Y248" s="99"/>
      <c r="Z248" s="99"/>
      <c r="AA248" s="99"/>
      <c r="AB248" s="99"/>
      <c r="AC248" s="99"/>
      <c r="AD248" s="99"/>
      <c r="AE248" s="99"/>
      <c r="AF248" s="99"/>
      <c r="AG248" s="99"/>
      <c r="AH248" s="99"/>
      <c r="AI248" s="99"/>
      <c r="AJ248" s="99"/>
      <c r="AK248" s="99"/>
      <c r="AL248" s="99"/>
      <c r="AM248" s="99"/>
      <c r="AN248" s="99"/>
      <c r="AO248" s="99"/>
      <c r="AP248" s="99"/>
      <c r="AQ248" s="99"/>
      <c r="AR248" s="99"/>
      <c r="AS248" s="99"/>
      <c r="AT248" s="99"/>
      <c r="AU248" s="99"/>
      <c r="AV248" s="99"/>
      <c r="AW248" s="99"/>
      <c r="AX248" s="99"/>
      <c r="AY248" s="99"/>
      <c r="AZ248" s="99"/>
      <c r="BA248" s="99"/>
      <c r="BB248" s="99"/>
      <c r="BC248" s="99"/>
      <c r="BD248" s="99"/>
      <c r="BE248" s="99"/>
      <c r="BF248" s="99"/>
      <c r="BG248" s="99"/>
      <c r="BH248" s="99"/>
      <c r="BI248" s="99"/>
      <c r="BJ248" s="99"/>
      <c r="BK248" s="99"/>
      <c r="BL248" s="99"/>
      <c r="BM248" s="99"/>
      <c r="BN248" s="99"/>
      <c r="BO248" s="99"/>
      <c r="BP248" s="99"/>
      <c r="BQ248" s="99"/>
    </row>
    <row r="249" spans="1:69" s="20" customFormat="1" ht="57" customHeight="1" x14ac:dyDescent="0.35">
      <c r="A249" s="13"/>
      <c r="B249" s="40" t="s">
        <v>255</v>
      </c>
      <c r="C249" s="13" t="s">
        <v>16</v>
      </c>
      <c r="D249" s="42">
        <v>32104361</v>
      </c>
      <c r="E249" s="13">
        <v>40.9</v>
      </c>
      <c r="F249" s="43">
        <v>6800000</v>
      </c>
      <c r="G249" s="50">
        <v>62</v>
      </c>
      <c r="H249" s="44"/>
      <c r="I249" s="45"/>
      <c r="J249" s="46"/>
      <c r="K249" s="19"/>
      <c r="L249" s="46"/>
      <c r="M249" s="39"/>
      <c r="N249" s="38"/>
      <c r="O249" s="38"/>
      <c r="P249" s="38"/>
      <c r="Q249" s="38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</row>
    <row r="250" spans="1:69" s="12" customFormat="1" ht="51.75" customHeight="1" x14ac:dyDescent="0.35">
      <c r="A250" s="31" t="s">
        <v>41</v>
      </c>
      <c r="B250" s="32"/>
      <c r="C250" s="143"/>
      <c r="D250" s="48"/>
      <c r="E250" s="143"/>
      <c r="F250" s="33">
        <f>F251+F253</f>
        <v>1799440</v>
      </c>
      <c r="G250" s="143"/>
      <c r="H250" s="44"/>
      <c r="I250" s="45"/>
      <c r="J250" s="46"/>
      <c r="K250" s="19"/>
      <c r="L250" s="46"/>
      <c r="M250" s="39"/>
      <c r="N250" s="38"/>
      <c r="O250" s="38"/>
      <c r="P250" s="38"/>
      <c r="Q250" s="38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</row>
    <row r="251" spans="1:69" s="12" customFormat="1" ht="60.75" customHeight="1" x14ac:dyDescent="0.35">
      <c r="A251" s="32"/>
      <c r="B251" s="32" t="s">
        <v>154</v>
      </c>
      <c r="C251" s="143"/>
      <c r="D251" s="48"/>
      <c r="E251" s="143"/>
      <c r="F251" s="54">
        <f>F252</f>
        <v>1199440</v>
      </c>
      <c r="G251" s="143"/>
      <c r="H251" s="44"/>
      <c r="I251" s="45"/>
      <c r="J251" s="46"/>
      <c r="K251" s="19"/>
      <c r="L251" s="46"/>
      <c r="M251" s="39"/>
      <c r="N251" s="38"/>
      <c r="O251" s="38"/>
      <c r="P251" s="38"/>
      <c r="Q251" s="38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</row>
    <row r="252" spans="1:69" s="20" customFormat="1" ht="40.5" x14ac:dyDescent="0.35">
      <c r="A252" s="34"/>
      <c r="B252" s="40" t="s">
        <v>256</v>
      </c>
      <c r="C252" s="13" t="s">
        <v>23</v>
      </c>
      <c r="D252" s="42">
        <v>218385056</v>
      </c>
      <c r="E252" s="13">
        <v>0.2</v>
      </c>
      <c r="F252" s="43">
        <v>1199440</v>
      </c>
      <c r="G252" s="13">
        <v>0.7</v>
      </c>
      <c r="H252" s="44"/>
      <c r="I252" s="45"/>
      <c r="J252" s="46"/>
      <c r="K252" s="19"/>
      <c r="L252" s="46"/>
      <c r="M252" s="39"/>
      <c r="N252" s="38"/>
      <c r="O252" s="38"/>
      <c r="P252" s="38"/>
      <c r="Q252" s="38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</row>
    <row r="253" spans="1:69" s="20" customFormat="1" ht="36" customHeight="1" x14ac:dyDescent="0.35">
      <c r="A253" s="32"/>
      <c r="B253" s="32" t="s">
        <v>39</v>
      </c>
      <c r="C253" s="13"/>
      <c r="D253" s="42"/>
      <c r="E253" s="13"/>
      <c r="F253" s="54">
        <f>SUM(F254:F255)</f>
        <v>600000</v>
      </c>
      <c r="G253" s="13"/>
      <c r="H253" s="44"/>
      <c r="I253" s="45"/>
      <c r="J253" s="46"/>
      <c r="K253" s="19"/>
      <c r="L253" s="46"/>
      <c r="M253" s="39"/>
      <c r="N253" s="38"/>
      <c r="O253" s="38"/>
      <c r="P253" s="38"/>
      <c r="Q253" s="38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</row>
    <row r="254" spans="1:69" s="20" customFormat="1" ht="57" customHeight="1" x14ac:dyDescent="0.35">
      <c r="A254" s="34"/>
      <c r="B254" s="40" t="s">
        <v>257</v>
      </c>
      <c r="C254" s="13">
        <v>2021</v>
      </c>
      <c r="D254" s="42"/>
      <c r="E254" s="13"/>
      <c r="F254" s="43">
        <v>100000</v>
      </c>
      <c r="G254" s="13"/>
      <c r="H254" s="44"/>
      <c r="I254" s="45"/>
      <c r="J254" s="46"/>
      <c r="K254" s="19"/>
      <c r="L254" s="46"/>
      <c r="M254" s="39"/>
      <c r="N254" s="38"/>
      <c r="O254" s="38"/>
      <c r="P254" s="38"/>
      <c r="Q254" s="38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</row>
    <row r="255" spans="1:69" s="20" customFormat="1" ht="42" customHeight="1" x14ac:dyDescent="0.35">
      <c r="A255" s="34"/>
      <c r="B255" s="40" t="s">
        <v>179</v>
      </c>
      <c r="C255" s="13">
        <v>2021</v>
      </c>
      <c r="D255" s="42"/>
      <c r="E255" s="13"/>
      <c r="F255" s="43">
        <v>500000</v>
      </c>
      <c r="G255" s="13"/>
      <c r="H255" s="44"/>
      <c r="I255" s="45"/>
      <c r="J255" s="46"/>
      <c r="K255" s="19"/>
      <c r="L255" s="46"/>
      <c r="M255" s="39"/>
      <c r="N255" s="38"/>
      <c r="O255" s="38"/>
      <c r="P255" s="38"/>
      <c r="Q255" s="38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</row>
    <row r="256" spans="1:69" s="100" customFormat="1" ht="39" customHeight="1" x14ac:dyDescent="0.3">
      <c r="A256" s="66" t="s">
        <v>10</v>
      </c>
      <c r="B256" s="66"/>
      <c r="C256" s="33"/>
      <c r="D256" s="33"/>
      <c r="E256" s="33"/>
      <c r="F256" s="33">
        <f>F257+F267+F273</f>
        <v>12646580</v>
      </c>
      <c r="G256" s="143"/>
      <c r="H256" s="44"/>
      <c r="I256" s="45"/>
      <c r="J256" s="46"/>
      <c r="K256" s="19"/>
      <c r="L256" s="46"/>
      <c r="M256" s="39"/>
      <c r="N256" s="38"/>
      <c r="O256" s="38"/>
      <c r="P256" s="38"/>
      <c r="Q256" s="38"/>
      <c r="R256" s="99"/>
      <c r="S256" s="99"/>
      <c r="T256" s="99"/>
      <c r="U256" s="99"/>
      <c r="V256" s="99"/>
      <c r="W256" s="99"/>
      <c r="X256" s="99"/>
      <c r="Y256" s="99"/>
      <c r="Z256" s="99"/>
      <c r="AA256" s="99"/>
      <c r="AB256" s="99"/>
      <c r="AC256" s="99"/>
      <c r="AD256" s="99"/>
      <c r="AE256" s="99"/>
      <c r="AF256" s="99"/>
      <c r="AG256" s="99"/>
      <c r="AH256" s="99"/>
      <c r="AI256" s="99"/>
      <c r="AJ256" s="99"/>
      <c r="AK256" s="99"/>
      <c r="AL256" s="99"/>
      <c r="AM256" s="99"/>
      <c r="AN256" s="99"/>
      <c r="AO256" s="99"/>
      <c r="AP256" s="99"/>
      <c r="AQ256" s="99"/>
      <c r="AR256" s="99"/>
      <c r="AS256" s="99"/>
      <c r="AT256" s="99"/>
      <c r="AU256" s="99"/>
      <c r="AV256" s="99"/>
      <c r="AW256" s="99"/>
      <c r="AX256" s="99"/>
      <c r="AY256" s="99"/>
      <c r="AZ256" s="99"/>
      <c r="BA256" s="99"/>
      <c r="BB256" s="99"/>
      <c r="BC256" s="99"/>
      <c r="BD256" s="99"/>
      <c r="BE256" s="99"/>
      <c r="BF256" s="99"/>
      <c r="BG256" s="99"/>
      <c r="BH256" s="99"/>
      <c r="BI256" s="99"/>
      <c r="BJ256" s="99"/>
      <c r="BK256" s="99"/>
      <c r="BL256" s="99"/>
      <c r="BM256" s="99"/>
      <c r="BN256" s="99"/>
      <c r="BO256" s="99"/>
      <c r="BP256" s="99"/>
      <c r="BQ256" s="99"/>
    </row>
    <row r="257" spans="1:69" s="108" customFormat="1" ht="37.5" customHeight="1" x14ac:dyDescent="0.3">
      <c r="A257" s="32"/>
      <c r="B257" s="32" t="s">
        <v>154</v>
      </c>
      <c r="C257" s="104"/>
      <c r="D257" s="105"/>
      <c r="E257" s="105"/>
      <c r="F257" s="54">
        <f>SUM(F258:F266)</f>
        <v>7143138</v>
      </c>
      <c r="G257" s="106"/>
      <c r="H257" s="44"/>
      <c r="I257" s="45"/>
      <c r="J257" s="46"/>
      <c r="K257" s="19"/>
      <c r="L257" s="46"/>
      <c r="M257" s="39"/>
      <c r="N257" s="38"/>
      <c r="O257" s="38"/>
      <c r="P257" s="38"/>
      <c r="Q257" s="38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7"/>
      <c r="AV257" s="107"/>
      <c r="AW257" s="107"/>
      <c r="AX257" s="107"/>
      <c r="AY257" s="107"/>
      <c r="AZ257" s="107"/>
      <c r="BA257" s="107"/>
      <c r="BB257" s="107"/>
      <c r="BC257" s="107"/>
      <c r="BD257" s="107"/>
      <c r="BE257" s="107"/>
      <c r="BF257" s="107"/>
      <c r="BG257" s="107"/>
      <c r="BH257" s="107"/>
      <c r="BI257" s="107"/>
      <c r="BJ257" s="107"/>
      <c r="BK257" s="107"/>
      <c r="BL257" s="107"/>
      <c r="BM257" s="107"/>
      <c r="BN257" s="107"/>
      <c r="BO257" s="107"/>
      <c r="BP257" s="107"/>
      <c r="BQ257" s="107"/>
    </row>
    <row r="258" spans="1:69" s="103" customFormat="1" ht="36" customHeight="1" x14ac:dyDescent="0.3">
      <c r="A258" s="143"/>
      <c r="B258" s="40" t="s">
        <v>180</v>
      </c>
      <c r="C258" s="13" t="s">
        <v>19</v>
      </c>
      <c r="D258" s="42">
        <v>28556946</v>
      </c>
      <c r="E258" s="50">
        <v>71.400000000000006</v>
      </c>
      <c r="F258" s="43">
        <v>4000000</v>
      </c>
      <c r="G258" s="50">
        <v>85.4</v>
      </c>
      <c r="H258" s="44"/>
      <c r="I258" s="45"/>
      <c r="J258" s="46"/>
      <c r="K258" s="19"/>
      <c r="L258" s="46"/>
      <c r="M258" s="39"/>
      <c r="N258" s="38"/>
      <c r="O258" s="38"/>
      <c r="P258" s="38"/>
      <c r="Q258" s="38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2"/>
      <c r="AB258" s="102"/>
      <c r="AC258" s="102"/>
      <c r="AD258" s="102"/>
      <c r="AE258" s="102"/>
      <c r="AF258" s="102"/>
      <c r="AG258" s="102"/>
      <c r="AH258" s="102"/>
      <c r="AI258" s="102"/>
      <c r="AJ258" s="102"/>
      <c r="AK258" s="102"/>
      <c r="AL258" s="102"/>
      <c r="AM258" s="102"/>
      <c r="AN258" s="102"/>
      <c r="AO258" s="102"/>
      <c r="AP258" s="102"/>
      <c r="AQ258" s="102"/>
      <c r="AR258" s="102"/>
      <c r="AS258" s="102"/>
      <c r="AT258" s="102"/>
      <c r="AU258" s="102"/>
      <c r="AV258" s="102"/>
      <c r="AW258" s="102"/>
      <c r="AX258" s="102"/>
      <c r="AY258" s="102"/>
      <c r="AZ258" s="102"/>
      <c r="BA258" s="102"/>
      <c r="BB258" s="102"/>
      <c r="BC258" s="102"/>
      <c r="BD258" s="102"/>
      <c r="BE258" s="102"/>
      <c r="BF258" s="102"/>
      <c r="BG258" s="102"/>
      <c r="BH258" s="102"/>
      <c r="BI258" s="102"/>
      <c r="BJ258" s="102"/>
      <c r="BK258" s="102"/>
      <c r="BL258" s="102"/>
      <c r="BM258" s="102"/>
      <c r="BN258" s="102"/>
      <c r="BO258" s="102"/>
      <c r="BP258" s="102"/>
      <c r="BQ258" s="102"/>
    </row>
    <row r="259" spans="1:69" s="103" customFormat="1" ht="54" customHeight="1" x14ac:dyDescent="0.3">
      <c r="A259" s="143"/>
      <c r="B259" s="40" t="s">
        <v>162</v>
      </c>
      <c r="C259" s="13" t="s">
        <v>21</v>
      </c>
      <c r="D259" s="42"/>
      <c r="E259" s="13"/>
      <c r="F259" s="43">
        <v>1000000</v>
      </c>
      <c r="G259" s="13"/>
      <c r="H259" s="44"/>
      <c r="I259" s="45"/>
      <c r="J259" s="46"/>
      <c r="K259" s="19"/>
      <c r="L259" s="46"/>
      <c r="M259" s="39"/>
      <c r="N259" s="38"/>
      <c r="O259" s="38"/>
      <c r="P259" s="38"/>
      <c r="Q259" s="38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  <c r="AB259" s="102"/>
      <c r="AC259" s="102"/>
      <c r="AD259" s="102"/>
      <c r="AE259" s="102"/>
      <c r="AF259" s="102"/>
      <c r="AG259" s="102"/>
      <c r="AH259" s="102"/>
      <c r="AI259" s="102"/>
      <c r="AJ259" s="102"/>
      <c r="AK259" s="102"/>
      <c r="AL259" s="102"/>
      <c r="AM259" s="102"/>
      <c r="AN259" s="102"/>
      <c r="AO259" s="102"/>
      <c r="AP259" s="102"/>
      <c r="AQ259" s="102"/>
      <c r="AR259" s="102"/>
      <c r="AS259" s="102"/>
      <c r="AT259" s="102"/>
      <c r="AU259" s="102"/>
      <c r="AV259" s="102"/>
      <c r="AW259" s="102"/>
      <c r="AX259" s="102"/>
      <c r="AY259" s="102"/>
      <c r="AZ259" s="102"/>
      <c r="BA259" s="102"/>
      <c r="BB259" s="102"/>
      <c r="BC259" s="102"/>
      <c r="BD259" s="102"/>
      <c r="BE259" s="102"/>
      <c r="BF259" s="102"/>
      <c r="BG259" s="102"/>
      <c r="BH259" s="102"/>
      <c r="BI259" s="102"/>
      <c r="BJ259" s="102"/>
      <c r="BK259" s="102"/>
      <c r="BL259" s="102"/>
      <c r="BM259" s="102"/>
      <c r="BN259" s="102"/>
      <c r="BO259" s="102"/>
      <c r="BP259" s="102"/>
      <c r="BQ259" s="102"/>
    </row>
    <row r="260" spans="1:69" s="20" customFormat="1" ht="32.25" customHeight="1" x14ac:dyDescent="0.35">
      <c r="A260" s="34"/>
      <c r="B260" s="40" t="s">
        <v>161</v>
      </c>
      <c r="C260" s="13" t="s">
        <v>23</v>
      </c>
      <c r="D260" s="42">
        <v>2174659</v>
      </c>
      <c r="E260" s="13">
        <v>74.099999999999994</v>
      </c>
      <c r="F260" s="43">
        <v>258138</v>
      </c>
      <c r="G260" s="50">
        <v>100</v>
      </c>
      <c r="H260" s="44"/>
      <c r="I260" s="45"/>
      <c r="J260" s="46"/>
      <c r="K260" s="19"/>
      <c r="L260" s="46"/>
      <c r="M260" s="39"/>
      <c r="N260" s="38"/>
      <c r="O260" s="38"/>
      <c r="P260" s="38"/>
      <c r="Q260" s="38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</row>
    <row r="261" spans="1:69" s="103" customFormat="1" ht="42" customHeight="1" x14ac:dyDescent="0.3">
      <c r="A261" s="143"/>
      <c r="B261" s="40" t="s">
        <v>181</v>
      </c>
      <c r="C261" s="13" t="s">
        <v>15</v>
      </c>
      <c r="D261" s="42">
        <v>3798990</v>
      </c>
      <c r="E261" s="50">
        <v>5.9</v>
      </c>
      <c r="F261" s="43">
        <v>1000000</v>
      </c>
      <c r="G261" s="13">
        <v>32.200000000000003</v>
      </c>
      <c r="H261" s="44"/>
      <c r="I261" s="45"/>
      <c r="J261" s="46"/>
      <c r="K261" s="19"/>
      <c r="L261" s="46"/>
      <c r="M261" s="39"/>
      <c r="N261" s="38"/>
      <c r="O261" s="38"/>
      <c r="P261" s="38"/>
      <c r="Q261" s="38"/>
      <c r="R261" s="102"/>
      <c r="S261" s="102"/>
      <c r="T261" s="102"/>
      <c r="U261" s="102"/>
      <c r="V261" s="102"/>
      <c r="W261" s="102"/>
      <c r="X261" s="102"/>
      <c r="Y261" s="102"/>
      <c r="Z261" s="102"/>
      <c r="AA261" s="102"/>
      <c r="AB261" s="102"/>
      <c r="AC261" s="102"/>
      <c r="AD261" s="102"/>
      <c r="AE261" s="102"/>
      <c r="AF261" s="102"/>
      <c r="AG261" s="102"/>
      <c r="AH261" s="102"/>
      <c r="AI261" s="102"/>
      <c r="AJ261" s="102"/>
      <c r="AK261" s="102"/>
      <c r="AL261" s="102"/>
      <c r="AM261" s="102"/>
      <c r="AN261" s="102"/>
      <c r="AO261" s="102"/>
      <c r="AP261" s="102"/>
      <c r="AQ261" s="102"/>
      <c r="AR261" s="102"/>
      <c r="AS261" s="102"/>
      <c r="AT261" s="102"/>
      <c r="AU261" s="102"/>
      <c r="AV261" s="102"/>
      <c r="AW261" s="102"/>
      <c r="AX261" s="102"/>
      <c r="AY261" s="102"/>
      <c r="AZ261" s="102"/>
      <c r="BA261" s="102"/>
      <c r="BB261" s="102"/>
      <c r="BC261" s="102"/>
      <c r="BD261" s="102"/>
      <c r="BE261" s="102"/>
      <c r="BF261" s="102"/>
      <c r="BG261" s="102"/>
      <c r="BH261" s="102"/>
      <c r="BI261" s="102"/>
      <c r="BJ261" s="102"/>
      <c r="BK261" s="102"/>
      <c r="BL261" s="102"/>
      <c r="BM261" s="102"/>
      <c r="BN261" s="102"/>
      <c r="BO261" s="102"/>
      <c r="BP261" s="102"/>
      <c r="BQ261" s="102"/>
    </row>
    <row r="262" spans="1:69" s="103" customFormat="1" ht="65.25" customHeight="1" x14ac:dyDescent="0.3">
      <c r="A262" s="143"/>
      <c r="B262" s="40" t="s">
        <v>60</v>
      </c>
      <c r="C262" s="13">
        <v>2021</v>
      </c>
      <c r="D262" s="42">
        <v>158920</v>
      </c>
      <c r="E262" s="13"/>
      <c r="F262" s="43">
        <v>150000</v>
      </c>
      <c r="G262" s="13">
        <v>94.4</v>
      </c>
      <c r="H262" s="44"/>
      <c r="I262" s="45"/>
      <c r="J262" s="46"/>
      <c r="K262" s="19"/>
      <c r="L262" s="46"/>
      <c r="M262" s="39"/>
      <c r="N262" s="38"/>
      <c r="O262" s="38"/>
      <c r="P262" s="38"/>
      <c r="Q262" s="38"/>
      <c r="R262" s="102"/>
      <c r="S262" s="102"/>
      <c r="T262" s="102"/>
      <c r="U262" s="102"/>
      <c r="V262" s="102"/>
      <c r="W262" s="102"/>
      <c r="X262" s="102"/>
      <c r="Y262" s="102"/>
      <c r="Z262" s="102"/>
      <c r="AA262" s="102"/>
      <c r="AB262" s="102"/>
      <c r="AC262" s="102"/>
      <c r="AD262" s="102"/>
      <c r="AE262" s="102"/>
      <c r="AF262" s="102"/>
      <c r="AG262" s="102"/>
      <c r="AH262" s="102"/>
      <c r="AI262" s="102"/>
      <c r="AJ262" s="102"/>
      <c r="AK262" s="102"/>
      <c r="AL262" s="102"/>
      <c r="AM262" s="102"/>
      <c r="AN262" s="102"/>
      <c r="AO262" s="102"/>
      <c r="AP262" s="102"/>
      <c r="AQ262" s="102"/>
      <c r="AR262" s="102"/>
      <c r="AS262" s="102"/>
      <c r="AT262" s="102"/>
      <c r="AU262" s="102"/>
      <c r="AV262" s="102"/>
      <c r="AW262" s="102"/>
      <c r="AX262" s="102"/>
      <c r="AY262" s="102"/>
      <c r="AZ262" s="102"/>
      <c r="BA262" s="102"/>
      <c r="BB262" s="102"/>
      <c r="BC262" s="102"/>
      <c r="BD262" s="102"/>
      <c r="BE262" s="102"/>
      <c r="BF262" s="102"/>
      <c r="BG262" s="102"/>
      <c r="BH262" s="102"/>
      <c r="BI262" s="102"/>
      <c r="BJ262" s="102"/>
      <c r="BK262" s="102"/>
      <c r="BL262" s="102"/>
      <c r="BM262" s="102"/>
      <c r="BN262" s="102"/>
      <c r="BO262" s="102"/>
      <c r="BP262" s="102"/>
      <c r="BQ262" s="102"/>
    </row>
    <row r="263" spans="1:69" s="103" customFormat="1" ht="65.25" customHeight="1" x14ac:dyDescent="0.3">
      <c r="A263" s="143"/>
      <c r="B263" s="40" t="s">
        <v>235</v>
      </c>
      <c r="C263" s="13">
        <v>2021</v>
      </c>
      <c r="D263" s="42"/>
      <c r="E263" s="13"/>
      <c r="F263" s="43">
        <v>200000</v>
      </c>
      <c r="G263" s="13"/>
      <c r="H263" s="44"/>
      <c r="I263" s="45"/>
      <c r="J263" s="46"/>
      <c r="K263" s="19"/>
      <c r="L263" s="46"/>
      <c r="M263" s="39"/>
      <c r="N263" s="38"/>
      <c r="O263" s="38"/>
      <c r="P263" s="38"/>
      <c r="Q263" s="38"/>
      <c r="R263" s="102"/>
      <c r="S263" s="102"/>
      <c r="T263" s="102"/>
      <c r="U263" s="102"/>
      <c r="V263" s="102"/>
      <c r="W263" s="102"/>
      <c r="X263" s="102"/>
      <c r="Y263" s="102"/>
      <c r="Z263" s="102"/>
      <c r="AA263" s="102"/>
      <c r="AB263" s="102"/>
      <c r="AC263" s="102"/>
      <c r="AD263" s="102"/>
      <c r="AE263" s="102"/>
      <c r="AF263" s="102"/>
      <c r="AG263" s="102"/>
      <c r="AH263" s="102"/>
      <c r="AI263" s="102"/>
      <c r="AJ263" s="102"/>
      <c r="AK263" s="102"/>
      <c r="AL263" s="102"/>
      <c r="AM263" s="102"/>
      <c r="AN263" s="102"/>
      <c r="AO263" s="102"/>
      <c r="AP263" s="102"/>
      <c r="AQ263" s="102"/>
      <c r="AR263" s="102"/>
      <c r="AS263" s="102"/>
      <c r="AT263" s="102"/>
      <c r="AU263" s="102"/>
      <c r="AV263" s="102"/>
      <c r="AW263" s="102"/>
      <c r="AX263" s="102"/>
      <c r="AY263" s="102"/>
      <c r="AZ263" s="102"/>
      <c r="BA263" s="102"/>
      <c r="BB263" s="102"/>
      <c r="BC263" s="102"/>
      <c r="BD263" s="102"/>
      <c r="BE263" s="102"/>
      <c r="BF263" s="102"/>
      <c r="BG263" s="102"/>
      <c r="BH263" s="102"/>
      <c r="BI263" s="102"/>
      <c r="BJ263" s="102"/>
      <c r="BK263" s="102"/>
      <c r="BL263" s="102"/>
      <c r="BM263" s="102"/>
      <c r="BN263" s="102"/>
      <c r="BO263" s="102"/>
      <c r="BP263" s="102"/>
      <c r="BQ263" s="102"/>
    </row>
    <row r="264" spans="1:69" s="103" customFormat="1" ht="54" customHeight="1" x14ac:dyDescent="0.3">
      <c r="A264" s="143"/>
      <c r="B264" s="40" t="s">
        <v>169</v>
      </c>
      <c r="C264" s="13">
        <v>2021</v>
      </c>
      <c r="D264" s="42"/>
      <c r="E264" s="13"/>
      <c r="F264" s="43">
        <v>200000</v>
      </c>
      <c r="G264" s="13"/>
      <c r="H264" s="44"/>
      <c r="I264" s="45"/>
      <c r="J264" s="46"/>
      <c r="K264" s="19"/>
      <c r="L264" s="46"/>
      <c r="M264" s="39"/>
      <c r="N264" s="38"/>
      <c r="O264" s="38"/>
      <c r="P264" s="38"/>
      <c r="Q264" s="38"/>
      <c r="R264" s="102"/>
      <c r="S264" s="102"/>
      <c r="T264" s="102"/>
      <c r="U264" s="102"/>
      <c r="V264" s="102"/>
      <c r="W264" s="102"/>
      <c r="X264" s="102"/>
      <c r="Y264" s="102"/>
      <c r="Z264" s="102"/>
      <c r="AA264" s="102"/>
      <c r="AB264" s="102"/>
      <c r="AC264" s="102"/>
      <c r="AD264" s="102"/>
      <c r="AE264" s="102"/>
      <c r="AF264" s="102"/>
      <c r="AG264" s="102"/>
      <c r="AH264" s="102"/>
      <c r="AI264" s="102"/>
      <c r="AJ264" s="102"/>
      <c r="AK264" s="102"/>
      <c r="AL264" s="102"/>
      <c r="AM264" s="102"/>
      <c r="AN264" s="102"/>
      <c r="AO264" s="102"/>
      <c r="AP264" s="102"/>
      <c r="AQ264" s="102"/>
      <c r="AR264" s="102"/>
      <c r="AS264" s="102"/>
      <c r="AT264" s="102"/>
      <c r="AU264" s="102"/>
      <c r="AV264" s="102"/>
      <c r="AW264" s="102"/>
      <c r="AX264" s="102"/>
      <c r="AY264" s="102"/>
      <c r="AZ264" s="102"/>
      <c r="BA264" s="102"/>
      <c r="BB264" s="102"/>
      <c r="BC264" s="102"/>
      <c r="BD264" s="102"/>
      <c r="BE264" s="102"/>
      <c r="BF264" s="102"/>
      <c r="BG264" s="102"/>
      <c r="BH264" s="102"/>
      <c r="BI264" s="102"/>
      <c r="BJ264" s="102"/>
      <c r="BK264" s="102"/>
      <c r="BL264" s="102"/>
      <c r="BM264" s="102"/>
      <c r="BN264" s="102"/>
      <c r="BO264" s="102"/>
      <c r="BP264" s="102"/>
      <c r="BQ264" s="102"/>
    </row>
    <row r="265" spans="1:69" s="103" customFormat="1" ht="55.5" customHeight="1" x14ac:dyDescent="0.3">
      <c r="A265" s="143"/>
      <c r="B265" s="40" t="s">
        <v>138</v>
      </c>
      <c r="C265" s="13">
        <v>2021</v>
      </c>
      <c r="D265" s="42">
        <v>143772</v>
      </c>
      <c r="E265" s="13"/>
      <c r="F265" s="43">
        <v>135000</v>
      </c>
      <c r="G265" s="13">
        <v>93.9</v>
      </c>
      <c r="H265" s="44"/>
      <c r="I265" s="45"/>
      <c r="J265" s="46"/>
      <c r="K265" s="19"/>
      <c r="L265" s="46"/>
      <c r="M265" s="39"/>
      <c r="N265" s="38"/>
      <c r="O265" s="38"/>
      <c r="P265" s="38"/>
      <c r="Q265" s="38"/>
      <c r="R265" s="102"/>
      <c r="S265" s="102"/>
      <c r="T265" s="102"/>
      <c r="U265" s="102"/>
      <c r="V265" s="102"/>
      <c r="W265" s="102"/>
      <c r="X265" s="102"/>
      <c r="Y265" s="102"/>
      <c r="Z265" s="102"/>
      <c r="AA265" s="102"/>
      <c r="AB265" s="102"/>
      <c r="AC265" s="102"/>
      <c r="AD265" s="102"/>
      <c r="AE265" s="102"/>
      <c r="AF265" s="102"/>
      <c r="AG265" s="102"/>
      <c r="AH265" s="102"/>
      <c r="AI265" s="102"/>
      <c r="AJ265" s="102"/>
      <c r="AK265" s="102"/>
      <c r="AL265" s="102"/>
      <c r="AM265" s="102"/>
      <c r="AN265" s="102"/>
      <c r="AO265" s="102"/>
      <c r="AP265" s="102"/>
      <c r="AQ265" s="102"/>
      <c r="AR265" s="102"/>
      <c r="AS265" s="102"/>
      <c r="AT265" s="102"/>
      <c r="AU265" s="102"/>
      <c r="AV265" s="102"/>
      <c r="AW265" s="102"/>
      <c r="AX265" s="102"/>
      <c r="AY265" s="102"/>
      <c r="AZ265" s="102"/>
      <c r="BA265" s="102"/>
      <c r="BB265" s="102"/>
      <c r="BC265" s="102"/>
      <c r="BD265" s="102"/>
      <c r="BE265" s="102"/>
      <c r="BF265" s="102"/>
      <c r="BG265" s="102"/>
      <c r="BH265" s="102"/>
      <c r="BI265" s="102"/>
      <c r="BJ265" s="102"/>
      <c r="BK265" s="102"/>
      <c r="BL265" s="102"/>
      <c r="BM265" s="102"/>
      <c r="BN265" s="102"/>
      <c r="BO265" s="102"/>
      <c r="BP265" s="102"/>
      <c r="BQ265" s="102"/>
    </row>
    <row r="266" spans="1:69" s="103" customFormat="1" ht="34.5" customHeight="1" x14ac:dyDescent="0.3">
      <c r="A266" s="143"/>
      <c r="B266" s="40" t="s">
        <v>61</v>
      </c>
      <c r="C266" s="13">
        <v>2021</v>
      </c>
      <c r="D266" s="42"/>
      <c r="E266" s="13"/>
      <c r="F266" s="43">
        <v>200000</v>
      </c>
      <c r="G266" s="13"/>
      <c r="H266" s="44"/>
      <c r="I266" s="45"/>
      <c r="J266" s="46"/>
      <c r="K266" s="19"/>
      <c r="L266" s="46"/>
      <c r="M266" s="39"/>
      <c r="N266" s="38"/>
      <c r="O266" s="38"/>
      <c r="P266" s="38"/>
      <c r="Q266" s="38"/>
      <c r="R266" s="102"/>
      <c r="S266" s="102"/>
      <c r="T266" s="102"/>
      <c r="U266" s="102"/>
      <c r="V266" s="102"/>
      <c r="W266" s="102"/>
      <c r="X266" s="102"/>
      <c r="Y266" s="102"/>
      <c r="Z266" s="102"/>
      <c r="AA266" s="102"/>
      <c r="AB266" s="102"/>
      <c r="AC266" s="102"/>
      <c r="AD266" s="102"/>
      <c r="AE266" s="102"/>
      <c r="AF266" s="102"/>
      <c r="AG266" s="102"/>
      <c r="AH266" s="102"/>
      <c r="AI266" s="102"/>
      <c r="AJ266" s="102"/>
      <c r="AK266" s="102"/>
      <c r="AL266" s="102"/>
      <c r="AM266" s="102"/>
      <c r="AN266" s="102"/>
      <c r="AO266" s="102"/>
      <c r="AP266" s="102"/>
      <c r="AQ266" s="102"/>
      <c r="AR266" s="102"/>
      <c r="AS266" s="102"/>
      <c r="AT266" s="102"/>
      <c r="AU266" s="102"/>
      <c r="AV266" s="102"/>
      <c r="AW266" s="102"/>
      <c r="AX266" s="102"/>
      <c r="AY266" s="102"/>
      <c r="AZ266" s="102"/>
      <c r="BA266" s="102"/>
      <c r="BB266" s="102"/>
      <c r="BC266" s="102"/>
      <c r="BD266" s="102"/>
      <c r="BE266" s="102"/>
      <c r="BF266" s="102"/>
      <c r="BG266" s="102"/>
      <c r="BH266" s="102"/>
      <c r="BI266" s="102"/>
      <c r="BJ266" s="102"/>
      <c r="BK266" s="102"/>
      <c r="BL266" s="102"/>
      <c r="BM266" s="102"/>
      <c r="BN266" s="102"/>
      <c r="BO266" s="102"/>
      <c r="BP266" s="102"/>
      <c r="BQ266" s="102"/>
    </row>
    <row r="267" spans="1:69" s="108" customFormat="1" ht="30.75" customHeight="1" x14ac:dyDescent="0.3">
      <c r="A267" s="32"/>
      <c r="B267" s="32" t="s">
        <v>39</v>
      </c>
      <c r="C267" s="43"/>
      <c r="D267" s="109"/>
      <c r="E267" s="109"/>
      <c r="F267" s="54">
        <f>SUM(F268:F272)</f>
        <v>5007447</v>
      </c>
      <c r="G267" s="110"/>
      <c r="H267" s="44"/>
      <c r="I267" s="45"/>
      <c r="J267" s="46"/>
      <c r="K267" s="19"/>
      <c r="L267" s="46"/>
      <c r="M267" s="39"/>
      <c r="N267" s="38"/>
      <c r="O267" s="38"/>
      <c r="P267" s="38"/>
      <c r="Q267" s="38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7"/>
      <c r="AV267" s="107"/>
      <c r="AW267" s="107"/>
      <c r="AX267" s="107"/>
      <c r="AY267" s="107"/>
      <c r="AZ267" s="107"/>
      <c r="BA267" s="107"/>
      <c r="BB267" s="107"/>
      <c r="BC267" s="107"/>
      <c r="BD267" s="107"/>
      <c r="BE267" s="107"/>
      <c r="BF267" s="107"/>
      <c r="BG267" s="107"/>
      <c r="BH267" s="107"/>
      <c r="BI267" s="107"/>
      <c r="BJ267" s="107"/>
      <c r="BK267" s="107"/>
      <c r="BL267" s="107"/>
      <c r="BM267" s="107"/>
      <c r="BN267" s="107"/>
      <c r="BO267" s="107"/>
      <c r="BP267" s="107"/>
      <c r="BQ267" s="107"/>
    </row>
    <row r="268" spans="1:69" s="103" customFormat="1" ht="46.5" customHeight="1" x14ac:dyDescent="0.3">
      <c r="A268" s="143"/>
      <c r="B268" s="40" t="s">
        <v>52</v>
      </c>
      <c r="C268" s="13">
        <v>2021</v>
      </c>
      <c r="D268" s="42"/>
      <c r="E268" s="101"/>
      <c r="F268" s="43">
        <v>200000</v>
      </c>
      <c r="G268" s="42"/>
      <c r="H268" s="44"/>
      <c r="I268" s="45"/>
      <c r="J268" s="46"/>
      <c r="K268" s="19"/>
      <c r="L268" s="46"/>
      <c r="M268" s="39"/>
      <c r="N268" s="38"/>
      <c r="O268" s="38"/>
      <c r="P268" s="38"/>
      <c r="Q268" s="38"/>
      <c r="R268" s="102"/>
      <c r="S268" s="102"/>
      <c r="T268" s="102"/>
      <c r="U268" s="102"/>
      <c r="V268" s="102"/>
      <c r="W268" s="102"/>
      <c r="X268" s="102"/>
      <c r="Y268" s="102"/>
      <c r="Z268" s="102"/>
      <c r="AA268" s="102"/>
      <c r="AB268" s="102"/>
      <c r="AC268" s="102"/>
      <c r="AD268" s="102"/>
      <c r="AE268" s="102"/>
      <c r="AF268" s="102"/>
      <c r="AG268" s="102"/>
      <c r="AH268" s="102"/>
      <c r="AI268" s="102"/>
      <c r="AJ268" s="102"/>
      <c r="AK268" s="102"/>
      <c r="AL268" s="102"/>
      <c r="AM268" s="102"/>
      <c r="AN268" s="102"/>
      <c r="AO268" s="102"/>
      <c r="AP268" s="102"/>
      <c r="AQ268" s="102"/>
      <c r="AR268" s="102"/>
      <c r="AS268" s="102"/>
      <c r="AT268" s="102"/>
      <c r="AU268" s="102"/>
      <c r="AV268" s="102"/>
      <c r="AW268" s="102"/>
      <c r="AX268" s="102"/>
      <c r="AY268" s="102"/>
      <c r="AZ268" s="102"/>
      <c r="BA268" s="102"/>
      <c r="BB268" s="102"/>
      <c r="BC268" s="102"/>
      <c r="BD268" s="102"/>
      <c r="BE268" s="102"/>
      <c r="BF268" s="102"/>
      <c r="BG268" s="102"/>
      <c r="BH268" s="102"/>
      <c r="BI268" s="102"/>
      <c r="BJ268" s="102"/>
      <c r="BK268" s="102"/>
      <c r="BL268" s="102"/>
      <c r="BM268" s="102"/>
      <c r="BN268" s="102"/>
      <c r="BO268" s="102"/>
      <c r="BP268" s="102"/>
      <c r="BQ268" s="102"/>
    </row>
    <row r="269" spans="1:69" s="103" customFormat="1" ht="46.5" customHeight="1" x14ac:dyDescent="0.3">
      <c r="A269" s="143"/>
      <c r="B269" s="40" t="s">
        <v>258</v>
      </c>
      <c r="C269" s="13">
        <v>2021</v>
      </c>
      <c r="D269" s="42"/>
      <c r="E269" s="101"/>
      <c r="F269" s="43">
        <v>40000</v>
      </c>
      <c r="G269" s="42"/>
      <c r="H269" s="44"/>
      <c r="I269" s="45"/>
      <c r="J269" s="46"/>
      <c r="K269" s="19"/>
      <c r="L269" s="46"/>
      <c r="M269" s="39"/>
      <c r="N269" s="38"/>
      <c r="O269" s="38"/>
      <c r="P269" s="38"/>
      <c r="Q269" s="38"/>
      <c r="R269" s="102"/>
      <c r="S269" s="102"/>
      <c r="T269" s="102"/>
      <c r="U269" s="102"/>
      <c r="V269" s="102"/>
      <c r="W269" s="102"/>
      <c r="X269" s="102"/>
      <c r="Y269" s="102"/>
      <c r="Z269" s="102"/>
      <c r="AA269" s="102"/>
      <c r="AB269" s="102"/>
      <c r="AC269" s="102"/>
      <c r="AD269" s="102"/>
      <c r="AE269" s="102"/>
      <c r="AF269" s="102"/>
      <c r="AG269" s="102"/>
      <c r="AH269" s="102"/>
      <c r="AI269" s="102"/>
      <c r="AJ269" s="102"/>
      <c r="AK269" s="102"/>
      <c r="AL269" s="102"/>
      <c r="AM269" s="102"/>
      <c r="AN269" s="102"/>
      <c r="AO269" s="102"/>
      <c r="AP269" s="102"/>
      <c r="AQ269" s="102"/>
      <c r="AR269" s="102"/>
      <c r="AS269" s="102"/>
      <c r="AT269" s="102"/>
      <c r="AU269" s="102"/>
      <c r="AV269" s="102"/>
      <c r="AW269" s="102"/>
      <c r="AX269" s="102"/>
      <c r="AY269" s="102"/>
      <c r="AZ269" s="102"/>
      <c r="BA269" s="102"/>
      <c r="BB269" s="102"/>
      <c r="BC269" s="102"/>
      <c r="BD269" s="102"/>
      <c r="BE269" s="102"/>
      <c r="BF269" s="102"/>
      <c r="BG269" s="102"/>
      <c r="BH269" s="102"/>
      <c r="BI269" s="102"/>
      <c r="BJ269" s="102"/>
      <c r="BK269" s="102"/>
      <c r="BL269" s="102"/>
      <c r="BM269" s="102"/>
      <c r="BN269" s="102"/>
      <c r="BO269" s="102"/>
      <c r="BP269" s="102"/>
      <c r="BQ269" s="102"/>
    </row>
    <row r="270" spans="1:69" s="103" customFormat="1" ht="41.25" customHeight="1" x14ac:dyDescent="0.3">
      <c r="A270" s="34"/>
      <c r="B270" s="40" t="s">
        <v>163</v>
      </c>
      <c r="C270" s="13" t="s">
        <v>18</v>
      </c>
      <c r="D270" s="42">
        <v>3731467</v>
      </c>
      <c r="E270" s="101">
        <v>8.6</v>
      </c>
      <c r="F270" s="43">
        <v>1567447</v>
      </c>
      <c r="G270" s="101">
        <v>50.6</v>
      </c>
      <c r="H270" s="44"/>
      <c r="I270" s="45"/>
      <c r="J270" s="46"/>
      <c r="K270" s="19"/>
      <c r="L270" s="46"/>
      <c r="M270" s="39"/>
      <c r="N270" s="38"/>
      <c r="O270" s="38"/>
      <c r="P270" s="38"/>
      <c r="Q270" s="38"/>
      <c r="R270" s="102"/>
      <c r="S270" s="102"/>
      <c r="T270" s="102"/>
      <c r="U270" s="102"/>
      <c r="V270" s="102"/>
      <c r="W270" s="102"/>
      <c r="X270" s="102"/>
      <c r="Y270" s="102"/>
      <c r="Z270" s="102"/>
      <c r="AA270" s="102"/>
      <c r="AB270" s="102"/>
      <c r="AC270" s="102"/>
      <c r="AD270" s="102"/>
      <c r="AE270" s="102"/>
      <c r="AF270" s="102"/>
      <c r="AG270" s="102"/>
      <c r="AH270" s="102"/>
      <c r="AI270" s="102"/>
      <c r="AJ270" s="102"/>
      <c r="AK270" s="102"/>
      <c r="AL270" s="102"/>
      <c r="AM270" s="102"/>
      <c r="AN270" s="102"/>
      <c r="AO270" s="102"/>
      <c r="AP270" s="102"/>
      <c r="AQ270" s="102"/>
      <c r="AR270" s="102"/>
      <c r="AS270" s="102"/>
      <c r="AT270" s="102"/>
      <c r="AU270" s="102"/>
      <c r="AV270" s="102"/>
      <c r="AW270" s="102"/>
      <c r="AX270" s="102"/>
      <c r="AY270" s="102"/>
      <c r="AZ270" s="102"/>
      <c r="BA270" s="102"/>
      <c r="BB270" s="102"/>
      <c r="BC270" s="102"/>
      <c r="BD270" s="102"/>
      <c r="BE270" s="102"/>
      <c r="BF270" s="102"/>
      <c r="BG270" s="102"/>
      <c r="BH270" s="102"/>
      <c r="BI270" s="102"/>
      <c r="BJ270" s="102"/>
      <c r="BK270" s="102"/>
      <c r="BL270" s="102"/>
      <c r="BM270" s="102"/>
      <c r="BN270" s="102"/>
      <c r="BO270" s="102"/>
      <c r="BP270" s="102"/>
      <c r="BQ270" s="102"/>
    </row>
    <row r="271" spans="1:69" s="103" customFormat="1" ht="48.75" customHeight="1" x14ac:dyDescent="0.3">
      <c r="A271" s="143"/>
      <c r="B271" s="40" t="s">
        <v>259</v>
      </c>
      <c r="C271" s="13">
        <v>2021</v>
      </c>
      <c r="D271" s="42"/>
      <c r="E271" s="101"/>
      <c r="F271" s="43">
        <v>200000</v>
      </c>
      <c r="G271" s="42"/>
      <c r="H271" s="44"/>
      <c r="I271" s="45"/>
      <c r="J271" s="46"/>
      <c r="K271" s="19"/>
      <c r="L271" s="46"/>
      <c r="M271" s="39"/>
      <c r="N271" s="38"/>
      <c r="O271" s="38"/>
      <c r="P271" s="38"/>
      <c r="Q271" s="38"/>
      <c r="R271" s="102"/>
      <c r="S271" s="102"/>
      <c r="T271" s="102"/>
      <c r="U271" s="102"/>
      <c r="V271" s="102"/>
      <c r="W271" s="102"/>
      <c r="X271" s="102"/>
      <c r="Y271" s="102"/>
      <c r="Z271" s="102"/>
      <c r="AA271" s="102"/>
      <c r="AB271" s="102"/>
      <c r="AC271" s="102"/>
      <c r="AD271" s="102"/>
      <c r="AE271" s="102"/>
      <c r="AF271" s="102"/>
      <c r="AG271" s="102"/>
      <c r="AH271" s="102"/>
      <c r="AI271" s="102"/>
      <c r="AJ271" s="102"/>
      <c r="AK271" s="102"/>
      <c r="AL271" s="102"/>
      <c r="AM271" s="102"/>
      <c r="AN271" s="102"/>
      <c r="AO271" s="102"/>
      <c r="AP271" s="102"/>
      <c r="AQ271" s="102"/>
      <c r="AR271" s="102"/>
      <c r="AS271" s="102"/>
      <c r="AT271" s="102"/>
      <c r="AU271" s="102"/>
      <c r="AV271" s="102"/>
      <c r="AW271" s="102"/>
      <c r="AX271" s="102"/>
      <c r="AY271" s="102"/>
      <c r="AZ271" s="102"/>
      <c r="BA271" s="102"/>
      <c r="BB271" s="102"/>
      <c r="BC271" s="102"/>
      <c r="BD271" s="102"/>
      <c r="BE271" s="102"/>
      <c r="BF271" s="102"/>
      <c r="BG271" s="102"/>
      <c r="BH271" s="102"/>
      <c r="BI271" s="102"/>
      <c r="BJ271" s="102"/>
      <c r="BK271" s="102"/>
      <c r="BL271" s="102"/>
      <c r="BM271" s="102"/>
      <c r="BN271" s="102"/>
      <c r="BO271" s="102"/>
      <c r="BP271" s="102"/>
      <c r="BQ271" s="102"/>
    </row>
    <row r="272" spans="1:69" s="103" customFormat="1" ht="34.5" customHeight="1" x14ac:dyDescent="0.3">
      <c r="A272" s="143"/>
      <c r="B272" s="40" t="s">
        <v>12</v>
      </c>
      <c r="C272" s="13" t="s">
        <v>23</v>
      </c>
      <c r="D272" s="42">
        <v>43519067</v>
      </c>
      <c r="E272" s="101">
        <v>63.4</v>
      </c>
      <c r="F272" s="43">
        <v>3000000</v>
      </c>
      <c r="G272" s="101">
        <v>70.2</v>
      </c>
      <c r="H272" s="44"/>
      <c r="I272" s="45"/>
      <c r="J272" s="46"/>
      <c r="K272" s="19"/>
      <c r="L272" s="46"/>
      <c r="M272" s="39"/>
      <c r="N272" s="38"/>
      <c r="O272" s="38"/>
      <c r="P272" s="38"/>
      <c r="Q272" s="38"/>
      <c r="R272" s="102"/>
      <c r="S272" s="102"/>
      <c r="T272" s="102"/>
      <c r="U272" s="102"/>
      <c r="V272" s="102"/>
      <c r="W272" s="102"/>
      <c r="X272" s="102"/>
      <c r="Y272" s="102"/>
      <c r="Z272" s="102"/>
      <c r="AA272" s="102"/>
      <c r="AB272" s="102"/>
      <c r="AC272" s="102"/>
      <c r="AD272" s="102"/>
      <c r="AE272" s="102"/>
      <c r="AF272" s="102"/>
      <c r="AG272" s="102"/>
      <c r="AH272" s="102"/>
      <c r="AI272" s="102"/>
      <c r="AJ272" s="102"/>
      <c r="AK272" s="102"/>
      <c r="AL272" s="102"/>
      <c r="AM272" s="102"/>
      <c r="AN272" s="102"/>
      <c r="AO272" s="102"/>
      <c r="AP272" s="102"/>
      <c r="AQ272" s="102"/>
      <c r="AR272" s="102"/>
      <c r="AS272" s="102"/>
      <c r="AT272" s="102"/>
      <c r="AU272" s="102"/>
      <c r="AV272" s="102"/>
      <c r="AW272" s="102"/>
      <c r="AX272" s="102"/>
      <c r="AY272" s="102"/>
      <c r="AZ272" s="102"/>
      <c r="BA272" s="102"/>
      <c r="BB272" s="102"/>
      <c r="BC272" s="102"/>
      <c r="BD272" s="102"/>
      <c r="BE272" s="102"/>
      <c r="BF272" s="102"/>
      <c r="BG272" s="102"/>
      <c r="BH272" s="102"/>
      <c r="BI272" s="102"/>
      <c r="BJ272" s="102"/>
      <c r="BK272" s="102"/>
      <c r="BL272" s="102"/>
      <c r="BM272" s="102"/>
      <c r="BN272" s="102"/>
      <c r="BO272" s="102"/>
      <c r="BP272" s="102"/>
      <c r="BQ272" s="102"/>
    </row>
    <row r="273" spans="1:69" s="103" customFormat="1" ht="30.75" customHeight="1" x14ac:dyDescent="0.3">
      <c r="A273" s="32"/>
      <c r="B273" s="32" t="s">
        <v>36</v>
      </c>
      <c r="C273" s="13"/>
      <c r="D273" s="42"/>
      <c r="E273" s="101"/>
      <c r="F273" s="54">
        <f>SUM(F274:F275)</f>
        <v>495995</v>
      </c>
      <c r="G273" s="101"/>
      <c r="H273" s="44"/>
      <c r="I273" s="45"/>
      <c r="J273" s="46"/>
      <c r="K273" s="19"/>
      <c r="L273" s="46"/>
      <c r="M273" s="39"/>
      <c r="N273" s="38"/>
      <c r="O273" s="38"/>
      <c r="P273" s="38"/>
      <c r="Q273" s="38"/>
      <c r="R273" s="102"/>
      <c r="S273" s="102"/>
      <c r="T273" s="102"/>
      <c r="U273" s="102"/>
      <c r="V273" s="102"/>
      <c r="W273" s="102"/>
      <c r="X273" s="102"/>
      <c r="Y273" s="102"/>
      <c r="Z273" s="102"/>
      <c r="AA273" s="102"/>
      <c r="AB273" s="102"/>
      <c r="AC273" s="102"/>
      <c r="AD273" s="102"/>
      <c r="AE273" s="102"/>
      <c r="AF273" s="102"/>
      <c r="AG273" s="102"/>
      <c r="AH273" s="102"/>
      <c r="AI273" s="102"/>
      <c r="AJ273" s="102"/>
      <c r="AK273" s="102"/>
      <c r="AL273" s="102"/>
      <c r="AM273" s="102"/>
      <c r="AN273" s="102"/>
      <c r="AO273" s="102"/>
      <c r="AP273" s="102"/>
      <c r="AQ273" s="102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2"/>
      <c r="BC273" s="102"/>
      <c r="BD273" s="102"/>
      <c r="BE273" s="102"/>
      <c r="BF273" s="102"/>
      <c r="BG273" s="102"/>
      <c r="BH273" s="102"/>
      <c r="BI273" s="102"/>
      <c r="BJ273" s="102"/>
      <c r="BK273" s="102"/>
      <c r="BL273" s="102"/>
      <c r="BM273" s="102"/>
      <c r="BN273" s="102"/>
      <c r="BO273" s="102"/>
      <c r="BP273" s="102"/>
      <c r="BQ273" s="102"/>
    </row>
    <row r="274" spans="1:69" s="103" customFormat="1" ht="34.5" customHeight="1" x14ac:dyDescent="0.3">
      <c r="A274" s="143"/>
      <c r="B274" s="40" t="s">
        <v>133</v>
      </c>
      <c r="C274" s="13">
        <v>2021</v>
      </c>
      <c r="D274" s="42"/>
      <c r="E274" s="101"/>
      <c r="F274" s="43">
        <v>400000</v>
      </c>
      <c r="G274" s="101"/>
      <c r="H274" s="44"/>
      <c r="I274" s="45"/>
      <c r="J274" s="46"/>
      <c r="K274" s="19"/>
      <c r="L274" s="46"/>
      <c r="M274" s="39"/>
      <c r="N274" s="38"/>
      <c r="O274" s="38"/>
      <c r="P274" s="38"/>
      <c r="Q274" s="38"/>
      <c r="R274" s="102"/>
      <c r="S274" s="102"/>
      <c r="T274" s="102"/>
      <c r="U274" s="102"/>
      <c r="V274" s="102"/>
      <c r="W274" s="102"/>
      <c r="X274" s="102"/>
      <c r="Y274" s="102"/>
      <c r="Z274" s="102"/>
      <c r="AA274" s="102"/>
      <c r="AB274" s="102"/>
      <c r="AC274" s="102"/>
      <c r="AD274" s="102"/>
      <c r="AE274" s="102"/>
      <c r="AF274" s="102"/>
      <c r="AG274" s="102"/>
      <c r="AH274" s="102"/>
      <c r="AI274" s="102"/>
      <c r="AJ274" s="102"/>
      <c r="AK274" s="102"/>
      <c r="AL274" s="102"/>
      <c r="AM274" s="102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02"/>
      <c r="AY274" s="102"/>
      <c r="AZ274" s="102"/>
      <c r="BA274" s="102"/>
      <c r="BB274" s="102"/>
      <c r="BC274" s="102"/>
      <c r="BD274" s="102"/>
      <c r="BE274" s="102"/>
      <c r="BF274" s="102"/>
      <c r="BG274" s="102"/>
      <c r="BH274" s="102"/>
      <c r="BI274" s="102"/>
      <c r="BJ274" s="102"/>
      <c r="BK274" s="102"/>
      <c r="BL274" s="102"/>
      <c r="BM274" s="102"/>
      <c r="BN274" s="102"/>
      <c r="BO274" s="102"/>
      <c r="BP274" s="102"/>
      <c r="BQ274" s="102"/>
    </row>
    <row r="275" spans="1:69" s="103" customFormat="1" ht="36" customHeight="1" x14ac:dyDescent="0.3">
      <c r="A275" s="143"/>
      <c r="B275" s="40" t="s">
        <v>183</v>
      </c>
      <c r="C275" s="13" t="s">
        <v>18</v>
      </c>
      <c r="D275" s="42">
        <v>299822</v>
      </c>
      <c r="E275" s="101">
        <v>65.900000000000006</v>
      </c>
      <c r="F275" s="43">
        <v>95995</v>
      </c>
      <c r="G275" s="101">
        <v>97.9</v>
      </c>
      <c r="H275" s="44"/>
      <c r="I275" s="45"/>
      <c r="J275" s="46"/>
      <c r="K275" s="19"/>
      <c r="L275" s="46"/>
      <c r="M275" s="39"/>
      <c r="N275" s="38"/>
      <c r="O275" s="38"/>
      <c r="P275" s="38"/>
      <c r="Q275" s="38"/>
      <c r="R275" s="102"/>
      <c r="S275" s="102"/>
      <c r="T275" s="102"/>
      <c r="U275" s="102"/>
      <c r="V275" s="102"/>
      <c r="W275" s="102"/>
      <c r="X275" s="102"/>
      <c r="Y275" s="102"/>
      <c r="Z275" s="102"/>
      <c r="AA275" s="102"/>
      <c r="AB275" s="102"/>
      <c r="AC275" s="102"/>
      <c r="AD275" s="102"/>
      <c r="AE275" s="102"/>
      <c r="AF275" s="102"/>
      <c r="AG275" s="102"/>
      <c r="AH275" s="102"/>
      <c r="AI275" s="102"/>
      <c r="AJ275" s="102"/>
      <c r="AK275" s="102"/>
      <c r="AL275" s="102"/>
      <c r="AM275" s="102"/>
      <c r="AN275" s="102"/>
      <c r="AO275" s="102"/>
      <c r="AP275" s="102"/>
      <c r="AQ275" s="102"/>
      <c r="AR275" s="102"/>
      <c r="AS275" s="102"/>
      <c r="AT275" s="102"/>
      <c r="AU275" s="102"/>
      <c r="AV275" s="102"/>
      <c r="AW275" s="102"/>
      <c r="AX275" s="102"/>
      <c r="AY275" s="102"/>
      <c r="AZ275" s="102"/>
      <c r="BA275" s="102"/>
      <c r="BB275" s="102"/>
      <c r="BC275" s="102"/>
      <c r="BD275" s="102"/>
      <c r="BE275" s="102"/>
      <c r="BF275" s="102"/>
      <c r="BG275" s="102"/>
      <c r="BH275" s="102"/>
      <c r="BI275" s="102"/>
      <c r="BJ275" s="102"/>
      <c r="BK275" s="102"/>
      <c r="BL275" s="102"/>
      <c r="BM275" s="102"/>
      <c r="BN275" s="102"/>
      <c r="BO275" s="102"/>
      <c r="BP275" s="102"/>
      <c r="BQ275" s="102"/>
    </row>
    <row r="276" spans="1:69" s="12" customFormat="1" ht="36.75" customHeight="1" x14ac:dyDescent="0.35">
      <c r="A276" s="31" t="s">
        <v>2</v>
      </c>
      <c r="B276" s="32" t="s">
        <v>233</v>
      </c>
      <c r="C276" s="143"/>
      <c r="D276" s="143"/>
      <c r="E276" s="143"/>
      <c r="F276" s="33">
        <f>F277</f>
        <v>1000000</v>
      </c>
      <c r="G276" s="143"/>
      <c r="H276" s="44"/>
      <c r="I276" s="45"/>
      <c r="J276" s="46"/>
      <c r="K276" s="19"/>
      <c r="L276" s="46"/>
      <c r="M276" s="39"/>
      <c r="N276" s="38"/>
      <c r="O276" s="38"/>
      <c r="P276" s="38"/>
      <c r="Q276" s="38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</row>
    <row r="277" spans="1:69" s="103" customFormat="1" ht="154.5" customHeight="1" x14ac:dyDescent="0.3">
      <c r="A277" s="34"/>
      <c r="B277" s="40" t="s">
        <v>51</v>
      </c>
      <c r="C277" s="13" t="s">
        <v>23</v>
      </c>
      <c r="D277" s="42">
        <v>1411365</v>
      </c>
      <c r="E277" s="101">
        <v>7.2</v>
      </c>
      <c r="F277" s="43">
        <v>1000000</v>
      </c>
      <c r="G277" s="101">
        <v>78.099999999999994</v>
      </c>
      <c r="H277" s="44"/>
      <c r="I277" s="45"/>
      <c r="J277" s="46"/>
      <c r="K277" s="19"/>
      <c r="L277" s="46"/>
      <c r="M277" s="39"/>
      <c r="N277" s="38"/>
      <c r="O277" s="38"/>
      <c r="P277" s="38"/>
      <c r="Q277" s="38"/>
      <c r="R277" s="102"/>
      <c r="S277" s="102"/>
      <c r="T277" s="102"/>
      <c r="U277" s="102"/>
      <c r="V277" s="102"/>
      <c r="W277" s="102"/>
      <c r="X277" s="102"/>
      <c r="Y277" s="102"/>
      <c r="Z277" s="102"/>
      <c r="AA277" s="102"/>
      <c r="AB277" s="102"/>
      <c r="AC277" s="102"/>
      <c r="AD277" s="102"/>
      <c r="AE277" s="102"/>
      <c r="AF277" s="102"/>
      <c r="AG277" s="102"/>
      <c r="AH277" s="102"/>
      <c r="AI277" s="102"/>
      <c r="AJ277" s="102"/>
      <c r="AK277" s="102"/>
      <c r="AL277" s="102"/>
      <c r="AM277" s="102"/>
      <c r="AN277" s="102"/>
      <c r="AO277" s="102"/>
      <c r="AP277" s="102"/>
      <c r="AQ277" s="102"/>
      <c r="AR277" s="102"/>
      <c r="AS277" s="102"/>
      <c r="AT277" s="102"/>
      <c r="AU277" s="102"/>
      <c r="AV277" s="102"/>
      <c r="AW277" s="102"/>
      <c r="AX277" s="102"/>
      <c r="AY277" s="102"/>
      <c r="AZ277" s="102"/>
      <c r="BA277" s="102"/>
      <c r="BB277" s="102"/>
      <c r="BC277" s="102"/>
      <c r="BD277" s="102"/>
      <c r="BE277" s="102"/>
      <c r="BF277" s="102"/>
      <c r="BG277" s="102"/>
      <c r="BH277" s="102"/>
      <c r="BI277" s="102"/>
      <c r="BJ277" s="102"/>
      <c r="BK277" s="102"/>
      <c r="BL277" s="102"/>
      <c r="BM277" s="102"/>
      <c r="BN277" s="102"/>
      <c r="BO277" s="102"/>
      <c r="BP277" s="102"/>
      <c r="BQ277" s="102"/>
    </row>
    <row r="278" spans="1:69" s="12" customFormat="1" ht="50.25" customHeight="1" x14ac:dyDescent="0.35">
      <c r="A278" s="31" t="s">
        <v>42</v>
      </c>
      <c r="B278" s="32" t="s">
        <v>154</v>
      </c>
      <c r="C278" s="143"/>
      <c r="D278" s="48"/>
      <c r="E278" s="143"/>
      <c r="F278" s="33">
        <f>SUM(F279:F280)</f>
        <v>38172673</v>
      </c>
      <c r="G278" s="143"/>
      <c r="H278" s="44"/>
      <c r="I278" s="45"/>
      <c r="J278" s="46"/>
      <c r="K278" s="19"/>
      <c r="L278" s="46"/>
      <c r="M278" s="39"/>
      <c r="N278" s="38"/>
      <c r="O278" s="38"/>
      <c r="P278" s="38"/>
      <c r="Q278" s="38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</row>
    <row r="279" spans="1:69" s="20" customFormat="1" ht="53.25" customHeight="1" x14ac:dyDescent="0.35">
      <c r="A279" s="40"/>
      <c r="B279" s="40" t="s">
        <v>260</v>
      </c>
      <c r="C279" s="13" t="s">
        <v>15</v>
      </c>
      <c r="D279" s="42">
        <v>77987328</v>
      </c>
      <c r="E279" s="13">
        <v>40.700000000000003</v>
      </c>
      <c r="F279" s="43">
        <v>10172673</v>
      </c>
      <c r="G279" s="50">
        <v>100</v>
      </c>
      <c r="H279" s="44"/>
      <c r="I279" s="45"/>
      <c r="J279" s="46"/>
      <c r="K279" s="19"/>
      <c r="L279" s="46"/>
      <c r="M279" s="39"/>
      <c r="N279" s="38"/>
      <c r="O279" s="38"/>
      <c r="P279" s="38"/>
      <c r="Q279" s="38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</row>
    <row r="280" spans="1:69" s="20" customFormat="1" ht="77.25" customHeight="1" x14ac:dyDescent="0.35">
      <c r="A280" s="13"/>
      <c r="B280" s="40" t="s">
        <v>11</v>
      </c>
      <c r="C280" s="13" t="s">
        <v>17</v>
      </c>
      <c r="D280" s="42">
        <v>92508050</v>
      </c>
      <c r="E280" s="13">
        <v>1.2</v>
      </c>
      <c r="F280" s="43">
        <v>28000000</v>
      </c>
      <c r="G280" s="13">
        <v>31.5</v>
      </c>
      <c r="H280" s="44"/>
      <c r="I280" s="45"/>
      <c r="J280" s="46"/>
      <c r="K280" s="19"/>
      <c r="L280" s="46"/>
      <c r="M280" s="39"/>
      <c r="N280" s="38"/>
      <c r="O280" s="38"/>
      <c r="P280" s="38"/>
      <c r="Q280" s="38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</row>
    <row r="281" spans="1:69" s="100" customFormat="1" ht="33.75" customHeight="1" x14ac:dyDescent="0.3">
      <c r="A281" s="66" t="s">
        <v>3</v>
      </c>
      <c r="B281" s="111"/>
      <c r="C281" s="33"/>
      <c r="D281" s="48"/>
      <c r="E281" s="48"/>
      <c r="F281" s="33">
        <f>F282+F289</f>
        <v>124644482</v>
      </c>
      <c r="G281" s="112"/>
      <c r="H281" s="44"/>
      <c r="I281" s="45"/>
      <c r="J281" s="46"/>
      <c r="K281" s="19"/>
      <c r="L281" s="46"/>
      <c r="M281" s="39"/>
      <c r="N281" s="38"/>
      <c r="O281" s="38"/>
      <c r="P281" s="38"/>
      <c r="Q281" s="38"/>
      <c r="R281" s="99"/>
      <c r="S281" s="99"/>
      <c r="T281" s="99"/>
      <c r="U281" s="99"/>
      <c r="V281" s="99"/>
      <c r="W281" s="99"/>
      <c r="X281" s="99"/>
      <c r="Y281" s="99"/>
      <c r="Z281" s="99"/>
      <c r="AA281" s="99"/>
      <c r="AB281" s="99"/>
      <c r="AC281" s="99"/>
      <c r="AD281" s="99"/>
      <c r="AE281" s="99"/>
      <c r="AF281" s="99"/>
      <c r="AG281" s="99"/>
      <c r="AH281" s="99"/>
      <c r="AI281" s="99"/>
      <c r="AJ281" s="99"/>
      <c r="AK281" s="99"/>
      <c r="AL281" s="99"/>
      <c r="AM281" s="99"/>
      <c r="AN281" s="99"/>
      <c r="AO281" s="99"/>
      <c r="AP281" s="99"/>
      <c r="AQ281" s="99"/>
      <c r="AR281" s="99"/>
      <c r="AS281" s="99"/>
      <c r="AT281" s="99"/>
      <c r="AU281" s="99"/>
      <c r="AV281" s="99"/>
      <c r="AW281" s="99"/>
      <c r="AX281" s="99"/>
      <c r="AY281" s="99"/>
      <c r="AZ281" s="99"/>
      <c r="BA281" s="99"/>
      <c r="BB281" s="99"/>
      <c r="BC281" s="99"/>
      <c r="BD281" s="99"/>
      <c r="BE281" s="99"/>
      <c r="BF281" s="99"/>
      <c r="BG281" s="99"/>
      <c r="BH281" s="99"/>
      <c r="BI281" s="99"/>
      <c r="BJ281" s="99"/>
      <c r="BK281" s="99"/>
      <c r="BL281" s="99"/>
      <c r="BM281" s="99"/>
      <c r="BN281" s="99"/>
      <c r="BO281" s="99"/>
      <c r="BP281" s="99"/>
      <c r="BQ281" s="99"/>
    </row>
    <row r="282" spans="1:69" s="98" customFormat="1" ht="34.5" customHeight="1" x14ac:dyDescent="0.3">
      <c r="A282" s="32"/>
      <c r="B282" s="32" t="s">
        <v>45</v>
      </c>
      <c r="C282" s="33"/>
      <c r="D282" s="113"/>
      <c r="E282" s="113"/>
      <c r="F282" s="54">
        <f>F284+F287</f>
        <v>116932088</v>
      </c>
      <c r="G282" s="114"/>
      <c r="H282" s="44"/>
      <c r="I282" s="45"/>
      <c r="J282" s="46"/>
      <c r="K282" s="19"/>
      <c r="L282" s="46"/>
      <c r="M282" s="39"/>
      <c r="N282" s="38"/>
      <c r="O282" s="38"/>
      <c r="P282" s="38"/>
      <c r="Q282" s="38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7"/>
      <c r="AV282" s="97"/>
      <c r="AW282" s="97"/>
      <c r="AX282" s="97"/>
      <c r="AY282" s="97"/>
      <c r="AZ282" s="97"/>
      <c r="BA282" s="97"/>
      <c r="BB282" s="97"/>
      <c r="BC282" s="97"/>
      <c r="BD282" s="97"/>
      <c r="BE282" s="97"/>
      <c r="BF282" s="97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</row>
    <row r="283" spans="1:69" s="98" customFormat="1" ht="39.75" customHeight="1" x14ac:dyDescent="0.3">
      <c r="A283" s="32"/>
      <c r="B283" s="32" t="s">
        <v>46</v>
      </c>
      <c r="C283" s="33"/>
      <c r="D283" s="113"/>
      <c r="E283" s="113"/>
      <c r="F283" s="54">
        <f>F286</f>
        <v>96859595</v>
      </c>
      <c r="G283" s="114"/>
      <c r="H283" s="44"/>
      <c r="I283" s="45"/>
      <c r="J283" s="46"/>
      <c r="K283" s="19"/>
      <c r="L283" s="46"/>
      <c r="M283" s="39"/>
      <c r="N283" s="38"/>
      <c r="O283" s="38"/>
      <c r="P283" s="38"/>
      <c r="Q283" s="38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7"/>
      <c r="AV283" s="97"/>
      <c r="AW283" s="97"/>
      <c r="AX283" s="97"/>
      <c r="AY283" s="97"/>
      <c r="AZ283" s="97"/>
      <c r="BA283" s="97"/>
      <c r="BB283" s="97"/>
      <c r="BC283" s="97"/>
      <c r="BD283" s="97"/>
      <c r="BE283" s="97"/>
      <c r="BF283" s="97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</row>
    <row r="284" spans="1:69" s="98" customFormat="1" ht="49.5" customHeight="1" x14ac:dyDescent="0.3">
      <c r="A284" s="67"/>
      <c r="B284" s="40" t="s">
        <v>119</v>
      </c>
      <c r="C284" s="43" t="s">
        <v>23</v>
      </c>
      <c r="D284" s="113"/>
      <c r="E284" s="113"/>
      <c r="F284" s="43">
        <f>F285</f>
        <v>116231514</v>
      </c>
      <c r="G284" s="114"/>
      <c r="H284" s="44"/>
      <c r="I284" s="45"/>
      <c r="J284" s="46"/>
      <c r="K284" s="19"/>
      <c r="L284" s="46"/>
      <c r="M284" s="39"/>
      <c r="N284" s="38"/>
      <c r="O284" s="38"/>
      <c r="P284" s="38"/>
      <c r="Q284" s="38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7"/>
      <c r="AV284" s="97"/>
      <c r="AW284" s="97"/>
      <c r="AX284" s="97"/>
      <c r="AY284" s="97"/>
      <c r="AZ284" s="97"/>
      <c r="BA284" s="97"/>
      <c r="BB284" s="97"/>
      <c r="BC284" s="97"/>
      <c r="BD284" s="97"/>
      <c r="BE284" s="97"/>
      <c r="BF284" s="97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</row>
    <row r="285" spans="1:69" s="98" customFormat="1" ht="54" customHeight="1" x14ac:dyDescent="0.3">
      <c r="A285" s="115"/>
      <c r="B285" s="55" t="s">
        <v>121</v>
      </c>
      <c r="C285" s="43" t="s">
        <v>23</v>
      </c>
      <c r="D285" s="113"/>
      <c r="E285" s="113"/>
      <c r="F285" s="56">
        <v>116231514</v>
      </c>
      <c r="G285" s="114"/>
      <c r="H285" s="44"/>
      <c r="I285" s="45"/>
      <c r="J285" s="46"/>
      <c r="K285" s="19"/>
      <c r="L285" s="46"/>
      <c r="M285" s="39"/>
      <c r="N285" s="38"/>
      <c r="O285" s="38"/>
      <c r="P285" s="38"/>
      <c r="Q285" s="38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7"/>
      <c r="AV285" s="97"/>
      <c r="AW285" s="97"/>
      <c r="AX285" s="97"/>
      <c r="AY285" s="97"/>
      <c r="AZ285" s="97"/>
      <c r="BA285" s="97"/>
      <c r="BB285" s="97"/>
      <c r="BC285" s="97"/>
      <c r="BD285" s="97"/>
      <c r="BE285" s="97"/>
      <c r="BF285" s="97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</row>
    <row r="286" spans="1:69" s="98" customFormat="1" ht="32.25" customHeight="1" x14ac:dyDescent="0.3">
      <c r="A286" s="116"/>
      <c r="B286" s="117" t="s">
        <v>120</v>
      </c>
      <c r="C286" s="43"/>
      <c r="D286" s="113"/>
      <c r="E286" s="113"/>
      <c r="F286" s="56">
        <v>96859595</v>
      </c>
      <c r="G286" s="114"/>
      <c r="H286" s="44"/>
      <c r="I286" s="45"/>
      <c r="J286" s="46"/>
      <c r="K286" s="19"/>
      <c r="L286" s="46"/>
      <c r="M286" s="39"/>
      <c r="N286" s="38"/>
      <c r="O286" s="38"/>
      <c r="P286" s="38"/>
      <c r="Q286" s="38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7"/>
      <c r="AV286" s="97"/>
      <c r="AW286" s="97"/>
      <c r="AX286" s="97"/>
      <c r="AY286" s="97"/>
      <c r="AZ286" s="97"/>
      <c r="BA286" s="97"/>
      <c r="BB286" s="97"/>
      <c r="BC286" s="97"/>
      <c r="BD286" s="97"/>
      <c r="BE286" s="97"/>
      <c r="BF286" s="97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</row>
    <row r="287" spans="1:69" s="98" customFormat="1" ht="51.75" customHeight="1" x14ac:dyDescent="0.3">
      <c r="A287" s="67"/>
      <c r="B287" s="40" t="s">
        <v>50</v>
      </c>
      <c r="C287" s="43" t="s">
        <v>23</v>
      </c>
      <c r="D287" s="113"/>
      <c r="E287" s="113"/>
      <c r="F287" s="43">
        <f>F288</f>
        <v>700574</v>
      </c>
      <c r="G287" s="114"/>
      <c r="H287" s="44"/>
      <c r="I287" s="45"/>
      <c r="J287" s="46"/>
      <c r="K287" s="19"/>
      <c r="L287" s="46"/>
      <c r="M287" s="39"/>
      <c r="N287" s="38"/>
      <c r="O287" s="38"/>
      <c r="P287" s="38"/>
      <c r="Q287" s="38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7"/>
      <c r="AV287" s="97"/>
      <c r="AW287" s="97"/>
      <c r="AX287" s="97"/>
      <c r="AY287" s="97"/>
      <c r="AZ287" s="97"/>
      <c r="BA287" s="97"/>
      <c r="BB287" s="97"/>
      <c r="BC287" s="97"/>
      <c r="BD287" s="97"/>
      <c r="BE287" s="97"/>
      <c r="BF287" s="97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</row>
    <row r="288" spans="1:69" s="108" customFormat="1" ht="51.75" customHeight="1" x14ac:dyDescent="0.3">
      <c r="A288" s="118"/>
      <c r="B288" s="117" t="s">
        <v>261</v>
      </c>
      <c r="C288" s="109" t="s">
        <v>23</v>
      </c>
      <c r="D288" s="109">
        <v>2982062</v>
      </c>
      <c r="E288" s="110">
        <v>3.4</v>
      </c>
      <c r="F288" s="56">
        <v>700574</v>
      </c>
      <c r="G288" s="110">
        <v>26.8</v>
      </c>
      <c r="H288" s="44"/>
      <c r="I288" s="45"/>
      <c r="J288" s="46"/>
      <c r="K288" s="19"/>
      <c r="L288" s="46"/>
      <c r="M288" s="39"/>
      <c r="N288" s="38"/>
      <c r="O288" s="38"/>
      <c r="P288" s="38"/>
      <c r="Q288" s="38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7"/>
      <c r="AV288" s="107"/>
      <c r="AW288" s="107"/>
      <c r="AX288" s="107"/>
      <c r="AY288" s="107"/>
      <c r="AZ288" s="107"/>
      <c r="BA288" s="107"/>
      <c r="BB288" s="107"/>
      <c r="BC288" s="107"/>
      <c r="BD288" s="107"/>
      <c r="BE288" s="107"/>
      <c r="BF288" s="107"/>
      <c r="BG288" s="107"/>
      <c r="BH288" s="107"/>
      <c r="BI288" s="107"/>
      <c r="BJ288" s="107"/>
      <c r="BK288" s="107"/>
      <c r="BL288" s="107"/>
      <c r="BM288" s="107"/>
      <c r="BN288" s="107"/>
      <c r="BO288" s="107"/>
      <c r="BP288" s="107"/>
      <c r="BQ288" s="107"/>
    </row>
    <row r="289" spans="1:69" s="103" customFormat="1" ht="30.75" customHeight="1" x14ac:dyDescent="0.3">
      <c r="A289" s="32"/>
      <c r="B289" s="32" t="s">
        <v>39</v>
      </c>
      <c r="C289" s="43"/>
      <c r="D289" s="42"/>
      <c r="E289" s="42"/>
      <c r="F289" s="54">
        <f>F290</f>
        <v>7712394</v>
      </c>
      <c r="G289" s="101"/>
      <c r="H289" s="44"/>
      <c r="I289" s="45"/>
      <c r="J289" s="46"/>
      <c r="K289" s="19"/>
      <c r="L289" s="46"/>
      <c r="M289" s="39"/>
      <c r="N289" s="38"/>
      <c r="O289" s="38"/>
      <c r="P289" s="38"/>
      <c r="Q289" s="38"/>
      <c r="R289" s="102"/>
      <c r="S289" s="102"/>
      <c r="T289" s="102"/>
      <c r="U289" s="102"/>
      <c r="V289" s="102"/>
      <c r="W289" s="102"/>
      <c r="X289" s="102"/>
      <c r="Y289" s="102"/>
      <c r="Z289" s="102"/>
      <c r="AA289" s="102"/>
      <c r="AB289" s="102"/>
      <c r="AC289" s="102"/>
      <c r="AD289" s="102"/>
      <c r="AE289" s="102"/>
      <c r="AF289" s="102"/>
      <c r="AG289" s="102"/>
      <c r="AH289" s="102"/>
      <c r="AI289" s="102"/>
      <c r="AJ289" s="102"/>
      <c r="AK289" s="102"/>
      <c r="AL289" s="102"/>
      <c r="AM289" s="102"/>
      <c r="AN289" s="102"/>
      <c r="AO289" s="102"/>
      <c r="AP289" s="102"/>
      <c r="AQ289" s="102"/>
      <c r="AR289" s="102"/>
      <c r="AS289" s="102"/>
      <c r="AT289" s="102"/>
      <c r="AU289" s="102"/>
      <c r="AV289" s="102"/>
      <c r="AW289" s="102"/>
      <c r="AX289" s="102"/>
      <c r="AY289" s="102"/>
      <c r="AZ289" s="102"/>
      <c r="BA289" s="102"/>
      <c r="BB289" s="102"/>
      <c r="BC289" s="102"/>
      <c r="BD289" s="102"/>
      <c r="BE289" s="102"/>
      <c r="BF289" s="102"/>
      <c r="BG289" s="102"/>
      <c r="BH289" s="102"/>
      <c r="BI289" s="102"/>
      <c r="BJ289" s="102"/>
      <c r="BK289" s="102"/>
      <c r="BL289" s="102"/>
      <c r="BM289" s="102"/>
      <c r="BN289" s="102"/>
      <c r="BO289" s="102"/>
      <c r="BP289" s="102"/>
      <c r="BQ289" s="102"/>
    </row>
    <row r="290" spans="1:69" s="103" customFormat="1" ht="55.5" customHeight="1" x14ac:dyDescent="0.3">
      <c r="A290" s="67"/>
      <c r="B290" s="40" t="s">
        <v>50</v>
      </c>
      <c r="C290" s="43" t="s">
        <v>15</v>
      </c>
      <c r="D290" s="42"/>
      <c r="E290" s="101"/>
      <c r="F290" s="43">
        <f>SUM(F291:F292)</f>
        <v>7712394</v>
      </c>
      <c r="G290" s="101"/>
      <c r="H290" s="44"/>
      <c r="I290" s="45"/>
      <c r="J290" s="46"/>
      <c r="K290" s="19"/>
      <c r="L290" s="46"/>
      <c r="M290" s="39"/>
      <c r="N290" s="38"/>
      <c r="O290" s="38"/>
      <c r="P290" s="38"/>
      <c r="Q290" s="38"/>
      <c r="R290" s="102"/>
      <c r="S290" s="102"/>
      <c r="T290" s="102"/>
      <c r="U290" s="102"/>
      <c r="V290" s="102"/>
      <c r="W290" s="102"/>
      <c r="X290" s="102"/>
      <c r="Y290" s="102"/>
      <c r="Z290" s="102"/>
      <c r="AA290" s="102"/>
      <c r="AB290" s="102"/>
      <c r="AC290" s="102"/>
      <c r="AD290" s="102"/>
      <c r="AE290" s="102"/>
      <c r="AF290" s="102"/>
      <c r="AG290" s="102"/>
      <c r="AH290" s="102"/>
      <c r="AI290" s="102"/>
      <c r="AJ290" s="102"/>
      <c r="AK290" s="102"/>
      <c r="AL290" s="102"/>
      <c r="AM290" s="102"/>
      <c r="AN290" s="102"/>
      <c r="AO290" s="102"/>
      <c r="AP290" s="102"/>
      <c r="AQ290" s="102"/>
      <c r="AR290" s="102"/>
      <c r="AS290" s="102"/>
      <c r="AT290" s="102"/>
      <c r="AU290" s="102"/>
      <c r="AV290" s="102"/>
      <c r="AW290" s="102"/>
      <c r="AX290" s="102"/>
      <c r="AY290" s="102"/>
      <c r="AZ290" s="102"/>
      <c r="BA290" s="102"/>
      <c r="BB290" s="102"/>
      <c r="BC290" s="102"/>
      <c r="BD290" s="102"/>
      <c r="BE290" s="102"/>
      <c r="BF290" s="102"/>
      <c r="BG290" s="102"/>
      <c r="BH290" s="102"/>
      <c r="BI290" s="102"/>
      <c r="BJ290" s="102"/>
      <c r="BK290" s="102"/>
      <c r="BL290" s="102"/>
      <c r="BM290" s="102"/>
      <c r="BN290" s="102"/>
      <c r="BO290" s="102"/>
      <c r="BP290" s="102"/>
      <c r="BQ290" s="102"/>
    </row>
    <row r="291" spans="1:69" s="108" customFormat="1" ht="51.75" customHeight="1" x14ac:dyDescent="0.3">
      <c r="A291" s="118"/>
      <c r="B291" s="117" t="s">
        <v>13</v>
      </c>
      <c r="C291" s="42" t="s">
        <v>15</v>
      </c>
      <c r="D291" s="109">
        <v>43788746</v>
      </c>
      <c r="E291" s="110">
        <v>28.7</v>
      </c>
      <c r="F291" s="56">
        <v>1509443</v>
      </c>
      <c r="G291" s="110">
        <v>32.1</v>
      </c>
      <c r="H291" s="44"/>
      <c r="I291" s="45"/>
      <c r="J291" s="46"/>
      <c r="K291" s="19"/>
      <c r="L291" s="46"/>
      <c r="M291" s="39"/>
      <c r="N291" s="38"/>
      <c r="O291" s="38"/>
      <c r="P291" s="38"/>
      <c r="Q291" s="38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7"/>
      <c r="AV291" s="107"/>
      <c r="AW291" s="107"/>
      <c r="AX291" s="107"/>
      <c r="AY291" s="107"/>
      <c r="AZ291" s="107"/>
      <c r="BA291" s="107"/>
      <c r="BB291" s="107"/>
      <c r="BC291" s="107"/>
      <c r="BD291" s="107"/>
      <c r="BE291" s="107"/>
      <c r="BF291" s="107"/>
      <c r="BG291" s="107"/>
      <c r="BH291" s="107"/>
      <c r="BI291" s="107"/>
      <c r="BJ291" s="107"/>
      <c r="BK291" s="107"/>
      <c r="BL291" s="107"/>
      <c r="BM291" s="107"/>
      <c r="BN291" s="107"/>
      <c r="BO291" s="107"/>
      <c r="BP291" s="107"/>
      <c r="BQ291" s="107"/>
    </row>
    <row r="292" spans="1:69" s="108" customFormat="1" ht="54" customHeight="1" x14ac:dyDescent="0.3">
      <c r="A292" s="118"/>
      <c r="B292" s="117" t="s">
        <v>262</v>
      </c>
      <c r="C292" s="42" t="s">
        <v>15</v>
      </c>
      <c r="D292" s="109">
        <v>40001774</v>
      </c>
      <c r="E292" s="110">
        <v>39.200000000000003</v>
      </c>
      <c r="F292" s="56">
        <v>6202951</v>
      </c>
      <c r="G292" s="110">
        <v>54.7</v>
      </c>
      <c r="H292" s="44"/>
      <c r="I292" s="45"/>
      <c r="J292" s="46"/>
      <c r="K292" s="19"/>
      <c r="L292" s="46"/>
      <c r="M292" s="39"/>
      <c r="N292" s="38"/>
      <c r="O292" s="38"/>
      <c r="P292" s="38"/>
      <c r="Q292" s="38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7"/>
      <c r="AV292" s="107"/>
      <c r="AW292" s="107"/>
      <c r="AX292" s="107"/>
      <c r="AY292" s="107"/>
      <c r="AZ292" s="107"/>
      <c r="BA292" s="107"/>
      <c r="BB292" s="107"/>
      <c r="BC292" s="107"/>
      <c r="BD292" s="107"/>
      <c r="BE292" s="107"/>
      <c r="BF292" s="107"/>
      <c r="BG292" s="107"/>
      <c r="BH292" s="107"/>
      <c r="BI292" s="107"/>
      <c r="BJ292" s="107"/>
      <c r="BK292" s="107"/>
      <c r="BL292" s="107"/>
      <c r="BM292" s="107"/>
      <c r="BN292" s="107"/>
      <c r="BO292" s="107"/>
      <c r="BP292" s="107"/>
      <c r="BQ292" s="107"/>
    </row>
    <row r="293" spans="1:69" s="100" customFormat="1" ht="59.85" customHeight="1" x14ac:dyDescent="0.3">
      <c r="A293" s="119" t="s">
        <v>158</v>
      </c>
      <c r="B293" s="118" t="s">
        <v>118</v>
      </c>
      <c r="C293" s="33"/>
      <c r="D293" s="48"/>
      <c r="E293" s="48"/>
      <c r="F293" s="33">
        <v>86000</v>
      </c>
      <c r="G293" s="112"/>
      <c r="H293" s="44"/>
      <c r="I293" s="45"/>
      <c r="J293" s="46"/>
      <c r="K293" s="19"/>
      <c r="L293" s="46"/>
      <c r="M293" s="39"/>
      <c r="N293" s="38"/>
      <c r="O293" s="38"/>
      <c r="P293" s="38"/>
      <c r="Q293" s="38"/>
      <c r="R293" s="99"/>
      <c r="S293" s="99"/>
      <c r="T293" s="99"/>
      <c r="U293" s="99"/>
      <c r="V293" s="99"/>
      <c r="W293" s="99"/>
      <c r="X293" s="99"/>
      <c r="Y293" s="99"/>
      <c r="Z293" s="99"/>
      <c r="AA293" s="99"/>
      <c r="AB293" s="99"/>
      <c r="AC293" s="99"/>
      <c r="AD293" s="99"/>
      <c r="AE293" s="99"/>
      <c r="AF293" s="99"/>
      <c r="AG293" s="99"/>
      <c r="AH293" s="99"/>
      <c r="AI293" s="99"/>
      <c r="AJ293" s="99"/>
      <c r="AK293" s="99"/>
      <c r="AL293" s="99"/>
      <c r="AM293" s="99"/>
      <c r="AN293" s="99"/>
      <c r="AO293" s="99"/>
      <c r="AP293" s="99"/>
      <c r="AQ293" s="99"/>
      <c r="AR293" s="99"/>
      <c r="AS293" s="99"/>
      <c r="AT293" s="99"/>
      <c r="AU293" s="99"/>
      <c r="AV293" s="99"/>
      <c r="AW293" s="99"/>
      <c r="AX293" s="99"/>
      <c r="AY293" s="99"/>
      <c r="AZ293" s="99"/>
      <c r="BA293" s="99"/>
      <c r="BB293" s="99"/>
      <c r="BC293" s="99"/>
      <c r="BD293" s="99"/>
      <c r="BE293" s="99"/>
      <c r="BF293" s="99"/>
      <c r="BG293" s="99"/>
      <c r="BH293" s="99"/>
      <c r="BI293" s="99"/>
      <c r="BJ293" s="99"/>
      <c r="BK293" s="99"/>
      <c r="BL293" s="99"/>
      <c r="BM293" s="99"/>
      <c r="BN293" s="99"/>
      <c r="BO293" s="99"/>
      <c r="BP293" s="99"/>
      <c r="BQ293" s="99"/>
    </row>
    <row r="294" spans="1:69" s="96" customFormat="1" ht="45" x14ac:dyDescent="0.3">
      <c r="A294" s="68" t="s">
        <v>62</v>
      </c>
      <c r="B294" s="21"/>
      <c r="C294" s="120"/>
      <c r="D294" s="120"/>
      <c r="E294" s="120"/>
      <c r="F294" s="23">
        <f>F295</f>
        <v>900000</v>
      </c>
      <c r="G294" s="121"/>
      <c r="H294" s="44"/>
      <c r="I294" s="45"/>
      <c r="J294" s="46"/>
      <c r="K294" s="19"/>
      <c r="L294" s="46"/>
      <c r="M294" s="39"/>
      <c r="N294" s="38"/>
      <c r="O294" s="38"/>
      <c r="P294" s="38"/>
      <c r="Q294" s="38"/>
      <c r="R294" s="95"/>
      <c r="S294" s="95"/>
      <c r="T294" s="95"/>
      <c r="U294" s="95"/>
      <c r="V294" s="95"/>
      <c r="W294" s="95"/>
      <c r="X294" s="95"/>
      <c r="Y294" s="95"/>
      <c r="Z294" s="95"/>
      <c r="AA294" s="95"/>
      <c r="AB294" s="95"/>
      <c r="AC294" s="95"/>
      <c r="AD294" s="95"/>
      <c r="AE294" s="95"/>
      <c r="AF294" s="95"/>
      <c r="AG294" s="95"/>
      <c r="AH294" s="95"/>
      <c r="AI294" s="95"/>
      <c r="AJ294" s="95"/>
      <c r="AK294" s="95"/>
      <c r="AL294" s="95"/>
      <c r="AM294" s="95"/>
      <c r="AN294" s="95"/>
      <c r="AO294" s="95"/>
      <c r="AP294" s="95"/>
      <c r="AQ294" s="95"/>
      <c r="AR294" s="95"/>
      <c r="AS294" s="95"/>
      <c r="AT294" s="95"/>
      <c r="AU294" s="95"/>
      <c r="AV294" s="95"/>
      <c r="AW294" s="95"/>
      <c r="AX294" s="95"/>
      <c r="AY294" s="95"/>
      <c r="AZ294" s="95"/>
      <c r="BA294" s="95"/>
      <c r="BB294" s="95"/>
      <c r="BC294" s="95"/>
      <c r="BD294" s="95"/>
      <c r="BE294" s="95"/>
      <c r="BF294" s="95"/>
      <c r="BG294" s="95"/>
      <c r="BH294" s="95"/>
      <c r="BI294" s="95"/>
      <c r="BJ294" s="95"/>
      <c r="BK294" s="95"/>
      <c r="BL294" s="95"/>
      <c r="BM294" s="95"/>
      <c r="BN294" s="95"/>
      <c r="BO294" s="95"/>
      <c r="BP294" s="95"/>
      <c r="BQ294" s="95"/>
    </row>
    <row r="295" spans="1:69" s="103" customFormat="1" ht="57" customHeight="1" x14ac:dyDescent="0.3">
      <c r="A295" s="119" t="s">
        <v>63</v>
      </c>
      <c r="B295" s="118" t="s">
        <v>38</v>
      </c>
      <c r="C295" s="42"/>
      <c r="D295" s="42"/>
      <c r="E295" s="42"/>
      <c r="F295" s="33">
        <v>900000</v>
      </c>
      <c r="G295" s="101"/>
      <c r="H295" s="44"/>
      <c r="I295" s="45"/>
      <c r="J295" s="46"/>
      <c r="K295" s="19"/>
      <c r="L295" s="46"/>
      <c r="M295" s="39"/>
      <c r="N295" s="38"/>
      <c r="O295" s="38"/>
      <c r="P295" s="38"/>
      <c r="Q295" s="38"/>
      <c r="R295" s="102"/>
      <c r="S295" s="102"/>
      <c r="T295" s="102"/>
      <c r="U295" s="102"/>
      <c r="V295" s="102"/>
      <c r="W295" s="102"/>
      <c r="X295" s="102"/>
      <c r="Y295" s="102"/>
      <c r="Z295" s="102"/>
      <c r="AA295" s="102"/>
      <c r="AB295" s="102"/>
      <c r="AC295" s="102"/>
      <c r="AD295" s="102"/>
      <c r="AE295" s="102"/>
      <c r="AF295" s="102"/>
      <c r="AG295" s="102"/>
      <c r="AH295" s="102"/>
      <c r="AI295" s="102"/>
      <c r="AJ295" s="102"/>
      <c r="AK295" s="102"/>
      <c r="AL295" s="102"/>
      <c r="AM295" s="102"/>
      <c r="AN295" s="102"/>
      <c r="AO295" s="102"/>
      <c r="AP295" s="102"/>
      <c r="AQ295" s="102"/>
      <c r="AR295" s="102"/>
      <c r="AS295" s="102"/>
      <c r="AT295" s="102"/>
      <c r="AU295" s="102"/>
      <c r="AV295" s="102"/>
      <c r="AW295" s="102"/>
      <c r="AX295" s="102"/>
      <c r="AY295" s="102"/>
      <c r="AZ295" s="102"/>
      <c r="BA295" s="102"/>
      <c r="BB295" s="102"/>
      <c r="BC295" s="102"/>
      <c r="BD295" s="102"/>
      <c r="BE295" s="102"/>
      <c r="BF295" s="102"/>
      <c r="BG295" s="102"/>
      <c r="BH295" s="102"/>
      <c r="BI295" s="102"/>
      <c r="BJ295" s="102"/>
      <c r="BK295" s="102"/>
      <c r="BL295" s="102"/>
      <c r="BM295" s="102"/>
      <c r="BN295" s="102"/>
      <c r="BO295" s="102"/>
      <c r="BP295" s="102"/>
      <c r="BQ295" s="102"/>
    </row>
    <row r="296" spans="1:69" s="96" customFormat="1" ht="50.25" customHeight="1" x14ac:dyDescent="0.3">
      <c r="A296" s="68" t="s">
        <v>33</v>
      </c>
      <c r="B296" s="21"/>
      <c r="C296" s="120"/>
      <c r="D296" s="120"/>
      <c r="E296" s="120"/>
      <c r="F296" s="23">
        <f>SUM(F297:F298)</f>
        <v>65000</v>
      </c>
      <c r="G296" s="121"/>
      <c r="H296" s="44"/>
      <c r="I296" s="45"/>
      <c r="J296" s="46"/>
      <c r="K296" s="19"/>
      <c r="L296" s="46"/>
      <c r="M296" s="39"/>
      <c r="N296" s="38"/>
      <c r="O296" s="38"/>
      <c r="P296" s="38"/>
      <c r="Q296" s="38"/>
      <c r="R296" s="95"/>
      <c r="S296" s="95"/>
      <c r="T296" s="95"/>
      <c r="U296" s="95"/>
      <c r="V296" s="95"/>
      <c r="W296" s="95"/>
      <c r="X296" s="95"/>
      <c r="Y296" s="95"/>
      <c r="Z296" s="95"/>
      <c r="AA296" s="95"/>
      <c r="AB296" s="95"/>
      <c r="AC296" s="95"/>
      <c r="AD296" s="95"/>
      <c r="AE296" s="95"/>
      <c r="AF296" s="95"/>
      <c r="AG296" s="95"/>
      <c r="AH296" s="95"/>
      <c r="AI296" s="95"/>
      <c r="AJ296" s="95"/>
      <c r="AK296" s="95"/>
      <c r="AL296" s="95"/>
      <c r="AM296" s="95"/>
      <c r="AN296" s="95"/>
      <c r="AO296" s="95"/>
      <c r="AP296" s="95"/>
      <c r="AQ296" s="95"/>
      <c r="AR296" s="95"/>
      <c r="AS296" s="95"/>
      <c r="AT296" s="95"/>
      <c r="AU296" s="95"/>
      <c r="AV296" s="95"/>
      <c r="AW296" s="95"/>
      <c r="AX296" s="95"/>
      <c r="AY296" s="95"/>
      <c r="AZ296" s="95"/>
      <c r="BA296" s="95"/>
      <c r="BB296" s="95"/>
      <c r="BC296" s="95"/>
      <c r="BD296" s="95"/>
      <c r="BE296" s="95"/>
      <c r="BF296" s="95"/>
      <c r="BG296" s="95"/>
      <c r="BH296" s="95"/>
      <c r="BI296" s="95"/>
      <c r="BJ296" s="95"/>
      <c r="BK296" s="95"/>
      <c r="BL296" s="95"/>
      <c r="BM296" s="95"/>
      <c r="BN296" s="95"/>
      <c r="BO296" s="95"/>
      <c r="BP296" s="95"/>
      <c r="BQ296" s="95"/>
    </row>
    <row r="297" spans="1:69" s="103" customFormat="1" ht="51.75" customHeight="1" x14ac:dyDescent="0.3">
      <c r="A297" s="66" t="s">
        <v>34</v>
      </c>
      <c r="B297" s="118" t="s">
        <v>38</v>
      </c>
      <c r="C297" s="42"/>
      <c r="D297" s="42"/>
      <c r="E297" s="42"/>
      <c r="F297" s="33">
        <v>20000</v>
      </c>
      <c r="G297" s="101"/>
      <c r="H297" s="44"/>
      <c r="I297" s="45"/>
      <c r="J297" s="46"/>
      <c r="K297" s="19"/>
      <c r="L297" s="46"/>
      <c r="M297" s="39"/>
      <c r="N297" s="38"/>
      <c r="O297" s="38"/>
      <c r="P297" s="38"/>
      <c r="Q297" s="38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  <c r="AB297" s="102"/>
      <c r="AC297" s="102"/>
      <c r="AD297" s="102"/>
      <c r="AE297" s="102"/>
      <c r="AF297" s="102"/>
      <c r="AG297" s="102"/>
      <c r="AH297" s="102"/>
      <c r="AI297" s="102"/>
      <c r="AJ297" s="102"/>
      <c r="AK297" s="102"/>
      <c r="AL297" s="102"/>
      <c r="AM297" s="102"/>
      <c r="AN297" s="102"/>
      <c r="AO297" s="102"/>
      <c r="AP297" s="102"/>
      <c r="AQ297" s="102"/>
      <c r="AR297" s="102"/>
      <c r="AS297" s="102"/>
      <c r="AT297" s="102"/>
      <c r="AU297" s="102"/>
      <c r="AV297" s="102"/>
      <c r="AW297" s="102"/>
      <c r="AX297" s="102"/>
      <c r="AY297" s="102"/>
      <c r="AZ297" s="102"/>
      <c r="BA297" s="102"/>
      <c r="BB297" s="102"/>
      <c r="BC297" s="102"/>
      <c r="BD297" s="102"/>
      <c r="BE297" s="102"/>
      <c r="BF297" s="102"/>
      <c r="BG297" s="102"/>
      <c r="BH297" s="102"/>
      <c r="BI297" s="102"/>
      <c r="BJ297" s="102"/>
      <c r="BK297" s="102"/>
      <c r="BL297" s="102"/>
      <c r="BM297" s="102"/>
      <c r="BN297" s="102"/>
      <c r="BO297" s="102"/>
      <c r="BP297" s="102"/>
      <c r="BQ297" s="102"/>
    </row>
    <row r="298" spans="1:69" s="103" customFormat="1" ht="68.25" customHeight="1" x14ac:dyDescent="0.3">
      <c r="A298" s="66" t="s">
        <v>35</v>
      </c>
      <c r="B298" s="118" t="s">
        <v>38</v>
      </c>
      <c r="C298" s="42"/>
      <c r="D298" s="42"/>
      <c r="E298" s="42"/>
      <c r="F298" s="33">
        <v>45000</v>
      </c>
      <c r="G298" s="101"/>
      <c r="H298" s="44"/>
      <c r="I298" s="45"/>
      <c r="J298" s="46"/>
      <c r="K298" s="19"/>
      <c r="L298" s="46"/>
      <c r="M298" s="39"/>
      <c r="N298" s="38"/>
      <c r="O298" s="38"/>
      <c r="P298" s="38"/>
      <c r="Q298" s="38"/>
      <c r="R298" s="102"/>
      <c r="S298" s="102"/>
      <c r="T298" s="102"/>
      <c r="U298" s="102"/>
      <c r="V298" s="102"/>
      <c r="W298" s="102"/>
      <c r="X298" s="102"/>
      <c r="Y298" s="102"/>
      <c r="Z298" s="102"/>
      <c r="AA298" s="102"/>
      <c r="AB298" s="102"/>
      <c r="AC298" s="102"/>
      <c r="AD298" s="102"/>
      <c r="AE298" s="102"/>
      <c r="AF298" s="102"/>
      <c r="AG298" s="102"/>
      <c r="AH298" s="102"/>
      <c r="AI298" s="102"/>
      <c r="AJ298" s="102"/>
      <c r="AK298" s="102"/>
      <c r="AL298" s="102"/>
      <c r="AM298" s="102"/>
      <c r="AN298" s="102"/>
      <c r="AO298" s="102"/>
      <c r="AP298" s="102"/>
      <c r="AQ298" s="102"/>
      <c r="AR298" s="102"/>
      <c r="AS298" s="102"/>
      <c r="AT298" s="102"/>
      <c r="AU298" s="102"/>
      <c r="AV298" s="102"/>
      <c r="AW298" s="102"/>
      <c r="AX298" s="102"/>
      <c r="AY298" s="102"/>
      <c r="AZ298" s="102"/>
      <c r="BA298" s="102"/>
      <c r="BB298" s="102"/>
      <c r="BC298" s="102"/>
      <c r="BD298" s="102"/>
      <c r="BE298" s="102"/>
      <c r="BF298" s="102"/>
      <c r="BG298" s="102"/>
      <c r="BH298" s="102"/>
      <c r="BI298" s="102"/>
      <c r="BJ298" s="102"/>
      <c r="BK298" s="102"/>
      <c r="BL298" s="102"/>
      <c r="BM298" s="102"/>
      <c r="BN298" s="102"/>
      <c r="BO298" s="102"/>
      <c r="BP298" s="102"/>
      <c r="BQ298" s="102"/>
    </row>
    <row r="299" spans="1:69" s="125" customFormat="1" ht="30" customHeight="1" x14ac:dyDescent="0.35">
      <c r="A299" s="51" t="s">
        <v>47</v>
      </c>
      <c r="B299" s="122"/>
      <c r="C299" s="123"/>
      <c r="D299" s="123"/>
      <c r="E299" s="123"/>
      <c r="F299" s="23">
        <f>F12+F31+F157+F169+F176+F186+F242+F294+F296</f>
        <v>588442183.70000005</v>
      </c>
      <c r="G299" s="123"/>
      <c r="H299" s="44"/>
      <c r="I299" s="45"/>
      <c r="J299" s="46"/>
      <c r="K299" s="19"/>
      <c r="L299" s="46"/>
      <c r="M299" s="39"/>
      <c r="N299" s="38"/>
      <c r="O299" s="38"/>
      <c r="P299" s="38"/>
      <c r="Q299" s="38"/>
      <c r="R299" s="124"/>
      <c r="S299" s="124"/>
      <c r="T299" s="124"/>
      <c r="U299" s="124"/>
      <c r="V299" s="124"/>
      <c r="W299" s="124"/>
      <c r="X299" s="124"/>
      <c r="Y299" s="124"/>
      <c r="Z299" s="124"/>
      <c r="AA299" s="124"/>
      <c r="AB299" s="124"/>
      <c r="AC299" s="124"/>
      <c r="AD299" s="124"/>
      <c r="AE299" s="124"/>
      <c r="AF299" s="124"/>
      <c r="AG299" s="124"/>
      <c r="AH299" s="124"/>
      <c r="AI299" s="124"/>
      <c r="AJ299" s="124"/>
      <c r="AK299" s="124"/>
      <c r="AL299" s="124"/>
      <c r="AM299" s="124"/>
      <c r="AN299" s="124"/>
      <c r="AO299" s="124"/>
      <c r="AP299" s="124"/>
      <c r="AQ299" s="124"/>
      <c r="AR299" s="124"/>
      <c r="AS299" s="124"/>
      <c r="AT299" s="124"/>
      <c r="AU299" s="124"/>
      <c r="AV299" s="124"/>
      <c r="AW299" s="124"/>
      <c r="AX299" s="124"/>
      <c r="AY299" s="124"/>
      <c r="AZ299" s="124"/>
      <c r="BA299" s="124"/>
      <c r="BB299" s="124"/>
      <c r="BC299" s="124"/>
      <c r="BD299" s="124"/>
      <c r="BE299" s="124"/>
      <c r="BF299" s="124"/>
      <c r="BG299" s="124"/>
      <c r="BH299" s="124"/>
      <c r="BI299" s="124"/>
      <c r="BJ299" s="124"/>
      <c r="BK299" s="124"/>
      <c r="BL299" s="124"/>
      <c r="BM299" s="124"/>
      <c r="BN299" s="124"/>
      <c r="BO299" s="124"/>
      <c r="BP299" s="124"/>
      <c r="BQ299" s="124"/>
    </row>
    <row r="300" spans="1:69" s="125" customFormat="1" ht="30" customHeight="1" x14ac:dyDescent="0.35">
      <c r="A300" s="126" t="s">
        <v>168</v>
      </c>
      <c r="B300" s="122"/>
      <c r="C300" s="123"/>
      <c r="D300" s="123"/>
      <c r="E300" s="123"/>
      <c r="F300" s="53">
        <f>F34</f>
        <v>6937851</v>
      </c>
      <c r="G300" s="123"/>
      <c r="H300" s="44"/>
      <c r="I300" s="45"/>
      <c r="J300" s="46"/>
      <c r="K300" s="19"/>
      <c r="L300" s="46"/>
      <c r="M300" s="39"/>
      <c r="N300" s="38"/>
      <c r="O300" s="38"/>
      <c r="P300" s="38"/>
      <c r="Q300" s="38"/>
      <c r="R300" s="124"/>
      <c r="S300" s="124"/>
      <c r="T300" s="124"/>
      <c r="U300" s="124"/>
      <c r="V300" s="124"/>
      <c r="W300" s="124"/>
      <c r="X300" s="124"/>
      <c r="Y300" s="124"/>
      <c r="Z300" s="124"/>
      <c r="AA300" s="124"/>
      <c r="AB300" s="124"/>
      <c r="AC300" s="124"/>
      <c r="AD300" s="124"/>
      <c r="AE300" s="124"/>
      <c r="AF300" s="124"/>
      <c r="AG300" s="124"/>
      <c r="AH300" s="124"/>
      <c r="AI300" s="124"/>
      <c r="AJ300" s="124"/>
      <c r="AK300" s="124"/>
      <c r="AL300" s="124"/>
      <c r="AM300" s="124"/>
      <c r="AN300" s="124"/>
      <c r="AO300" s="124"/>
      <c r="AP300" s="124"/>
      <c r="AQ300" s="124"/>
      <c r="AR300" s="124"/>
      <c r="AS300" s="124"/>
      <c r="AT300" s="124"/>
      <c r="AU300" s="124"/>
      <c r="AV300" s="124"/>
      <c r="AW300" s="124"/>
      <c r="AX300" s="124"/>
      <c r="AY300" s="124"/>
      <c r="AZ300" s="124"/>
      <c r="BA300" s="124"/>
      <c r="BB300" s="124"/>
      <c r="BC300" s="124"/>
      <c r="BD300" s="124"/>
      <c r="BE300" s="124"/>
      <c r="BF300" s="124"/>
      <c r="BG300" s="124"/>
      <c r="BH300" s="124"/>
      <c r="BI300" s="124"/>
      <c r="BJ300" s="124"/>
      <c r="BK300" s="124"/>
      <c r="BL300" s="124"/>
      <c r="BM300" s="124"/>
      <c r="BN300" s="124"/>
      <c r="BO300" s="124"/>
      <c r="BP300" s="124"/>
      <c r="BQ300" s="124"/>
    </row>
    <row r="301" spans="1:69" s="125" customFormat="1" ht="30" customHeight="1" x14ac:dyDescent="0.35">
      <c r="A301" s="126" t="s">
        <v>222</v>
      </c>
      <c r="B301" s="122"/>
      <c r="C301" s="123"/>
      <c r="D301" s="123"/>
      <c r="E301" s="123"/>
      <c r="F301" s="53">
        <f>F32+F33</f>
        <v>1852583</v>
      </c>
      <c r="G301" s="123"/>
      <c r="H301" s="44"/>
      <c r="I301" s="45"/>
      <c r="J301" s="46"/>
      <c r="K301" s="19"/>
      <c r="L301" s="46"/>
      <c r="M301" s="39"/>
      <c r="N301" s="38"/>
      <c r="O301" s="38"/>
      <c r="P301" s="38"/>
      <c r="Q301" s="38"/>
      <c r="R301" s="124"/>
      <c r="S301" s="124"/>
      <c r="T301" s="124"/>
      <c r="U301" s="124"/>
      <c r="V301" s="124"/>
      <c r="W301" s="124"/>
      <c r="X301" s="124"/>
      <c r="Y301" s="124"/>
      <c r="Z301" s="124"/>
      <c r="AA301" s="124"/>
      <c r="AB301" s="124"/>
      <c r="AC301" s="124"/>
      <c r="AD301" s="124"/>
      <c r="AE301" s="124"/>
      <c r="AF301" s="124"/>
      <c r="AG301" s="124"/>
      <c r="AH301" s="124"/>
      <c r="AI301" s="124"/>
      <c r="AJ301" s="124"/>
      <c r="AK301" s="124"/>
      <c r="AL301" s="124"/>
      <c r="AM301" s="124"/>
      <c r="AN301" s="124"/>
      <c r="AO301" s="124"/>
      <c r="AP301" s="124"/>
      <c r="AQ301" s="124"/>
      <c r="AR301" s="124"/>
      <c r="AS301" s="124"/>
      <c r="AT301" s="124"/>
      <c r="AU301" s="124"/>
      <c r="AV301" s="124"/>
      <c r="AW301" s="124"/>
      <c r="AX301" s="124"/>
      <c r="AY301" s="124"/>
      <c r="AZ301" s="124"/>
      <c r="BA301" s="124"/>
      <c r="BB301" s="124"/>
      <c r="BC301" s="124"/>
      <c r="BD301" s="124"/>
      <c r="BE301" s="124"/>
      <c r="BF301" s="124"/>
      <c r="BG301" s="124"/>
      <c r="BH301" s="124"/>
      <c r="BI301" s="124"/>
      <c r="BJ301" s="124"/>
      <c r="BK301" s="124"/>
      <c r="BL301" s="124"/>
      <c r="BM301" s="124"/>
      <c r="BN301" s="124"/>
      <c r="BO301" s="124"/>
      <c r="BP301" s="124"/>
      <c r="BQ301" s="124"/>
    </row>
    <row r="302" spans="1:69" s="124" customFormat="1" ht="29.25" customHeight="1" x14ac:dyDescent="0.35">
      <c r="A302" s="126" t="s">
        <v>46</v>
      </c>
      <c r="B302" s="122"/>
      <c r="C302" s="123"/>
      <c r="D302" s="123"/>
      <c r="E302" s="123"/>
      <c r="F302" s="53">
        <f>F158+F187+F243</f>
        <v>127771665.12</v>
      </c>
      <c r="G302" s="123"/>
      <c r="H302" s="44"/>
      <c r="I302" s="45"/>
      <c r="J302" s="46"/>
      <c r="K302" s="19"/>
      <c r="L302" s="46"/>
      <c r="M302" s="39"/>
      <c r="N302" s="38"/>
      <c r="O302" s="38"/>
      <c r="P302" s="38"/>
      <c r="Q302" s="38"/>
    </row>
    <row r="303" spans="1:69" s="128" customFormat="1" ht="20.25" x14ac:dyDescent="0.3">
      <c r="A303" s="127"/>
      <c r="F303" s="129"/>
      <c r="H303" s="3"/>
      <c r="I303" s="4"/>
      <c r="J303" s="5"/>
      <c r="K303" s="6"/>
      <c r="L303" s="5"/>
      <c r="M303" s="39"/>
      <c r="N303" s="38"/>
      <c r="O303" s="38"/>
      <c r="P303" s="38"/>
      <c r="Q303" s="38"/>
    </row>
    <row r="304" spans="1:69" s="128" customFormat="1" ht="21" customHeight="1" x14ac:dyDescent="0.3">
      <c r="A304" s="127"/>
      <c r="F304" s="129"/>
      <c r="H304" s="3"/>
      <c r="I304" s="4"/>
      <c r="J304" s="5"/>
      <c r="K304" s="6"/>
      <c r="L304" s="5"/>
      <c r="M304" s="39"/>
      <c r="N304" s="38"/>
      <c r="O304" s="38"/>
      <c r="P304" s="38"/>
      <c r="Q304" s="38"/>
    </row>
    <row r="305" spans="1:69" s="134" customFormat="1" ht="35.25" customHeight="1" x14ac:dyDescent="0.5">
      <c r="A305" s="138"/>
      <c r="F305" s="139"/>
      <c r="I305" s="135"/>
      <c r="J305" s="136"/>
      <c r="K305" s="137"/>
      <c r="L305" s="136"/>
      <c r="M305" s="140"/>
      <c r="N305" s="141"/>
      <c r="O305" s="141"/>
      <c r="P305" s="141"/>
      <c r="Q305" s="141"/>
    </row>
    <row r="306" spans="1:69" s="128" customFormat="1" ht="48" customHeight="1" x14ac:dyDescent="0.3">
      <c r="A306" s="144" t="s">
        <v>279</v>
      </c>
      <c r="B306" s="144"/>
      <c r="F306" s="147" t="s">
        <v>280</v>
      </c>
      <c r="G306" s="147"/>
      <c r="H306" s="3"/>
      <c r="I306" s="4"/>
      <c r="J306" s="5"/>
      <c r="K306" s="6"/>
      <c r="L306" s="5"/>
      <c r="M306" s="39"/>
      <c r="N306" s="38"/>
      <c r="O306" s="38"/>
      <c r="P306" s="38"/>
      <c r="Q306" s="38"/>
    </row>
    <row r="307" spans="1:69" s="128" customFormat="1" ht="21" customHeight="1" x14ac:dyDescent="0.3">
      <c r="A307" s="142"/>
      <c r="F307" s="129"/>
      <c r="H307" s="3"/>
      <c r="I307" s="4"/>
      <c r="J307" s="5"/>
      <c r="K307" s="6"/>
      <c r="L307" s="5"/>
      <c r="M307" s="39"/>
      <c r="N307" s="38"/>
      <c r="O307" s="38"/>
      <c r="P307" s="38"/>
      <c r="Q307" s="38"/>
    </row>
    <row r="308" spans="1:69" s="130" customFormat="1" ht="26.1" customHeight="1" x14ac:dyDescent="0.4">
      <c r="A308" s="133"/>
      <c r="B308" s="133"/>
      <c r="F308" s="131"/>
      <c r="H308" s="3"/>
      <c r="I308" s="4"/>
      <c r="J308" s="5"/>
      <c r="K308" s="6"/>
      <c r="L308" s="5"/>
      <c r="M308" s="39"/>
      <c r="N308" s="38"/>
      <c r="O308" s="38"/>
      <c r="P308" s="38"/>
      <c r="Q308" s="38"/>
      <c r="R308" s="132"/>
      <c r="S308" s="132"/>
      <c r="T308" s="132"/>
      <c r="U308" s="132"/>
      <c r="V308" s="132"/>
      <c r="W308" s="132"/>
      <c r="X308" s="132"/>
      <c r="Y308" s="132"/>
      <c r="Z308" s="132"/>
      <c r="AA308" s="132"/>
      <c r="AB308" s="132"/>
      <c r="AC308" s="132"/>
      <c r="AD308" s="132"/>
      <c r="AE308" s="132"/>
      <c r="AF308" s="132"/>
      <c r="AG308" s="132"/>
      <c r="AH308" s="132"/>
      <c r="AI308" s="132"/>
      <c r="AJ308" s="132"/>
      <c r="AK308" s="132"/>
      <c r="AL308" s="132"/>
      <c r="AM308" s="132"/>
      <c r="AN308" s="132"/>
      <c r="AO308" s="132"/>
      <c r="AP308" s="132"/>
      <c r="AQ308" s="132"/>
      <c r="AR308" s="132"/>
      <c r="AS308" s="132"/>
      <c r="AT308" s="132"/>
      <c r="AU308" s="132"/>
      <c r="AV308" s="132"/>
      <c r="AW308" s="132"/>
      <c r="AX308" s="132"/>
      <c r="AY308" s="132"/>
      <c r="AZ308" s="132"/>
      <c r="BA308" s="132"/>
      <c r="BB308" s="132"/>
      <c r="BC308" s="132"/>
      <c r="BD308" s="132"/>
      <c r="BE308" s="132"/>
      <c r="BF308" s="132"/>
      <c r="BG308" s="132"/>
      <c r="BH308" s="132"/>
      <c r="BI308" s="132"/>
      <c r="BJ308" s="132"/>
      <c r="BK308" s="132"/>
      <c r="BL308" s="132"/>
      <c r="BM308" s="132"/>
      <c r="BN308" s="132"/>
      <c r="BO308" s="132"/>
      <c r="BP308" s="132"/>
      <c r="BQ308" s="132"/>
    </row>
    <row r="309" spans="1:69" ht="20.25" x14ac:dyDescent="0.3">
      <c r="M309" s="39"/>
      <c r="N309" s="38"/>
      <c r="O309" s="38"/>
      <c r="P309" s="38"/>
      <c r="Q309" s="38"/>
    </row>
    <row r="310" spans="1:69" ht="20.25" x14ac:dyDescent="0.3">
      <c r="M310" s="39"/>
      <c r="N310" s="38"/>
      <c r="O310" s="38"/>
      <c r="P310" s="38"/>
      <c r="Q310" s="38"/>
    </row>
    <row r="311" spans="1:69" ht="20.25" x14ac:dyDescent="0.3">
      <c r="M311" s="39"/>
      <c r="N311" s="38"/>
      <c r="O311" s="38"/>
      <c r="P311" s="38"/>
      <c r="Q311" s="38"/>
    </row>
    <row r="312" spans="1:69" ht="20.25" x14ac:dyDescent="0.3">
      <c r="M312" s="39"/>
      <c r="N312" s="38"/>
      <c r="O312" s="38"/>
      <c r="P312" s="38"/>
      <c r="Q312" s="38"/>
    </row>
    <row r="313" spans="1:69" ht="20.25" x14ac:dyDescent="0.3">
      <c r="M313" s="39"/>
      <c r="N313" s="38"/>
      <c r="O313" s="38"/>
      <c r="P313" s="38"/>
      <c r="Q313" s="38"/>
    </row>
    <row r="314" spans="1:69" ht="20.25" x14ac:dyDescent="0.3">
      <c r="M314" s="39"/>
      <c r="N314" s="38"/>
      <c r="O314" s="38"/>
      <c r="P314" s="38"/>
      <c r="Q314" s="38"/>
    </row>
    <row r="315" spans="1:69" ht="20.25" x14ac:dyDescent="0.3">
      <c r="M315" s="39"/>
      <c r="N315" s="38"/>
      <c r="O315" s="38"/>
      <c r="P315" s="38"/>
      <c r="Q315" s="38"/>
    </row>
    <row r="316" spans="1:69" ht="20.25" x14ac:dyDescent="0.3">
      <c r="M316" s="39"/>
      <c r="N316" s="38"/>
      <c r="O316" s="38"/>
      <c r="P316" s="38"/>
      <c r="Q316" s="38"/>
    </row>
    <row r="317" spans="1:69" ht="20.25" x14ac:dyDescent="0.3">
      <c r="M317" s="39"/>
      <c r="N317" s="38"/>
      <c r="O317" s="38"/>
      <c r="P317" s="38"/>
      <c r="Q317" s="38"/>
    </row>
    <row r="318" spans="1:69" ht="20.25" x14ac:dyDescent="0.3">
      <c r="M318" s="39"/>
      <c r="N318" s="38"/>
      <c r="O318" s="38"/>
      <c r="P318" s="38"/>
      <c r="Q318" s="38"/>
    </row>
    <row r="319" spans="1:69" ht="20.25" x14ac:dyDescent="0.3">
      <c r="M319" s="39"/>
      <c r="N319" s="38"/>
      <c r="O319" s="38"/>
      <c r="P319" s="38"/>
      <c r="Q319" s="38"/>
    </row>
    <row r="320" spans="1:69" ht="20.25" x14ac:dyDescent="0.3">
      <c r="M320" s="39"/>
      <c r="N320" s="38"/>
      <c r="O320" s="38"/>
      <c r="P320" s="38"/>
      <c r="Q320" s="38"/>
    </row>
    <row r="321" spans="13:17" ht="20.25" x14ac:dyDescent="0.3">
      <c r="M321" s="39"/>
      <c r="N321" s="38"/>
      <c r="O321" s="38"/>
      <c r="P321" s="38"/>
      <c r="Q321" s="38"/>
    </row>
    <row r="322" spans="13:17" ht="20.25" x14ac:dyDescent="0.3">
      <c r="M322" s="39"/>
      <c r="N322" s="38"/>
      <c r="O322" s="38"/>
      <c r="P322" s="38"/>
      <c r="Q322" s="38"/>
    </row>
    <row r="323" spans="13:17" ht="20.25" x14ac:dyDescent="0.3">
      <c r="M323" s="39"/>
      <c r="N323" s="38"/>
      <c r="O323" s="38"/>
      <c r="P323" s="38"/>
      <c r="Q323" s="38"/>
    </row>
    <row r="324" spans="13:17" ht="20.25" x14ac:dyDescent="0.3">
      <c r="M324" s="39"/>
      <c r="N324" s="38"/>
      <c r="O324" s="38"/>
      <c r="P324" s="38"/>
      <c r="Q324" s="38"/>
    </row>
    <row r="325" spans="13:17" ht="20.25" x14ac:dyDescent="0.3">
      <c r="M325" s="39"/>
      <c r="N325" s="38"/>
      <c r="O325" s="38"/>
      <c r="P325" s="38"/>
      <c r="Q325" s="38"/>
    </row>
    <row r="326" spans="13:17" ht="20.25" x14ac:dyDescent="0.3">
      <c r="M326" s="39"/>
      <c r="N326" s="38"/>
      <c r="O326" s="38"/>
      <c r="P326" s="38"/>
      <c r="Q326" s="38"/>
    </row>
    <row r="327" spans="13:17" ht="20.25" x14ac:dyDescent="0.3">
      <c r="M327" s="39"/>
      <c r="N327" s="38"/>
      <c r="O327" s="38"/>
      <c r="P327" s="38"/>
      <c r="Q327" s="38"/>
    </row>
    <row r="328" spans="13:17" ht="20.25" x14ac:dyDescent="0.3">
      <c r="M328" s="39"/>
      <c r="N328" s="38"/>
      <c r="O328" s="38"/>
      <c r="P328" s="38"/>
      <c r="Q328" s="38"/>
    </row>
    <row r="329" spans="13:17" ht="20.25" x14ac:dyDescent="0.3">
      <c r="M329" s="39"/>
      <c r="N329" s="38"/>
      <c r="O329" s="38"/>
      <c r="P329" s="38"/>
      <c r="Q329" s="38"/>
    </row>
    <row r="330" spans="13:17" ht="20.25" x14ac:dyDescent="0.3">
      <c r="M330" s="39"/>
      <c r="N330" s="38"/>
      <c r="O330" s="38"/>
      <c r="P330" s="38"/>
      <c r="Q330" s="38"/>
    </row>
    <row r="331" spans="13:17" ht="20.25" x14ac:dyDescent="0.3">
      <c r="M331" s="39"/>
      <c r="N331" s="38"/>
      <c r="O331" s="38"/>
      <c r="P331" s="38"/>
      <c r="Q331" s="38"/>
    </row>
    <row r="332" spans="13:17" ht="20.25" x14ac:dyDescent="0.3">
      <c r="M332" s="39"/>
      <c r="N332" s="38"/>
      <c r="O332" s="38"/>
      <c r="P332" s="38"/>
      <c r="Q332" s="38"/>
    </row>
    <row r="333" spans="13:17" ht="20.25" x14ac:dyDescent="0.3">
      <c r="M333" s="39"/>
      <c r="N333" s="38"/>
      <c r="O333" s="38"/>
      <c r="P333" s="38"/>
      <c r="Q333" s="38"/>
    </row>
    <row r="334" spans="13:17" ht="20.25" x14ac:dyDescent="0.3">
      <c r="M334" s="39"/>
      <c r="N334" s="38"/>
      <c r="O334" s="38"/>
      <c r="P334" s="38"/>
      <c r="Q334" s="38"/>
    </row>
    <row r="335" spans="13:17" ht="20.25" x14ac:dyDescent="0.3">
      <c r="M335" s="39"/>
      <c r="N335" s="38"/>
      <c r="O335" s="38"/>
      <c r="P335" s="38"/>
      <c r="Q335" s="38"/>
    </row>
    <row r="336" spans="13:17" ht="20.25" x14ac:dyDescent="0.3">
      <c r="M336" s="39"/>
      <c r="N336" s="38"/>
      <c r="O336" s="38"/>
      <c r="P336" s="38"/>
      <c r="Q336" s="38"/>
    </row>
    <row r="337" spans="13:17" ht="20.25" x14ac:dyDescent="0.3">
      <c r="M337" s="39"/>
      <c r="N337" s="38"/>
      <c r="O337" s="38"/>
      <c r="P337" s="38"/>
      <c r="Q337" s="38"/>
    </row>
    <row r="338" spans="13:17" ht="20.25" x14ac:dyDescent="0.3">
      <c r="M338" s="39"/>
      <c r="N338" s="38"/>
      <c r="O338" s="38"/>
      <c r="P338" s="38"/>
      <c r="Q338" s="38"/>
    </row>
    <row r="339" spans="13:17" ht="20.25" x14ac:dyDescent="0.3">
      <c r="M339" s="39"/>
      <c r="N339" s="38"/>
      <c r="O339" s="38"/>
      <c r="P339" s="38"/>
      <c r="Q339" s="38"/>
    </row>
    <row r="340" spans="13:17" ht="20.25" x14ac:dyDescent="0.3">
      <c r="M340" s="39"/>
      <c r="N340" s="38"/>
      <c r="O340" s="38"/>
      <c r="P340" s="38"/>
      <c r="Q340" s="38"/>
    </row>
    <row r="341" spans="13:17" ht="20.25" x14ac:dyDescent="0.3">
      <c r="M341" s="39"/>
      <c r="N341" s="38"/>
      <c r="O341" s="38"/>
      <c r="P341" s="38"/>
      <c r="Q341" s="38"/>
    </row>
    <row r="342" spans="13:17" ht="20.25" x14ac:dyDescent="0.3">
      <c r="M342" s="39"/>
      <c r="N342" s="38"/>
      <c r="O342" s="38"/>
      <c r="P342" s="38"/>
      <c r="Q342" s="38"/>
    </row>
    <row r="343" spans="13:17" ht="20.25" x14ac:dyDescent="0.3">
      <c r="M343" s="39"/>
      <c r="N343" s="38"/>
      <c r="O343" s="38"/>
      <c r="P343" s="38"/>
      <c r="Q343" s="38"/>
    </row>
    <row r="344" spans="13:17" ht="20.25" x14ac:dyDescent="0.3">
      <c r="M344" s="39"/>
      <c r="N344" s="38"/>
      <c r="O344" s="38"/>
      <c r="P344" s="38"/>
      <c r="Q344" s="38"/>
    </row>
    <row r="345" spans="13:17" ht="20.25" x14ac:dyDescent="0.3">
      <c r="M345" s="39"/>
      <c r="N345" s="38"/>
      <c r="O345" s="38"/>
      <c r="P345" s="38"/>
      <c r="Q345" s="38"/>
    </row>
    <row r="346" spans="13:17" ht="20.25" x14ac:dyDescent="0.3">
      <c r="M346" s="39"/>
      <c r="N346" s="38"/>
      <c r="O346" s="38"/>
      <c r="P346" s="38"/>
      <c r="Q346" s="38"/>
    </row>
    <row r="347" spans="13:17" ht="20.25" x14ac:dyDescent="0.3">
      <c r="M347" s="39"/>
      <c r="N347" s="38"/>
      <c r="O347" s="38"/>
      <c r="P347" s="38"/>
      <c r="Q347" s="38"/>
    </row>
    <row r="348" spans="13:17" ht="20.25" x14ac:dyDescent="0.3">
      <c r="M348" s="39"/>
      <c r="N348" s="38"/>
      <c r="O348" s="38"/>
      <c r="P348" s="38"/>
      <c r="Q348" s="38"/>
    </row>
    <row r="349" spans="13:17" ht="20.25" x14ac:dyDescent="0.3">
      <c r="M349" s="39"/>
      <c r="N349" s="38"/>
      <c r="O349" s="38"/>
      <c r="P349" s="38"/>
      <c r="Q349" s="38"/>
    </row>
    <row r="350" spans="13:17" ht="20.25" x14ac:dyDescent="0.3">
      <c r="M350" s="39"/>
      <c r="N350" s="38"/>
      <c r="O350" s="38"/>
      <c r="P350" s="38"/>
      <c r="Q350" s="38"/>
    </row>
    <row r="351" spans="13:17" ht="20.25" x14ac:dyDescent="0.3">
      <c r="M351" s="39"/>
      <c r="N351" s="38"/>
      <c r="O351" s="38"/>
      <c r="P351" s="38"/>
      <c r="Q351" s="38"/>
    </row>
    <row r="352" spans="13:17" ht="20.25" x14ac:dyDescent="0.3">
      <c r="M352" s="39"/>
      <c r="N352" s="38"/>
      <c r="O352" s="38"/>
      <c r="P352" s="38"/>
      <c r="Q352" s="38"/>
    </row>
    <row r="353" spans="13:17" ht="20.25" x14ac:dyDescent="0.3">
      <c r="M353" s="39"/>
      <c r="N353" s="38"/>
      <c r="O353" s="38"/>
      <c r="P353" s="38"/>
      <c r="Q353" s="38"/>
    </row>
    <row r="354" spans="13:17" ht="20.25" x14ac:dyDescent="0.3">
      <c r="M354" s="39"/>
      <c r="N354" s="38"/>
      <c r="O354" s="38"/>
      <c r="P354" s="38"/>
      <c r="Q354" s="38"/>
    </row>
    <row r="355" spans="13:17" ht="20.25" x14ac:dyDescent="0.3">
      <c r="M355" s="39"/>
      <c r="N355" s="38"/>
      <c r="O355" s="38"/>
      <c r="P355" s="38"/>
      <c r="Q355" s="38"/>
    </row>
    <row r="356" spans="13:17" ht="20.25" x14ac:dyDescent="0.3">
      <c r="M356" s="39"/>
      <c r="N356" s="38"/>
      <c r="O356" s="38"/>
      <c r="P356" s="38"/>
      <c r="Q356" s="38"/>
    </row>
    <row r="357" spans="13:17" ht="20.25" x14ac:dyDescent="0.3">
      <c r="M357" s="39"/>
      <c r="N357" s="38"/>
      <c r="O357" s="38"/>
      <c r="P357" s="38"/>
      <c r="Q357" s="38"/>
    </row>
    <row r="358" spans="13:17" ht="20.25" x14ac:dyDescent="0.3">
      <c r="M358" s="39"/>
      <c r="N358" s="38"/>
      <c r="O358" s="38"/>
      <c r="P358" s="38"/>
      <c r="Q358" s="38"/>
    </row>
    <row r="359" spans="13:17" ht="20.25" x14ac:dyDescent="0.3">
      <c r="M359" s="39"/>
      <c r="N359" s="38"/>
      <c r="O359" s="38"/>
      <c r="P359" s="38"/>
      <c r="Q359" s="38"/>
    </row>
    <row r="360" spans="13:17" ht="20.25" x14ac:dyDescent="0.3">
      <c r="M360" s="39"/>
      <c r="N360" s="38"/>
      <c r="O360" s="38"/>
      <c r="P360" s="38"/>
      <c r="Q360" s="38"/>
    </row>
    <row r="361" spans="13:17" ht="20.25" x14ac:dyDescent="0.3">
      <c r="M361" s="39"/>
      <c r="N361" s="38"/>
      <c r="O361" s="38"/>
      <c r="P361" s="38"/>
      <c r="Q361" s="38"/>
    </row>
    <row r="362" spans="13:17" ht="20.25" x14ac:dyDescent="0.3">
      <c r="M362" s="39"/>
      <c r="N362" s="38"/>
      <c r="O362" s="38"/>
      <c r="P362" s="38"/>
      <c r="Q362" s="38"/>
    </row>
    <row r="363" spans="13:17" ht="20.25" x14ac:dyDescent="0.3">
      <c r="M363" s="39"/>
      <c r="N363" s="38"/>
      <c r="O363" s="38"/>
      <c r="P363" s="38"/>
      <c r="Q363" s="38"/>
    </row>
    <row r="364" spans="13:17" ht="20.25" x14ac:dyDescent="0.3">
      <c r="M364" s="39"/>
      <c r="N364" s="38"/>
      <c r="O364" s="38"/>
      <c r="P364" s="38"/>
      <c r="Q364" s="38"/>
    </row>
    <row r="365" spans="13:17" ht="20.25" x14ac:dyDescent="0.3">
      <c r="M365" s="39"/>
      <c r="N365" s="38"/>
      <c r="O365" s="38"/>
      <c r="P365" s="38"/>
      <c r="Q365" s="38"/>
    </row>
    <row r="366" spans="13:17" ht="20.25" x14ac:dyDescent="0.3">
      <c r="M366" s="39"/>
      <c r="N366" s="38"/>
      <c r="O366" s="38"/>
      <c r="P366" s="38"/>
      <c r="Q366" s="38"/>
    </row>
    <row r="367" spans="13:17" ht="20.25" x14ac:dyDescent="0.3">
      <c r="M367" s="39"/>
      <c r="N367" s="38"/>
      <c r="O367" s="38"/>
      <c r="P367" s="38"/>
      <c r="Q367" s="38"/>
    </row>
    <row r="368" spans="13:17" ht="20.25" x14ac:dyDescent="0.3">
      <c r="M368" s="39"/>
      <c r="N368" s="38"/>
      <c r="O368" s="38"/>
      <c r="P368" s="38"/>
      <c r="Q368" s="38"/>
    </row>
    <row r="369" spans="13:17" ht="20.25" x14ac:dyDescent="0.3">
      <c r="M369" s="39"/>
      <c r="N369" s="38"/>
      <c r="O369" s="38"/>
      <c r="P369" s="38"/>
      <c r="Q369" s="38"/>
    </row>
    <row r="370" spans="13:17" ht="20.25" x14ac:dyDescent="0.3">
      <c r="M370" s="39"/>
      <c r="N370" s="38"/>
      <c r="O370" s="38"/>
      <c r="P370" s="38"/>
      <c r="Q370" s="38"/>
    </row>
    <row r="371" spans="13:17" ht="20.25" x14ac:dyDescent="0.3">
      <c r="M371" s="39"/>
      <c r="N371" s="38"/>
      <c r="O371" s="38"/>
      <c r="P371" s="38"/>
      <c r="Q371" s="38"/>
    </row>
    <row r="372" spans="13:17" ht="20.25" x14ac:dyDescent="0.3">
      <c r="M372" s="39"/>
      <c r="N372" s="38"/>
      <c r="O372" s="38"/>
      <c r="P372" s="38"/>
      <c r="Q372" s="38"/>
    </row>
    <row r="373" spans="13:17" ht="20.25" x14ac:dyDescent="0.3">
      <c r="M373" s="39"/>
      <c r="N373" s="38"/>
      <c r="O373" s="38"/>
      <c r="P373" s="38"/>
      <c r="Q373" s="38"/>
    </row>
    <row r="374" spans="13:17" ht="20.25" x14ac:dyDescent="0.3">
      <c r="M374" s="39"/>
      <c r="N374" s="38"/>
      <c r="O374" s="38"/>
      <c r="P374" s="38"/>
      <c r="Q374" s="38"/>
    </row>
    <row r="375" spans="13:17" ht="20.25" x14ac:dyDescent="0.3">
      <c r="M375" s="39"/>
      <c r="N375" s="38"/>
      <c r="O375" s="38"/>
      <c r="P375" s="38"/>
      <c r="Q375" s="38"/>
    </row>
    <row r="376" spans="13:17" ht="20.25" x14ac:dyDescent="0.3">
      <c r="M376" s="39"/>
      <c r="N376" s="38"/>
      <c r="O376" s="38"/>
      <c r="P376" s="38"/>
      <c r="Q376" s="38"/>
    </row>
    <row r="377" spans="13:17" ht="20.25" x14ac:dyDescent="0.3">
      <c r="M377" s="39"/>
      <c r="N377" s="38"/>
      <c r="O377" s="38"/>
      <c r="P377" s="38"/>
      <c r="Q377" s="38"/>
    </row>
    <row r="378" spans="13:17" ht="20.25" x14ac:dyDescent="0.3">
      <c r="M378" s="39"/>
      <c r="N378" s="38"/>
      <c r="O378" s="38"/>
      <c r="P378" s="38"/>
      <c r="Q378" s="38"/>
    </row>
    <row r="379" spans="13:17" ht="20.25" x14ac:dyDescent="0.3">
      <c r="M379" s="39"/>
      <c r="N379" s="38"/>
      <c r="O379" s="38"/>
      <c r="P379" s="38"/>
      <c r="Q379" s="38"/>
    </row>
    <row r="380" spans="13:17" ht="20.25" x14ac:dyDescent="0.3">
      <c r="M380" s="39"/>
      <c r="N380" s="38"/>
      <c r="O380" s="38"/>
      <c r="P380" s="38"/>
      <c r="Q380" s="38"/>
    </row>
    <row r="381" spans="13:17" ht="20.25" x14ac:dyDescent="0.3">
      <c r="M381" s="39"/>
      <c r="N381" s="38"/>
      <c r="O381" s="38"/>
      <c r="P381" s="38"/>
      <c r="Q381" s="38"/>
    </row>
    <row r="382" spans="13:17" ht="20.25" x14ac:dyDescent="0.3">
      <c r="M382" s="39"/>
      <c r="N382" s="38"/>
      <c r="O382" s="38"/>
      <c r="P382" s="38"/>
      <c r="Q382" s="38"/>
    </row>
    <row r="383" spans="13:17" ht="20.25" x14ac:dyDescent="0.3">
      <c r="M383" s="39"/>
      <c r="N383" s="38"/>
      <c r="O383" s="38"/>
      <c r="P383" s="38"/>
      <c r="Q383" s="38"/>
    </row>
    <row r="384" spans="13:17" ht="20.25" x14ac:dyDescent="0.3">
      <c r="M384" s="39"/>
      <c r="N384" s="38"/>
      <c r="O384" s="38"/>
      <c r="P384" s="38"/>
      <c r="Q384" s="38"/>
    </row>
    <row r="385" spans="13:17" ht="20.25" x14ac:dyDescent="0.3">
      <c r="M385" s="39"/>
      <c r="N385" s="38"/>
      <c r="O385" s="38"/>
      <c r="P385" s="38"/>
      <c r="Q385" s="38"/>
    </row>
    <row r="386" spans="13:17" ht="20.25" x14ac:dyDescent="0.3">
      <c r="M386" s="39"/>
      <c r="N386" s="38"/>
      <c r="O386" s="38"/>
      <c r="P386" s="38"/>
      <c r="Q386" s="38"/>
    </row>
    <row r="387" spans="13:17" ht="20.25" x14ac:dyDescent="0.3">
      <c r="M387" s="39"/>
      <c r="N387" s="38"/>
      <c r="O387" s="38"/>
      <c r="P387" s="38"/>
      <c r="Q387" s="38"/>
    </row>
    <row r="388" spans="13:17" ht="20.25" x14ac:dyDescent="0.3">
      <c r="M388" s="39"/>
      <c r="N388" s="38"/>
      <c r="O388" s="38"/>
      <c r="P388" s="38"/>
      <c r="Q388" s="38"/>
    </row>
    <row r="389" spans="13:17" ht="20.25" x14ac:dyDescent="0.3">
      <c r="M389" s="39"/>
      <c r="N389" s="38"/>
      <c r="O389" s="38"/>
      <c r="P389" s="38"/>
      <c r="Q389" s="38"/>
    </row>
    <row r="390" spans="13:17" ht="20.25" x14ac:dyDescent="0.3">
      <c r="M390" s="39"/>
      <c r="N390" s="38"/>
      <c r="O390" s="38"/>
      <c r="P390" s="38"/>
      <c r="Q390" s="38"/>
    </row>
    <row r="391" spans="13:17" ht="20.25" x14ac:dyDescent="0.3">
      <c r="M391" s="39"/>
      <c r="N391" s="38"/>
      <c r="O391" s="38"/>
      <c r="P391" s="38"/>
      <c r="Q391" s="38"/>
    </row>
    <row r="392" spans="13:17" ht="20.25" x14ac:dyDescent="0.3">
      <c r="M392" s="39"/>
      <c r="N392" s="38"/>
      <c r="O392" s="38"/>
      <c r="P392" s="38"/>
      <c r="Q392" s="38"/>
    </row>
    <row r="393" spans="13:17" ht="20.25" x14ac:dyDescent="0.3">
      <c r="M393" s="39"/>
      <c r="N393" s="38"/>
      <c r="O393" s="38"/>
      <c r="P393" s="38"/>
      <c r="Q393" s="38"/>
    </row>
    <row r="394" spans="13:17" ht="20.25" x14ac:dyDescent="0.3">
      <c r="M394" s="39"/>
      <c r="N394" s="38"/>
      <c r="O394" s="38"/>
      <c r="P394" s="38"/>
      <c r="Q394" s="38"/>
    </row>
    <row r="395" spans="13:17" ht="20.25" x14ac:dyDescent="0.3">
      <c r="M395" s="39"/>
      <c r="N395" s="38"/>
      <c r="O395" s="38"/>
      <c r="P395" s="38"/>
      <c r="Q395" s="38"/>
    </row>
    <row r="396" spans="13:17" ht="20.25" x14ac:dyDescent="0.3">
      <c r="M396" s="39"/>
      <c r="N396" s="38"/>
      <c r="O396" s="38"/>
      <c r="P396" s="38"/>
      <c r="Q396" s="38"/>
    </row>
    <row r="397" spans="13:17" ht="20.25" x14ac:dyDescent="0.3">
      <c r="M397" s="39"/>
      <c r="N397" s="38"/>
      <c r="O397" s="38"/>
      <c r="P397" s="38"/>
      <c r="Q397" s="38"/>
    </row>
    <row r="398" spans="13:17" ht="20.25" x14ac:dyDescent="0.3">
      <c r="M398" s="39"/>
      <c r="N398" s="38"/>
      <c r="O398" s="38"/>
      <c r="P398" s="38"/>
      <c r="Q398" s="38"/>
    </row>
    <row r="399" spans="13:17" ht="20.25" x14ac:dyDescent="0.3">
      <c r="M399" s="39"/>
      <c r="N399" s="38"/>
      <c r="O399" s="38"/>
      <c r="P399" s="38"/>
      <c r="Q399" s="38"/>
    </row>
    <row r="400" spans="13:17" ht="20.25" x14ac:dyDescent="0.3">
      <c r="M400" s="39"/>
      <c r="N400" s="38"/>
      <c r="O400" s="38"/>
      <c r="P400" s="38"/>
      <c r="Q400" s="38"/>
    </row>
    <row r="401" spans="13:17" ht="20.25" x14ac:dyDescent="0.3">
      <c r="M401" s="39"/>
      <c r="N401" s="38"/>
      <c r="O401" s="38"/>
      <c r="P401" s="38"/>
      <c r="Q401" s="38"/>
    </row>
    <row r="402" spans="13:17" ht="20.25" x14ac:dyDescent="0.3">
      <c r="M402" s="39"/>
      <c r="N402" s="38"/>
      <c r="O402" s="38"/>
      <c r="P402" s="38"/>
      <c r="Q402" s="38"/>
    </row>
    <row r="403" spans="13:17" ht="20.25" x14ac:dyDescent="0.3">
      <c r="M403" s="39"/>
      <c r="N403" s="38"/>
      <c r="O403" s="38"/>
      <c r="P403" s="38"/>
      <c r="Q403" s="38"/>
    </row>
    <row r="404" spans="13:17" ht="20.25" x14ac:dyDescent="0.3">
      <c r="M404" s="39"/>
      <c r="N404" s="38"/>
      <c r="O404" s="38"/>
      <c r="P404" s="38"/>
      <c r="Q404" s="38"/>
    </row>
    <row r="405" spans="13:17" ht="20.25" x14ac:dyDescent="0.3">
      <c r="M405" s="39"/>
      <c r="N405" s="38"/>
      <c r="O405" s="38"/>
      <c r="P405" s="38"/>
      <c r="Q405" s="38"/>
    </row>
    <row r="406" spans="13:17" ht="20.25" x14ac:dyDescent="0.3">
      <c r="M406" s="39"/>
      <c r="N406" s="38"/>
      <c r="O406" s="38"/>
      <c r="P406" s="38"/>
      <c r="Q406" s="38"/>
    </row>
    <row r="407" spans="13:17" ht="20.25" x14ac:dyDescent="0.3">
      <c r="M407" s="39"/>
      <c r="N407" s="38"/>
      <c r="O407" s="38"/>
      <c r="P407" s="38"/>
      <c r="Q407" s="38"/>
    </row>
    <row r="408" spans="13:17" ht="20.25" x14ac:dyDescent="0.3">
      <c r="M408" s="39"/>
      <c r="N408" s="38"/>
      <c r="O408" s="38"/>
      <c r="P408" s="38"/>
      <c r="Q408" s="38"/>
    </row>
    <row r="409" spans="13:17" ht="20.25" x14ac:dyDescent="0.3">
      <c r="M409" s="39"/>
      <c r="N409" s="38"/>
      <c r="O409" s="38"/>
      <c r="P409" s="38"/>
      <c r="Q409" s="38"/>
    </row>
    <row r="410" spans="13:17" ht="20.25" x14ac:dyDescent="0.3">
      <c r="M410" s="39"/>
      <c r="N410" s="38"/>
      <c r="O410" s="38"/>
      <c r="P410" s="38"/>
      <c r="Q410" s="38"/>
    </row>
    <row r="411" spans="13:17" ht="20.25" x14ac:dyDescent="0.3">
      <c r="M411" s="39"/>
      <c r="N411" s="38"/>
      <c r="O411" s="38"/>
      <c r="P411" s="38"/>
      <c r="Q411" s="38"/>
    </row>
    <row r="412" spans="13:17" ht="20.25" x14ac:dyDescent="0.3">
      <c r="M412" s="39"/>
      <c r="N412" s="38"/>
      <c r="O412" s="38"/>
      <c r="P412" s="38"/>
      <c r="Q412" s="38"/>
    </row>
    <row r="413" spans="13:17" ht="20.25" x14ac:dyDescent="0.3">
      <c r="M413" s="39"/>
      <c r="N413" s="38"/>
      <c r="O413" s="38"/>
      <c r="P413" s="38"/>
      <c r="Q413" s="38"/>
    </row>
    <row r="414" spans="13:17" ht="20.25" x14ac:dyDescent="0.3">
      <c r="M414" s="39"/>
      <c r="N414" s="38"/>
      <c r="O414" s="38"/>
      <c r="P414" s="38"/>
      <c r="Q414" s="38"/>
    </row>
    <row r="415" spans="13:17" ht="20.25" x14ac:dyDescent="0.3">
      <c r="M415" s="39"/>
      <c r="N415" s="38"/>
      <c r="O415" s="38"/>
      <c r="P415" s="38"/>
      <c r="Q415" s="38"/>
    </row>
    <row r="416" spans="13:17" ht="20.25" x14ac:dyDescent="0.3">
      <c r="M416" s="39"/>
      <c r="N416" s="38"/>
      <c r="O416" s="38"/>
      <c r="P416" s="38"/>
      <c r="Q416" s="38"/>
    </row>
    <row r="417" spans="13:17" ht="20.25" x14ac:dyDescent="0.3">
      <c r="M417" s="39"/>
      <c r="N417" s="38"/>
      <c r="O417" s="38"/>
      <c r="P417" s="38"/>
      <c r="Q417" s="38"/>
    </row>
    <row r="418" spans="13:17" ht="20.25" x14ac:dyDescent="0.3">
      <c r="M418" s="39"/>
      <c r="N418" s="38"/>
      <c r="O418" s="38"/>
      <c r="P418" s="38"/>
      <c r="Q418" s="38"/>
    </row>
    <row r="419" spans="13:17" ht="20.25" x14ac:dyDescent="0.3">
      <c r="M419" s="39"/>
      <c r="N419" s="38"/>
      <c r="O419" s="38"/>
      <c r="P419" s="38"/>
      <c r="Q419" s="38"/>
    </row>
    <row r="420" spans="13:17" ht="20.25" x14ac:dyDescent="0.3">
      <c r="M420" s="39"/>
      <c r="N420" s="38"/>
      <c r="O420" s="38"/>
      <c r="P420" s="38"/>
      <c r="Q420" s="38"/>
    </row>
    <row r="421" spans="13:17" ht="20.25" x14ac:dyDescent="0.3">
      <c r="M421" s="39"/>
      <c r="N421" s="38"/>
      <c r="O421" s="38"/>
      <c r="P421" s="38"/>
      <c r="Q421" s="38"/>
    </row>
    <row r="422" spans="13:17" ht="20.25" x14ac:dyDescent="0.3">
      <c r="M422" s="39"/>
      <c r="N422" s="38"/>
      <c r="O422" s="38"/>
      <c r="P422" s="38"/>
      <c r="Q422" s="38"/>
    </row>
    <row r="423" spans="13:17" ht="20.25" x14ac:dyDescent="0.3">
      <c r="M423" s="39"/>
      <c r="N423" s="38"/>
      <c r="O423" s="38"/>
      <c r="P423" s="38"/>
      <c r="Q423" s="38"/>
    </row>
    <row r="424" spans="13:17" ht="20.25" x14ac:dyDescent="0.3">
      <c r="M424" s="39"/>
      <c r="N424" s="38"/>
      <c r="O424" s="38"/>
      <c r="P424" s="38"/>
      <c r="Q424" s="38"/>
    </row>
    <row r="425" spans="13:17" ht="20.25" x14ac:dyDescent="0.3">
      <c r="M425" s="39"/>
      <c r="N425" s="38"/>
      <c r="O425" s="38"/>
      <c r="P425" s="38"/>
      <c r="Q425" s="38"/>
    </row>
    <row r="426" spans="13:17" ht="20.25" x14ac:dyDescent="0.3">
      <c r="M426" s="39"/>
      <c r="N426" s="38"/>
      <c r="O426" s="38"/>
      <c r="P426" s="38"/>
      <c r="Q426" s="38"/>
    </row>
    <row r="427" spans="13:17" ht="20.25" x14ac:dyDescent="0.3">
      <c r="M427" s="39"/>
      <c r="N427" s="38"/>
      <c r="O427" s="38"/>
      <c r="P427" s="38"/>
      <c r="Q427" s="38"/>
    </row>
    <row r="428" spans="13:17" ht="20.25" x14ac:dyDescent="0.3">
      <c r="M428" s="39"/>
      <c r="N428" s="38"/>
      <c r="O428" s="38"/>
      <c r="P428" s="38"/>
      <c r="Q428" s="38"/>
    </row>
    <row r="429" spans="13:17" ht="20.25" x14ac:dyDescent="0.3">
      <c r="M429" s="39"/>
      <c r="N429" s="38"/>
      <c r="O429" s="38"/>
      <c r="P429" s="38"/>
      <c r="Q429" s="38"/>
    </row>
    <row r="430" spans="13:17" ht="20.25" x14ac:dyDescent="0.3">
      <c r="M430" s="39"/>
      <c r="N430" s="38"/>
      <c r="O430" s="38"/>
      <c r="P430" s="38"/>
      <c r="Q430" s="38"/>
    </row>
    <row r="431" spans="13:17" ht="20.25" x14ac:dyDescent="0.3">
      <c r="M431" s="39"/>
      <c r="N431" s="38"/>
      <c r="O431" s="38"/>
      <c r="P431" s="38"/>
      <c r="Q431" s="38"/>
    </row>
    <row r="432" spans="13:17" ht="20.25" x14ac:dyDescent="0.3">
      <c r="M432" s="39"/>
      <c r="N432" s="38"/>
      <c r="O432" s="38"/>
      <c r="P432" s="38"/>
      <c r="Q432" s="38"/>
    </row>
    <row r="433" spans="13:17" ht="20.25" x14ac:dyDescent="0.3">
      <c r="M433" s="39"/>
      <c r="N433" s="38"/>
      <c r="O433" s="38"/>
      <c r="P433" s="38"/>
      <c r="Q433" s="38"/>
    </row>
    <row r="434" spans="13:17" ht="20.25" x14ac:dyDescent="0.3">
      <c r="M434" s="39"/>
      <c r="N434" s="38"/>
      <c r="O434" s="38"/>
      <c r="P434" s="38"/>
      <c r="Q434" s="38"/>
    </row>
    <row r="435" spans="13:17" ht="20.25" x14ac:dyDescent="0.3">
      <c r="M435" s="39"/>
      <c r="N435" s="38"/>
      <c r="O435" s="38"/>
      <c r="P435" s="38"/>
      <c r="Q435" s="38"/>
    </row>
    <row r="436" spans="13:17" ht="20.25" x14ac:dyDescent="0.3">
      <c r="M436" s="39"/>
      <c r="N436" s="38"/>
      <c r="O436" s="38"/>
      <c r="P436" s="38"/>
      <c r="Q436" s="38"/>
    </row>
    <row r="437" spans="13:17" ht="20.25" x14ac:dyDescent="0.3">
      <c r="M437" s="39"/>
      <c r="N437" s="38"/>
      <c r="O437" s="38"/>
      <c r="P437" s="38"/>
      <c r="Q437" s="38"/>
    </row>
    <row r="438" spans="13:17" ht="20.25" x14ac:dyDescent="0.3">
      <c r="M438" s="39"/>
      <c r="N438" s="38"/>
      <c r="O438" s="38"/>
      <c r="P438" s="38"/>
      <c r="Q438" s="38"/>
    </row>
    <row r="439" spans="13:17" ht="20.25" x14ac:dyDescent="0.3">
      <c r="M439" s="39"/>
      <c r="N439" s="38"/>
      <c r="O439" s="38"/>
      <c r="P439" s="38"/>
      <c r="Q439" s="38"/>
    </row>
    <row r="440" spans="13:17" ht="20.25" x14ac:dyDescent="0.3">
      <c r="M440" s="39"/>
      <c r="N440" s="38"/>
      <c r="O440" s="38"/>
      <c r="P440" s="38"/>
      <c r="Q440" s="38"/>
    </row>
    <row r="441" spans="13:17" ht="20.25" x14ac:dyDescent="0.3">
      <c r="M441" s="39"/>
      <c r="N441" s="38"/>
      <c r="O441" s="38"/>
      <c r="P441" s="38"/>
      <c r="Q441" s="38"/>
    </row>
    <row r="442" spans="13:17" ht="20.25" x14ac:dyDescent="0.3">
      <c r="M442" s="39"/>
      <c r="N442" s="38"/>
      <c r="O442" s="38"/>
      <c r="P442" s="38"/>
      <c r="Q442" s="38"/>
    </row>
    <row r="443" spans="13:17" ht="20.25" x14ac:dyDescent="0.3">
      <c r="M443" s="39"/>
      <c r="N443" s="38"/>
      <c r="O443" s="38"/>
      <c r="P443" s="38"/>
      <c r="Q443" s="38"/>
    </row>
    <row r="444" spans="13:17" ht="20.25" x14ac:dyDescent="0.3">
      <c r="M444" s="39"/>
      <c r="N444" s="38"/>
      <c r="O444" s="38"/>
      <c r="P444" s="38"/>
      <c r="Q444" s="38"/>
    </row>
    <row r="445" spans="13:17" ht="20.25" x14ac:dyDescent="0.3">
      <c r="M445" s="39"/>
      <c r="N445" s="38"/>
      <c r="O445" s="38"/>
      <c r="P445" s="38"/>
      <c r="Q445" s="38"/>
    </row>
    <row r="446" spans="13:17" ht="20.25" x14ac:dyDescent="0.3">
      <c r="M446" s="39"/>
      <c r="N446" s="38"/>
      <c r="O446" s="38"/>
      <c r="P446" s="38"/>
      <c r="Q446" s="38"/>
    </row>
    <row r="447" spans="13:17" ht="20.25" x14ac:dyDescent="0.3">
      <c r="M447" s="39"/>
      <c r="N447" s="38"/>
      <c r="O447" s="38"/>
      <c r="P447" s="38"/>
      <c r="Q447" s="38"/>
    </row>
    <row r="448" spans="13:17" ht="20.25" x14ac:dyDescent="0.3">
      <c r="M448" s="39"/>
      <c r="N448" s="38"/>
      <c r="O448" s="38"/>
      <c r="P448" s="38"/>
      <c r="Q448" s="38"/>
    </row>
    <row r="449" spans="13:17" ht="20.25" x14ac:dyDescent="0.3">
      <c r="M449" s="39"/>
      <c r="N449" s="38"/>
      <c r="O449" s="38"/>
      <c r="P449" s="38"/>
      <c r="Q449" s="38"/>
    </row>
    <row r="450" spans="13:17" ht="20.25" x14ac:dyDescent="0.3">
      <c r="M450" s="39"/>
      <c r="N450" s="38"/>
      <c r="O450" s="38"/>
      <c r="P450" s="38"/>
      <c r="Q450" s="38"/>
    </row>
    <row r="451" spans="13:17" ht="20.25" x14ac:dyDescent="0.3">
      <c r="M451" s="39"/>
      <c r="N451" s="38"/>
      <c r="O451" s="38"/>
      <c r="P451" s="38"/>
      <c r="Q451" s="38"/>
    </row>
    <row r="452" spans="13:17" ht="20.25" x14ac:dyDescent="0.3">
      <c r="M452" s="39"/>
      <c r="N452" s="38"/>
      <c r="O452" s="38"/>
      <c r="P452" s="38"/>
      <c r="Q452" s="38"/>
    </row>
    <row r="453" spans="13:17" ht="20.25" x14ac:dyDescent="0.3">
      <c r="M453" s="39"/>
      <c r="N453" s="38"/>
      <c r="O453" s="38"/>
      <c r="P453" s="38"/>
      <c r="Q453" s="38"/>
    </row>
    <row r="454" spans="13:17" ht="20.25" x14ac:dyDescent="0.3">
      <c r="M454" s="39"/>
      <c r="N454" s="38"/>
      <c r="O454" s="38"/>
      <c r="P454" s="38"/>
      <c r="Q454" s="38"/>
    </row>
    <row r="455" spans="13:17" ht="20.25" x14ac:dyDescent="0.3">
      <c r="M455" s="39"/>
      <c r="N455" s="38"/>
      <c r="O455" s="38"/>
      <c r="P455" s="38"/>
      <c r="Q455" s="38"/>
    </row>
    <row r="456" spans="13:17" ht="20.25" x14ac:dyDescent="0.3">
      <c r="M456" s="39"/>
      <c r="N456" s="38"/>
      <c r="O456" s="38"/>
      <c r="P456" s="38"/>
      <c r="Q456" s="38"/>
    </row>
    <row r="457" spans="13:17" ht="20.25" x14ac:dyDescent="0.3">
      <c r="M457" s="39"/>
      <c r="N457" s="38"/>
      <c r="O457" s="38"/>
      <c r="P457" s="38"/>
      <c r="Q457" s="38"/>
    </row>
    <row r="458" spans="13:17" ht="20.25" x14ac:dyDescent="0.3">
      <c r="M458" s="39"/>
      <c r="N458" s="38"/>
      <c r="O458" s="38"/>
      <c r="P458" s="38"/>
      <c r="Q458" s="38"/>
    </row>
    <row r="459" spans="13:17" ht="20.25" x14ac:dyDescent="0.3">
      <c r="M459" s="39"/>
      <c r="N459" s="38"/>
      <c r="O459" s="38"/>
      <c r="P459" s="38"/>
      <c r="Q459" s="38"/>
    </row>
    <row r="460" spans="13:17" ht="20.25" x14ac:dyDescent="0.3">
      <c r="M460" s="39"/>
      <c r="N460" s="38"/>
      <c r="O460" s="38"/>
      <c r="P460" s="38"/>
      <c r="Q460" s="38"/>
    </row>
    <row r="461" spans="13:17" ht="20.25" x14ac:dyDescent="0.3">
      <c r="M461" s="39"/>
      <c r="N461" s="38"/>
      <c r="O461" s="38"/>
      <c r="P461" s="38"/>
      <c r="Q461" s="38"/>
    </row>
    <row r="462" spans="13:17" ht="20.25" x14ac:dyDescent="0.3">
      <c r="M462" s="39"/>
      <c r="N462" s="38"/>
      <c r="O462" s="38"/>
      <c r="P462" s="38"/>
      <c r="Q462" s="38"/>
    </row>
    <row r="463" spans="13:17" ht="20.25" x14ac:dyDescent="0.3">
      <c r="M463" s="39"/>
      <c r="N463" s="38"/>
      <c r="O463" s="38"/>
      <c r="P463" s="38"/>
      <c r="Q463" s="38"/>
    </row>
    <row r="464" spans="13:17" ht="20.25" x14ac:dyDescent="0.3">
      <c r="M464" s="39"/>
      <c r="N464" s="38"/>
      <c r="O464" s="38"/>
      <c r="P464" s="38"/>
      <c r="Q464" s="38"/>
    </row>
    <row r="465" spans="13:17" ht="20.25" x14ac:dyDescent="0.3">
      <c r="M465" s="39"/>
      <c r="N465" s="38"/>
      <c r="O465" s="38"/>
      <c r="P465" s="38"/>
      <c r="Q465" s="38"/>
    </row>
    <row r="466" spans="13:17" ht="20.25" x14ac:dyDescent="0.3">
      <c r="M466" s="39"/>
      <c r="N466" s="38"/>
      <c r="O466" s="38"/>
      <c r="P466" s="38"/>
      <c r="Q466" s="38"/>
    </row>
    <row r="467" spans="13:17" ht="20.25" x14ac:dyDescent="0.3">
      <c r="M467" s="39"/>
      <c r="N467" s="38"/>
      <c r="O467" s="38"/>
      <c r="P467" s="38"/>
      <c r="Q467" s="38"/>
    </row>
    <row r="468" spans="13:17" ht="20.25" x14ac:dyDescent="0.3">
      <c r="M468" s="39"/>
      <c r="N468" s="38"/>
      <c r="O468" s="38"/>
      <c r="P468" s="38"/>
      <c r="Q468" s="38"/>
    </row>
    <row r="469" spans="13:17" ht="20.25" x14ac:dyDescent="0.3">
      <c r="M469" s="39"/>
      <c r="N469" s="38"/>
      <c r="O469" s="38"/>
      <c r="P469" s="38"/>
      <c r="Q469" s="38"/>
    </row>
    <row r="470" spans="13:17" ht="20.25" x14ac:dyDescent="0.3">
      <c r="M470" s="39"/>
      <c r="N470" s="38"/>
      <c r="O470" s="38"/>
      <c r="P470" s="38"/>
      <c r="Q470" s="38"/>
    </row>
    <row r="471" spans="13:17" ht="20.25" x14ac:dyDescent="0.3">
      <c r="M471" s="39"/>
      <c r="N471" s="38"/>
      <c r="O471" s="38"/>
      <c r="P471" s="38"/>
      <c r="Q471" s="38"/>
    </row>
    <row r="472" spans="13:17" ht="20.25" x14ac:dyDescent="0.3">
      <c r="M472" s="39"/>
      <c r="N472" s="38"/>
      <c r="O472" s="38"/>
      <c r="P472" s="38"/>
      <c r="Q472" s="38"/>
    </row>
    <row r="473" spans="13:17" ht="20.25" x14ac:dyDescent="0.3">
      <c r="M473" s="39"/>
      <c r="N473" s="38"/>
      <c r="O473" s="38"/>
      <c r="P473" s="38"/>
      <c r="Q473" s="38"/>
    </row>
    <row r="474" spans="13:17" ht="20.25" x14ac:dyDescent="0.3">
      <c r="M474" s="39"/>
      <c r="N474" s="38"/>
      <c r="O474" s="38"/>
      <c r="P474" s="38"/>
      <c r="Q474" s="38"/>
    </row>
    <row r="475" spans="13:17" ht="20.25" x14ac:dyDescent="0.3">
      <c r="M475" s="39"/>
      <c r="N475" s="38"/>
      <c r="O475" s="38"/>
      <c r="P475" s="38"/>
      <c r="Q475" s="38"/>
    </row>
    <row r="476" spans="13:17" ht="20.25" x14ac:dyDescent="0.3">
      <c r="M476" s="39"/>
      <c r="N476" s="38"/>
      <c r="O476" s="38"/>
      <c r="P476" s="38"/>
      <c r="Q476" s="38"/>
    </row>
    <row r="477" spans="13:17" ht="20.25" x14ac:dyDescent="0.3">
      <c r="M477" s="39"/>
      <c r="N477" s="38"/>
      <c r="O477" s="38"/>
      <c r="P477" s="38"/>
      <c r="Q477" s="38"/>
    </row>
    <row r="478" spans="13:17" ht="20.25" x14ac:dyDescent="0.3">
      <c r="M478" s="39"/>
      <c r="N478" s="38"/>
      <c r="O478" s="38"/>
      <c r="P478" s="38"/>
      <c r="Q478" s="38"/>
    </row>
    <row r="479" spans="13:17" ht="20.25" x14ac:dyDescent="0.3">
      <c r="M479" s="39"/>
      <c r="N479" s="38"/>
      <c r="O479" s="38"/>
      <c r="P479" s="38"/>
      <c r="Q479" s="38"/>
    </row>
    <row r="480" spans="13:17" ht="20.25" x14ac:dyDescent="0.3">
      <c r="M480" s="39"/>
      <c r="N480" s="38"/>
      <c r="O480" s="38"/>
      <c r="P480" s="38"/>
      <c r="Q480" s="38"/>
    </row>
    <row r="481" spans="13:17" ht="20.25" x14ac:dyDescent="0.3">
      <c r="M481" s="39"/>
      <c r="N481" s="38"/>
      <c r="O481" s="38"/>
      <c r="P481" s="38"/>
      <c r="Q481" s="38"/>
    </row>
    <row r="482" spans="13:17" ht="20.25" x14ac:dyDescent="0.3">
      <c r="M482" s="39"/>
      <c r="N482" s="38"/>
      <c r="O482" s="38"/>
      <c r="P482" s="38"/>
      <c r="Q482" s="38"/>
    </row>
    <row r="483" spans="13:17" ht="20.25" x14ac:dyDescent="0.3">
      <c r="M483" s="39"/>
      <c r="N483" s="38"/>
      <c r="O483" s="38"/>
      <c r="P483" s="38"/>
      <c r="Q483" s="38"/>
    </row>
    <row r="484" spans="13:17" ht="20.25" x14ac:dyDescent="0.3">
      <c r="M484" s="39"/>
      <c r="N484" s="38"/>
      <c r="O484" s="38"/>
      <c r="P484" s="38"/>
      <c r="Q484" s="38"/>
    </row>
    <row r="485" spans="13:17" ht="20.25" x14ac:dyDescent="0.3">
      <c r="M485" s="39"/>
      <c r="N485" s="38"/>
      <c r="O485" s="38"/>
      <c r="P485" s="38"/>
      <c r="Q485" s="38"/>
    </row>
    <row r="486" spans="13:17" ht="20.25" x14ac:dyDescent="0.3">
      <c r="M486" s="39"/>
      <c r="N486" s="38"/>
      <c r="O486" s="38"/>
      <c r="P486" s="38"/>
      <c r="Q486" s="38"/>
    </row>
    <row r="487" spans="13:17" ht="20.25" x14ac:dyDescent="0.3">
      <c r="M487" s="39"/>
      <c r="N487" s="38"/>
      <c r="O487" s="38"/>
      <c r="P487" s="38"/>
      <c r="Q487" s="38"/>
    </row>
    <row r="488" spans="13:17" ht="20.25" x14ac:dyDescent="0.3">
      <c r="M488" s="39"/>
      <c r="N488" s="38"/>
      <c r="O488" s="38"/>
      <c r="P488" s="38"/>
      <c r="Q488" s="38"/>
    </row>
    <row r="489" spans="13:17" ht="20.25" x14ac:dyDescent="0.3">
      <c r="M489" s="39"/>
      <c r="N489" s="38"/>
      <c r="O489" s="38"/>
      <c r="P489" s="38"/>
      <c r="Q489" s="38"/>
    </row>
    <row r="490" spans="13:17" ht="20.25" x14ac:dyDescent="0.3">
      <c r="M490" s="39"/>
      <c r="N490" s="38"/>
      <c r="O490" s="38"/>
      <c r="P490" s="38"/>
      <c r="Q490" s="38"/>
    </row>
    <row r="491" spans="13:17" ht="20.25" x14ac:dyDescent="0.3">
      <c r="M491" s="39"/>
      <c r="N491" s="38"/>
      <c r="O491" s="38"/>
      <c r="P491" s="38"/>
      <c r="Q491" s="38"/>
    </row>
    <row r="492" spans="13:17" ht="20.25" x14ac:dyDescent="0.3">
      <c r="M492" s="39"/>
      <c r="N492" s="38"/>
      <c r="O492" s="38"/>
      <c r="P492" s="38"/>
      <c r="Q492" s="38"/>
    </row>
    <row r="493" spans="13:17" ht="20.25" x14ac:dyDescent="0.3">
      <c r="M493" s="39"/>
      <c r="N493" s="38"/>
      <c r="O493" s="38"/>
      <c r="P493" s="38"/>
      <c r="Q493" s="38"/>
    </row>
    <row r="494" spans="13:17" ht="20.25" x14ac:dyDescent="0.3">
      <c r="M494" s="39"/>
      <c r="N494" s="38"/>
      <c r="O494" s="38"/>
      <c r="P494" s="38"/>
      <c r="Q494" s="38"/>
    </row>
    <row r="495" spans="13:17" ht="20.25" x14ac:dyDescent="0.3">
      <c r="M495" s="39"/>
      <c r="N495" s="38"/>
      <c r="O495" s="38"/>
      <c r="P495" s="38"/>
      <c r="Q495" s="38"/>
    </row>
    <row r="496" spans="13:17" ht="20.25" x14ac:dyDescent="0.3">
      <c r="M496" s="39"/>
      <c r="N496" s="38"/>
      <c r="O496" s="38"/>
      <c r="P496" s="38"/>
      <c r="Q496" s="38"/>
    </row>
    <row r="497" spans="13:17" ht="20.25" x14ac:dyDescent="0.3">
      <c r="M497" s="39"/>
      <c r="N497" s="38"/>
      <c r="O497" s="38"/>
      <c r="P497" s="38"/>
      <c r="Q497" s="38"/>
    </row>
    <row r="498" spans="13:17" ht="20.25" x14ac:dyDescent="0.3">
      <c r="M498" s="39"/>
      <c r="N498" s="38"/>
      <c r="O498" s="38"/>
      <c r="P498" s="38"/>
      <c r="Q498" s="38"/>
    </row>
    <row r="499" spans="13:17" ht="20.25" x14ac:dyDescent="0.3">
      <c r="M499" s="39"/>
      <c r="N499" s="38"/>
      <c r="O499" s="38"/>
      <c r="P499" s="38"/>
      <c r="Q499" s="38"/>
    </row>
    <row r="500" spans="13:17" ht="20.25" x14ac:dyDescent="0.3">
      <c r="M500" s="39"/>
      <c r="N500" s="38"/>
      <c r="O500" s="38"/>
      <c r="P500" s="38"/>
      <c r="Q500" s="38"/>
    </row>
    <row r="501" spans="13:17" ht="20.25" x14ac:dyDescent="0.3">
      <c r="M501" s="39"/>
      <c r="N501" s="38"/>
      <c r="O501" s="38"/>
      <c r="P501" s="38"/>
      <c r="Q501" s="38"/>
    </row>
    <row r="502" spans="13:17" ht="20.25" x14ac:dyDescent="0.3">
      <c r="M502" s="39"/>
      <c r="N502" s="38"/>
      <c r="O502" s="38"/>
      <c r="P502" s="38"/>
      <c r="Q502" s="38"/>
    </row>
    <row r="503" spans="13:17" ht="20.25" x14ac:dyDescent="0.3">
      <c r="M503" s="39"/>
      <c r="N503" s="38"/>
      <c r="O503" s="38"/>
      <c r="P503" s="38"/>
      <c r="Q503" s="38"/>
    </row>
    <row r="504" spans="13:17" ht="20.25" x14ac:dyDescent="0.3">
      <c r="M504" s="39"/>
      <c r="N504" s="38"/>
      <c r="O504" s="38"/>
      <c r="P504" s="38"/>
      <c r="Q504" s="38"/>
    </row>
    <row r="505" spans="13:17" ht="20.25" x14ac:dyDescent="0.3">
      <c r="M505" s="39"/>
      <c r="N505" s="38"/>
      <c r="O505" s="38"/>
      <c r="P505" s="38"/>
      <c r="Q505" s="38"/>
    </row>
    <row r="506" spans="13:17" ht="20.25" x14ac:dyDescent="0.3">
      <c r="M506" s="39"/>
      <c r="N506" s="38"/>
      <c r="O506" s="38"/>
      <c r="P506" s="38"/>
      <c r="Q506" s="38"/>
    </row>
    <row r="507" spans="13:17" ht="20.25" x14ac:dyDescent="0.3">
      <c r="M507" s="39"/>
      <c r="N507" s="38"/>
      <c r="O507" s="38"/>
      <c r="P507" s="38"/>
      <c r="Q507" s="38"/>
    </row>
    <row r="508" spans="13:17" ht="20.25" x14ac:dyDescent="0.3">
      <c r="M508" s="39"/>
      <c r="N508" s="38"/>
      <c r="O508" s="38"/>
      <c r="P508" s="38"/>
      <c r="Q508" s="38"/>
    </row>
    <row r="509" spans="13:17" ht="20.25" x14ac:dyDescent="0.3">
      <c r="M509" s="39"/>
      <c r="N509" s="38"/>
      <c r="O509" s="38"/>
      <c r="P509" s="38"/>
      <c r="Q509" s="38"/>
    </row>
    <row r="510" spans="13:17" ht="20.25" x14ac:dyDescent="0.3">
      <c r="M510" s="39"/>
      <c r="N510" s="38"/>
      <c r="O510" s="38"/>
      <c r="P510" s="38"/>
      <c r="Q510" s="38"/>
    </row>
    <row r="511" spans="13:17" ht="20.25" x14ac:dyDescent="0.3">
      <c r="M511" s="39"/>
      <c r="N511" s="38"/>
      <c r="O511" s="38"/>
      <c r="P511" s="38"/>
      <c r="Q511" s="38"/>
    </row>
    <row r="512" spans="13:17" ht="20.25" x14ac:dyDescent="0.3">
      <c r="M512" s="39"/>
      <c r="N512" s="38"/>
      <c r="O512" s="38"/>
      <c r="P512" s="38"/>
      <c r="Q512" s="38"/>
    </row>
    <row r="513" spans="13:17" ht="20.25" x14ac:dyDescent="0.3">
      <c r="M513" s="39"/>
      <c r="N513" s="38"/>
      <c r="O513" s="38"/>
      <c r="P513" s="38"/>
      <c r="Q513" s="38"/>
    </row>
    <row r="514" spans="13:17" ht="20.25" x14ac:dyDescent="0.3">
      <c r="M514" s="39"/>
      <c r="N514" s="38"/>
      <c r="O514" s="38"/>
      <c r="P514" s="38"/>
      <c r="Q514" s="38"/>
    </row>
    <row r="515" spans="13:17" ht="20.25" x14ac:dyDescent="0.3">
      <c r="M515" s="39"/>
      <c r="N515" s="38"/>
      <c r="O515" s="38"/>
      <c r="P515" s="38"/>
      <c r="Q515" s="38"/>
    </row>
    <row r="516" spans="13:17" ht="20.25" x14ac:dyDescent="0.3">
      <c r="M516" s="39"/>
      <c r="N516" s="38"/>
      <c r="O516" s="38"/>
      <c r="P516" s="38"/>
      <c r="Q516" s="38"/>
    </row>
    <row r="517" spans="13:17" ht="20.25" x14ac:dyDescent="0.3">
      <c r="M517" s="39"/>
      <c r="N517" s="38"/>
      <c r="O517" s="38"/>
      <c r="P517" s="38"/>
      <c r="Q517" s="38"/>
    </row>
    <row r="518" spans="13:17" ht="20.25" x14ac:dyDescent="0.3">
      <c r="M518" s="39"/>
      <c r="N518" s="38"/>
      <c r="O518" s="38"/>
      <c r="P518" s="38"/>
      <c r="Q518" s="38"/>
    </row>
    <row r="519" spans="13:17" ht="20.25" x14ac:dyDescent="0.3">
      <c r="M519" s="39"/>
      <c r="N519" s="38"/>
      <c r="O519" s="38"/>
      <c r="P519" s="38"/>
      <c r="Q519" s="38"/>
    </row>
    <row r="520" spans="13:17" ht="20.25" x14ac:dyDescent="0.3">
      <c r="M520" s="39"/>
      <c r="N520" s="38"/>
      <c r="O520" s="38"/>
      <c r="P520" s="38"/>
      <c r="Q520" s="38"/>
    </row>
    <row r="521" spans="13:17" ht="20.25" x14ac:dyDescent="0.3">
      <c r="M521" s="39"/>
      <c r="N521" s="38"/>
      <c r="O521" s="38"/>
      <c r="P521" s="38"/>
      <c r="Q521" s="38"/>
    </row>
    <row r="522" spans="13:17" ht="20.25" x14ac:dyDescent="0.3">
      <c r="M522" s="39"/>
      <c r="N522" s="38"/>
      <c r="O522" s="38"/>
      <c r="P522" s="38"/>
      <c r="Q522" s="38"/>
    </row>
    <row r="523" spans="13:17" ht="20.25" x14ac:dyDescent="0.3">
      <c r="M523" s="39"/>
      <c r="N523" s="38"/>
      <c r="O523" s="38"/>
      <c r="P523" s="38"/>
      <c r="Q523" s="38"/>
    </row>
    <row r="524" spans="13:17" ht="20.25" x14ac:dyDescent="0.3">
      <c r="M524" s="39"/>
      <c r="N524" s="38"/>
      <c r="O524" s="38"/>
      <c r="P524" s="38"/>
      <c r="Q524" s="38"/>
    </row>
    <row r="525" spans="13:17" ht="20.25" x14ac:dyDescent="0.3">
      <c r="M525" s="39"/>
      <c r="N525" s="38"/>
      <c r="O525" s="38"/>
      <c r="P525" s="38"/>
      <c r="Q525" s="38"/>
    </row>
    <row r="526" spans="13:17" ht="20.25" x14ac:dyDescent="0.3">
      <c r="M526" s="39"/>
      <c r="N526" s="38"/>
      <c r="O526" s="38"/>
      <c r="P526" s="38"/>
      <c r="Q526" s="38"/>
    </row>
    <row r="527" spans="13:17" ht="20.25" x14ac:dyDescent="0.3">
      <c r="M527" s="39"/>
      <c r="N527" s="38"/>
      <c r="O527" s="38"/>
      <c r="P527" s="38"/>
      <c r="Q527" s="38"/>
    </row>
    <row r="528" spans="13:17" ht="20.25" x14ac:dyDescent="0.3">
      <c r="M528" s="39"/>
      <c r="N528" s="38"/>
      <c r="O528" s="38"/>
      <c r="P528" s="38"/>
      <c r="Q528" s="38"/>
    </row>
    <row r="529" spans="13:17" ht="20.25" x14ac:dyDescent="0.3">
      <c r="M529" s="39"/>
      <c r="N529" s="38"/>
      <c r="O529" s="38"/>
      <c r="P529" s="38"/>
      <c r="Q529" s="38"/>
    </row>
    <row r="530" spans="13:17" ht="20.25" x14ac:dyDescent="0.3">
      <c r="M530" s="39"/>
      <c r="N530" s="38"/>
      <c r="O530" s="38"/>
      <c r="P530" s="38"/>
      <c r="Q530" s="38"/>
    </row>
    <row r="531" spans="13:17" ht="20.25" x14ac:dyDescent="0.3">
      <c r="M531" s="39"/>
      <c r="N531" s="38"/>
      <c r="O531" s="38"/>
      <c r="P531" s="38"/>
      <c r="Q531" s="38"/>
    </row>
    <row r="532" spans="13:17" ht="20.25" x14ac:dyDescent="0.3">
      <c r="M532" s="39"/>
      <c r="N532" s="38"/>
      <c r="O532" s="38"/>
      <c r="P532" s="38"/>
      <c r="Q532" s="38"/>
    </row>
    <row r="533" spans="13:17" ht="20.25" x14ac:dyDescent="0.3">
      <c r="M533" s="39"/>
      <c r="N533" s="38"/>
      <c r="O533" s="38"/>
      <c r="P533" s="38"/>
      <c r="Q533" s="38"/>
    </row>
    <row r="534" spans="13:17" ht="20.25" x14ac:dyDescent="0.3">
      <c r="M534" s="39"/>
      <c r="N534" s="38"/>
      <c r="O534" s="38"/>
      <c r="P534" s="38"/>
      <c r="Q534" s="38"/>
    </row>
    <row r="535" spans="13:17" ht="20.25" x14ac:dyDescent="0.3">
      <c r="M535" s="39"/>
      <c r="N535" s="38"/>
      <c r="O535" s="38"/>
      <c r="P535" s="38"/>
      <c r="Q535" s="38"/>
    </row>
    <row r="536" spans="13:17" ht="20.25" x14ac:dyDescent="0.3">
      <c r="M536" s="39"/>
      <c r="N536" s="38"/>
      <c r="O536" s="38"/>
      <c r="P536" s="38"/>
      <c r="Q536" s="38"/>
    </row>
    <row r="537" spans="13:17" ht="20.25" x14ac:dyDescent="0.3">
      <c r="M537" s="39"/>
      <c r="N537" s="38"/>
      <c r="O537" s="38"/>
      <c r="P537" s="38"/>
      <c r="Q537" s="38"/>
    </row>
    <row r="538" spans="13:17" ht="20.25" x14ac:dyDescent="0.3">
      <c r="M538" s="39"/>
      <c r="N538" s="38"/>
      <c r="O538" s="38"/>
      <c r="P538" s="38"/>
      <c r="Q538" s="38"/>
    </row>
    <row r="539" spans="13:17" ht="20.25" x14ac:dyDescent="0.3">
      <c r="M539" s="39"/>
      <c r="N539" s="38"/>
      <c r="O539" s="38"/>
      <c r="P539" s="38"/>
      <c r="Q539" s="38"/>
    </row>
    <row r="540" spans="13:17" ht="20.25" x14ac:dyDescent="0.3">
      <c r="M540" s="39"/>
      <c r="N540" s="38"/>
      <c r="O540" s="38"/>
      <c r="P540" s="38"/>
      <c r="Q540" s="38"/>
    </row>
    <row r="541" spans="13:17" ht="20.25" x14ac:dyDescent="0.3">
      <c r="M541" s="39"/>
      <c r="N541" s="38"/>
      <c r="O541" s="38"/>
      <c r="P541" s="38"/>
      <c r="Q541" s="38"/>
    </row>
    <row r="542" spans="13:17" ht="20.25" x14ac:dyDescent="0.3">
      <c r="M542" s="39"/>
      <c r="N542" s="38"/>
      <c r="O542" s="38"/>
      <c r="P542" s="38"/>
      <c r="Q542" s="38"/>
    </row>
    <row r="543" spans="13:17" ht="20.25" x14ac:dyDescent="0.3">
      <c r="M543" s="39"/>
      <c r="N543" s="38"/>
      <c r="O543" s="38"/>
      <c r="P543" s="38"/>
      <c r="Q543" s="38"/>
    </row>
    <row r="544" spans="13:17" ht="20.25" x14ac:dyDescent="0.3">
      <c r="M544" s="39"/>
      <c r="N544" s="38"/>
      <c r="O544" s="38"/>
      <c r="P544" s="38"/>
      <c r="Q544" s="38"/>
    </row>
    <row r="545" spans="13:17" ht="20.25" x14ac:dyDescent="0.3">
      <c r="M545" s="39"/>
      <c r="N545" s="38"/>
      <c r="O545" s="38"/>
      <c r="P545" s="38"/>
      <c r="Q545" s="38"/>
    </row>
    <row r="546" spans="13:17" ht="20.25" x14ac:dyDescent="0.3">
      <c r="M546" s="39"/>
      <c r="N546" s="38"/>
      <c r="O546" s="38"/>
      <c r="P546" s="38"/>
      <c r="Q546" s="38"/>
    </row>
    <row r="547" spans="13:17" ht="20.25" x14ac:dyDescent="0.3">
      <c r="M547" s="39"/>
      <c r="N547" s="38"/>
      <c r="O547" s="38"/>
      <c r="P547" s="38"/>
      <c r="Q547" s="38"/>
    </row>
    <row r="548" spans="13:17" ht="20.25" x14ac:dyDescent="0.3">
      <c r="M548" s="39"/>
      <c r="N548" s="38"/>
      <c r="O548" s="38"/>
      <c r="P548" s="38"/>
      <c r="Q548" s="38"/>
    </row>
    <row r="549" spans="13:17" ht="20.25" x14ac:dyDescent="0.3">
      <c r="M549" s="39"/>
      <c r="N549" s="38"/>
      <c r="O549" s="38"/>
      <c r="P549" s="38"/>
      <c r="Q549" s="38"/>
    </row>
    <row r="550" spans="13:17" ht="20.25" x14ac:dyDescent="0.3">
      <c r="M550" s="39"/>
      <c r="N550" s="38"/>
      <c r="O550" s="38"/>
      <c r="P550" s="38"/>
      <c r="Q550" s="38"/>
    </row>
    <row r="551" spans="13:17" ht="20.25" x14ac:dyDescent="0.3">
      <c r="M551" s="39"/>
      <c r="N551" s="38"/>
      <c r="O551" s="38"/>
      <c r="P551" s="38"/>
      <c r="Q551" s="38"/>
    </row>
    <row r="552" spans="13:17" ht="20.25" x14ac:dyDescent="0.3">
      <c r="M552" s="39"/>
      <c r="N552" s="38"/>
      <c r="O552" s="38"/>
      <c r="P552" s="38"/>
      <c r="Q552" s="38"/>
    </row>
    <row r="553" spans="13:17" ht="20.25" x14ac:dyDescent="0.3">
      <c r="M553" s="39"/>
      <c r="N553" s="38"/>
      <c r="O553" s="38"/>
      <c r="P553" s="38"/>
      <c r="Q553" s="38"/>
    </row>
    <row r="554" spans="13:17" ht="20.25" x14ac:dyDescent="0.3">
      <c r="M554" s="39"/>
      <c r="N554" s="38"/>
      <c r="O554" s="38"/>
      <c r="P554" s="38"/>
      <c r="Q554" s="38"/>
    </row>
    <row r="555" spans="13:17" ht="20.25" x14ac:dyDescent="0.3">
      <c r="M555" s="39"/>
      <c r="N555" s="38"/>
      <c r="O555" s="38"/>
      <c r="P555" s="38"/>
      <c r="Q555" s="38"/>
    </row>
    <row r="556" spans="13:17" ht="20.25" x14ac:dyDescent="0.3">
      <c r="M556" s="39"/>
      <c r="N556" s="38"/>
      <c r="O556" s="38"/>
      <c r="P556" s="38"/>
      <c r="Q556" s="38"/>
    </row>
    <row r="557" spans="13:17" ht="20.25" x14ac:dyDescent="0.3">
      <c r="M557" s="39"/>
      <c r="N557" s="38"/>
      <c r="O557" s="38"/>
      <c r="P557" s="38"/>
      <c r="Q557" s="38"/>
    </row>
    <row r="558" spans="13:17" ht="20.25" x14ac:dyDescent="0.3">
      <c r="M558" s="39"/>
      <c r="N558" s="38"/>
      <c r="O558" s="38"/>
      <c r="P558" s="38"/>
      <c r="Q558" s="38"/>
    </row>
    <row r="559" spans="13:17" ht="20.25" x14ac:dyDescent="0.3">
      <c r="M559" s="39"/>
      <c r="N559" s="38"/>
      <c r="O559" s="38"/>
      <c r="P559" s="38"/>
      <c r="Q559" s="38"/>
    </row>
    <row r="560" spans="13:17" ht="20.25" x14ac:dyDescent="0.3">
      <c r="M560" s="39"/>
      <c r="N560" s="38"/>
      <c r="O560" s="38"/>
      <c r="P560" s="38"/>
      <c r="Q560" s="38"/>
    </row>
    <row r="561" spans="13:17" ht="20.25" x14ac:dyDescent="0.3">
      <c r="M561" s="39"/>
      <c r="N561" s="38"/>
      <c r="O561" s="38"/>
      <c r="P561" s="38"/>
      <c r="Q561" s="38"/>
    </row>
    <row r="562" spans="13:17" ht="20.25" x14ac:dyDescent="0.3">
      <c r="M562" s="39"/>
      <c r="N562" s="38"/>
      <c r="O562" s="38"/>
      <c r="P562" s="38"/>
      <c r="Q562" s="38"/>
    </row>
    <row r="563" spans="13:17" ht="20.25" x14ac:dyDescent="0.3">
      <c r="M563" s="39"/>
      <c r="N563" s="38"/>
      <c r="O563" s="38"/>
      <c r="P563" s="38"/>
      <c r="Q563" s="38"/>
    </row>
    <row r="564" spans="13:17" ht="20.25" x14ac:dyDescent="0.3">
      <c r="M564" s="39"/>
      <c r="N564" s="38"/>
      <c r="O564" s="38"/>
      <c r="P564" s="38"/>
      <c r="Q564" s="38"/>
    </row>
    <row r="565" spans="13:17" ht="20.25" x14ac:dyDescent="0.3">
      <c r="M565" s="39"/>
      <c r="N565" s="38"/>
      <c r="O565" s="38"/>
      <c r="P565" s="38"/>
      <c r="Q565" s="38"/>
    </row>
    <row r="566" spans="13:17" ht="20.25" x14ac:dyDescent="0.3">
      <c r="M566" s="39"/>
      <c r="N566" s="38"/>
      <c r="O566" s="38"/>
      <c r="P566" s="38"/>
      <c r="Q566" s="38"/>
    </row>
    <row r="567" spans="13:17" ht="20.25" x14ac:dyDescent="0.3">
      <c r="M567" s="39"/>
      <c r="N567" s="38"/>
      <c r="O567" s="38"/>
      <c r="P567" s="38"/>
      <c r="Q567" s="38"/>
    </row>
    <row r="568" spans="13:17" ht="20.25" x14ac:dyDescent="0.3">
      <c r="M568" s="39"/>
      <c r="N568" s="38"/>
      <c r="O568" s="38"/>
      <c r="P568" s="38"/>
      <c r="Q568" s="38"/>
    </row>
    <row r="569" spans="13:17" ht="20.25" x14ac:dyDescent="0.3">
      <c r="M569" s="39"/>
      <c r="N569" s="38"/>
      <c r="O569" s="38"/>
      <c r="P569" s="38"/>
      <c r="Q569" s="38"/>
    </row>
    <row r="570" spans="13:17" ht="20.25" x14ac:dyDescent="0.3">
      <c r="M570" s="39"/>
      <c r="N570" s="38"/>
      <c r="O570" s="38"/>
      <c r="P570" s="38"/>
      <c r="Q570" s="38"/>
    </row>
    <row r="571" spans="13:17" ht="20.25" x14ac:dyDescent="0.3">
      <c r="M571" s="39"/>
      <c r="N571" s="38"/>
      <c r="O571" s="38"/>
      <c r="P571" s="38"/>
      <c r="Q571" s="38"/>
    </row>
    <row r="572" spans="13:17" ht="20.25" x14ac:dyDescent="0.3">
      <c r="M572" s="39"/>
      <c r="N572" s="38"/>
      <c r="O572" s="38"/>
      <c r="P572" s="38"/>
      <c r="Q572" s="38"/>
    </row>
    <row r="573" spans="13:17" ht="20.25" x14ac:dyDescent="0.3">
      <c r="M573" s="39"/>
      <c r="N573" s="38"/>
      <c r="O573" s="38"/>
      <c r="P573" s="38"/>
      <c r="Q573" s="38"/>
    </row>
    <row r="574" spans="13:17" ht="20.25" x14ac:dyDescent="0.3">
      <c r="M574" s="39"/>
      <c r="N574" s="38"/>
      <c r="O574" s="38"/>
      <c r="P574" s="38"/>
      <c r="Q574" s="38"/>
    </row>
    <row r="575" spans="13:17" ht="20.25" x14ac:dyDescent="0.3">
      <c r="M575" s="39"/>
      <c r="N575" s="38"/>
      <c r="O575" s="38"/>
      <c r="P575" s="38"/>
      <c r="Q575" s="38"/>
    </row>
    <row r="576" spans="13:17" ht="20.25" x14ac:dyDescent="0.3">
      <c r="M576" s="39"/>
      <c r="N576" s="38"/>
      <c r="O576" s="38"/>
      <c r="P576" s="38"/>
      <c r="Q576" s="38"/>
    </row>
  </sheetData>
  <mergeCells count="26">
    <mergeCell ref="D1:G1"/>
    <mergeCell ref="D2:G2"/>
    <mergeCell ref="D3:G3"/>
    <mergeCell ref="D4:G4"/>
    <mergeCell ref="M8:Q8"/>
    <mergeCell ref="M9:M10"/>
    <mergeCell ref="N9:N10"/>
    <mergeCell ref="O9:O10"/>
    <mergeCell ref="P9:P10"/>
    <mergeCell ref="Q9:Q10"/>
    <mergeCell ref="A306:B306"/>
    <mergeCell ref="A7:G7"/>
    <mergeCell ref="G9:G10"/>
    <mergeCell ref="F306:G306"/>
    <mergeCell ref="H8:L8"/>
    <mergeCell ref="H9:H10"/>
    <mergeCell ref="I9:I10"/>
    <mergeCell ref="J9:J10"/>
    <mergeCell ref="K9:K10"/>
    <mergeCell ref="L9:L10"/>
    <mergeCell ref="C9:C10"/>
    <mergeCell ref="D9:D10"/>
    <mergeCell ref="E9:E10"/>
    <mergeCell ref="F9:F10"/>
    <mergeCell ref="A9:A10"/>
    <mergeCell ref="B9:B10"/>
  </mergeCells>
  <printOptions horizontalCentered="1"/>
  <pageMargins left="0.23622047244094491" right="0.23622047244094491" top="1.1811023622047245" bottom="0.51181102362204722" header="0.31496062992125984" footer="0.31496062992125984"/>
  <pageSetup paperSize="9" scale="45" firstPageNumber="3" fitToHeight="58" orientation="landscape" useFirstPageNumber="1" r:id="rId1"/>
  <headerFooter>
    <oddFooter>&amp;R&amp;"Times New Roman,обычный"&amp;22&amp;P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dodatok</vt:lpstr>
      <vt:lpstr>dodatok!Заголовки_для_печати</vt:lpstr>
      <vt:lpstr>dodatok!Область_печати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Войтенко Cвітлана Олексіївна</cp:lastModifiedBy>
  <cp:lastPrinted>2021-05-19T13:18:20Z</cp:lastPrinted>
  <dcterms:created xsi:type="dcterms:W3CDTF">2018-10-18T06:20:50Z</dcterms:created>
  <dcterms:modified xsi:type="dcterms:W3CDTF">2021-05-21T13:18:41Z</dcterms:modified>
</cp:coreProperties>
</file>