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1" sheetId="1" r:id="rId1"/>
  </sheets>
  <definedNames>
    <definedName name="_xlfn.AGGREGATE" hidden="1">#NAME?</definedName>
    <definedName name="_xlnm.Print_Titles" localSheetId="0">'дод 1'!$18:$18</definedName>
    <definedName name="_xlnm.Print_Area" localSheetId="0">'дод 1'!$A$1:$F$56</definedName>
  </definedNames>
  <calcPr fullCalcOnLoad="1"/>
</workbook>
</file>

<file path=xl/sharedStrings.xml><?xml version="1.0" encoding="utf-8"?>
<sst xmlns="http://schemas.openxmlformats.org/spreadsheetml/2006/main" count="81" uniqueCount="74">
  <si>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</si>
  <si>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</si>
  <si>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</si>
  <si>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</si>
  <si>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</si>
  <si>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</si>
  <si>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</si>
  <si>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</si>
  <si>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</si>
  <si>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</si>
  <si>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</si>
  <si>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</si>
  <si>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</si>
  <si>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</si>
  <si>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</si>
  <si>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</si>
  <si>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</si>
  <si>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</si>
  <si>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</si>
  <si>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</si>
  <si>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</si>
  <si>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</si>
  <si>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</si>
  <si>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</si>
  <si>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</si>
  <si>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</si>
  <si>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</si>
  <si>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</si>
  <si>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</si>
  <si>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</si>
  <si>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</si>
  <si>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</si>
  <si>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</si>
  <si>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</si>
  <si>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</si>
  <si>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</si>
  <si>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</si>
  <si>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</si>
  <si>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</si>
  <si>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</si>
  <si>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</si>
  <si>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</si>
  <si>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</si>
  <si>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</si>
  <si>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</si>
  <si>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</si>
  <si>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</si>
  <si>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</si>
  <si>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</si>
  <si>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</si>
  <si>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</si>
  <si>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</si>
  <si>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</si>
  <si>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</si>
  <si>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</si>
  <si>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</si>
  <si>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</si>
  <si>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Сумський міський голова</t>
  </si>
  <si>
    <t>О.М. Лисенко</t>
  </si>
  <si>
    <t>Фінансування бюджету Сумської міської територіальної громади           на 2021 рік</t>
  </si>
  <si>
    <t>18531000000</t>
  </si>
  <si>
    <t>(код бюджету)</t>
  </si>
  <si>
    <t>401201</t>
  </si>
  <si>
    <t>до     рішення    Сумської   міської    ради</t>
  </si>
  <si>
    <t xml:space="preserve">Сумської                 міської                ради </t>
  </si>
  <si>
    <t>від   24   грудня  2020     року   № 62-МР</t>
  </si>
  <si>
    <t xml:space="preserve">«Про      внесення     змін    до    рішення </t>
  </si>
  <si>
    <t xml:space="preserve">«Про     бюджет      Сумської        міської </t>
  </si>
  <si>
    <t xml:space="preserve">територіальної     громади  на  2021  рік»    </t>
  </si>
  <si>
    <t>Виконавець: _______________ Липова С.А.</t>
  </si>
  <si>
    <t xml:space="preserve">(зі змінами)» </t>
  </si>
  <si>
    <t xml:space="preserve">               Додаток 1</t>
  </si>
  <si>
    <r>
      <t xml:space="preserve">від </t>
    </r>
    <r>
      <rPr>
        <sz val="14"/>
        <color indexed="9"/>
        <rFont val="Times New Roman"/>
        <family val="1"/>
      </rPr>
      <t xml:space="preserve"> 23  липня</t>
    </r>
    <r>
      <rPr>
        <sz val="14"/>
        <rFont val="Times New Roman"/>
        <family val="1"/>
      </rPr>
      <t xml:space="preserve"> 2021 року   № </t>
    </r>
    <r>
      <rPr>
        <sz val="14"/>
        <color indexed="9"/>
        <rFont val="Times New Roman"/>
        <family val="1"/>
      </rPr>
      <t xml:space="preserve">1543 </t>
    </r>
    <r>
      <rPr>
        <sz val="14"/>
        <rFont val="Times New Roman"/>
        <family val="1"/>
      </rPr>
      <t>-  МР</t>
    </r>
  </si>
  <si>
    <t>Продовження додатку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</si>
</sst>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" borderId="0" applyNumberFormat="0" applyBorder="0" applyAlignment="0" applyProtection="0"/>
    <xf numFmtId="0" fontId="14" fillId="4" borderId="0" applyNumberFormat="0" applyBorder="0" applyAlignment="0" applyProtection="0"/>
    <xf numFmtId="0" fontId="52" fillId="5" borderId="0" applyNumberFormat="0" applyBorder="0" applyAlignment="0" applyProtection="0"/>
    <xf numFmtId="0" fontId="14" fillId="6" borderId="0" applyNumberFormat="0" applyBorder="0" applyAlignment="0" applyProtection="0"/>
    <xf numFmtId="0" fontId="52" fillId="7" borderId="0" applyNumberFormat="0" applyBorder="0" applyAlignment="0" applyProtection="0"/>
    <xf numFmtId="0" fontId="14" fillId="8" borderId="0" applyNumberFormat="0" applyBorder="0" applyAlignment="0" applyProtection="0"/>
    <xf numFmtId="0" fontId="52" fillId="9" borderId="0" applyNumberFormat="0" applyBorder="0" applyAlignment="0" applyProtection="0"/>
    <xf numFmtId="0" fontId="14" fillId="10" borderId="0" applyNumberFormat="0" applyBorder="0" applyAlignment="0" applyProtection="0"/>
    <xf numFmtId="0" fontId="52" fillId="11" borderId="0" applyNumberFormat="0" applyBorder="0" applyAlignment="0" applyProtection="0"/>
    <xf numFmtId="0" fontId="14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8" borderId="0" applyNumberFormat="0" applyBorder="0" applyAlignment="0" applyProtection="0"/>
    <xf numFmtId="0" fontId="52" fillId="20" borderId="0" applyNumberFormat="0" applyBorder="0" applyAlignment="0" applyProtection="0"/>
    <xf numFmtId="0" fontId="14" fillId="14" borderId="0" applyNumberFormat="0" applyBorder="0" applyAlignment="0" applyProtection="0"/>
    <xf numFmtId="0" fontId="52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53" fillId="25" borderId="0" applyNumberFormat="0" applyBorder="0" applyAlignment="0" applyProtection="0"/>
    <xf numFmtId="0" fontId="13" fillId="16" borderId="0" applyNumberFormat="0" applyBorder="0" applyAlignment="0" applyProtection="0"/>
    <xf numFmtId="0" fontId="53" fillId="26" borderId="0" applyNumberFormat="0" applyBorder="0" applyAlignment="0" applyProtection="0"/>
    <xf numFmtId="0" fontId="13" fillId="18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4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8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39" fillId="59" borderId="0" xfId="0" applyFont="1" applyFill="1" applyAlignment="1">
      <alignment horizontal="left" vertical="center" indent="1"/>
    </xf>
    <xf numFmtId="4" fontId="31" fillId="0" borderId="0" xfId="0" applyNumberFormat="1" applyFont="1" applyFill="1" applyAlignment="1" applyProtection="1">
      <alignment vertical="top"/>
      <protection/>
    </xf>
    <xf numFmtId="0" fontId="39" fillId="0" borderId="0" xfId="0" applyFont="1" applyFill="1" applyAlignment="1">
      <alignment horizontal="center" vertical="center" wrapText="1"/>
    </xf>
    <xf numFmtId="0" fontId="39" fillId="59" borderId="0" xfId="0" applyFont="1" applyFill="1" applyAlignment="1">
      <alignment horizontal="left" vertical="center" indent="1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3" fillId="0" borderId="0" xfId="0" applyNumberFormat="1" applyFont="1" applyFill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39" fillId="0" borderId="0" xfId="0" applyNumberFormat="1" applyFont="1" applyFill="1" applyAlignment="1" applyProtection="1">
      <alignment horizontal="center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Fill="1" applyAlignment="1">
      <alignment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view="pageBreakPreview" zoomScale="85" zoomScaleSheetLayoutView="85" zoomScalePageLayoutView="0" workbookViewId="0" topLeftCell="A1">
      <selection activeCell="K14" sqref="K14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20.16015625" style="3" customWidth="1"/>
    <col min="4" max="4" width="22.16015625" style="3" customWidth="1"/>
    <col min="5" max="5" width="20.33203125" style="3" customWidth="1"/>
    <col min="6" max="6" width="21.83203125" style="3" customWidth="1"/>
    <col min="7" max="7" width="1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1:7" s="87" customFormat="1" ht="30.75" customHeight="1">
      <c r="A1" s="85"/>
      <c r="B1" s="85"/>
      <c r="C1" s="85">
        <v>4</v>
      </c>
      <c r="D1" s="85"/>
      <c r="E1" s="86" t="s">
        <v>73</v>
      </c>
      <c r="F1" s="86"/>
      <c r="G1" s="85"/>
    </row>
    <row r="2" spans="3:6" ht="30.75" customHeight="1">
      <c r="C2" s="65"/>
      <c r="E2" s="84"/>
      <c r="F2" s="84"/>
    </row>
    <row r="3" spans="3:7" ht="14.25" customHeight="1">
      <c r="C3" s="68" t="s">
        <v>71</v>
      </c>
      <c r="D3" s="68"/>
      <c r="E3" s="68"/>
      <c r="F3" s="68"/>
      <c r="G3" s="36"/>
    </row>
    <row r="4" spans="3:7" ht="15" customHeight="1">
      <c r="C4" s="64"/>
      <c r="D4" s="69" t="s">
        <v>63</v>
      </c>
      <c r="E4" s="69"/>
      <c r="F4" s="69"/>
      <c r="G4" s="36"/>
    </row>
    <row r="5" spans="3:7" ht="15" customHeight="1">
      <c r="C5" s="64"/>
      <c r="D5" s="69" t="s">
        <v>66</v>
      </c>
      <c r="E5" s="69"/>
      <c r="F5" s="69"/>
      <c r="G5" s="36"/>
    </row>
    <row r="6" spans="3:7" ht="15" customHeight="1">
      <c r="C6" s="64"/>
      <c r="D6" s="69" t="s">
        <v>64</v>
      </c>
      <c r="E6" s="69"/>
      <c r="F6" s="69"/>
      <c r="G6" s="36"/>
    </row>
    <row r="7" spans="3:7" ht="15" customHeight="1">
      <c r="C7" s="65"/>
      <c r="D7" s="69" t="s">
        <v>65</v>
      </c>
      <c r="E7" s="69"/>
      <c r="F7" s="69"/>
      <c r="G7" s="36"/>
    </row>
    <row r="8" spans="3:7" ht="15" customHeight="1">
      <c r="C8" s="65"/>
      <c r="D8" s="69" t="s">
        <v>67</v>
      </c>
      <c r="E8" s="69"/>
      <c r="F8" s="69"/>
      <c r="G8" s="36"/>
    </row>
    <row r="9" spans="3:7" ht="15" customHeight="1">
      <c r="C9" s="65"/>
      <c r="D9" s="69" t="s">
        <v>68</v>
      </c>
      <c r="E9" s="69"/>
      <c r="F9" s="69"/>
      <c r="G9" s="36"/>
    </row>
    <row r="10" spans="3:7" ht="15" customHeight="1">
      <c r="C10" s="65"/>
      <c r="D10" s="66" t="s">
        <v>70</v>
      </c>
      <c r="E10" s="66"/>
      <c r="F10" s="66"/>
      <c r="G10" s="36"/>
    </row>
    <row r="11" spans="3:7" ht="15.75" customHeight="1">
      <c r="C11" s="65"/>
      <c r="D11" s="69" t="s">
        <v>72</v>
      </c>
      <c r="E11" s="69"/>
      <c r="F11" s="69"/>
      <c r="G11" s="36"/>
    </row>
    <row r="12" spans="3:6" ht="12.75" customHeight="1">
      <c r="C12" s="65"/>
      <c r="D12" s="65"/>
      <c r="E12" s="65"/>
      <c r="F12" s="65"/>
    </row>
    <row r="14" spans="1:9" s="6" customFormat="1" ht="60" customHeight="1">
      <c r="A14" s="70" t="s">
        <v>59</v>
      </c>
      <c r="B14" s="70"/>
      <c r="C14" s="70"/>
      <c r="D14" s="70"/>
      <c r="E14" s="70"/>
      <c r="F14" s="70"/>
      <c r="G14" s="5"/>
      <c r="I14" s="4"/>
    </row>
    <row r="15" spans="3:9" s="6" customFormat="1" ht="18.75" customHeight="1">
      <c r="C15" s="76" t="s">
        <v>60</v>
      </c>
      <c r="D15" s="77"/>
      <c r="E15" s="31"/>
      <c r="F15" s="31"/>
      <c r="G15" s="5"/>
      <c r="I15" s="46"/>
    </row>
    <row r="16" spans="3:9" s="6" customFormat="1" ht="8.25" customHeight="1">
      <c r="C16" s="82" t="s">
        <v>61</v>
      </c>
      <c r="D16" s="83"/>
      <c r="E16" s="31"/>
      <c r="F16" s="31"/>
      <c r="G16" s="5"/>
      <c r="I16" s="46"/>
    </row>
    <row r="17" spans="1:9" ht="11.25" customHeight="1">
      <c r="A17" s="75"/>
      <c r="B17" s="75"/>
      <c r="C17" s="75"/>
      <c r="D17" s="75"/>
      <c r="E17" s="75"/>
      <c r="F17" s="7" t="s">
        <v>56</v>
      </c>
      <c r="I17" s="47"/>
    </row>
    <row r="18" spans="1:9" s="10" customFormat="1" ht="24.75" customHeight="1">
      <c r="A18" s="74" t="s">
        <v>0</v>
      </c>
      <c r="B18" s="74" t="s">
        <v>44</v>
      </c>
      <c r="C18" s="74" t="s">
        <v>45</v>
      </c>
      <c r="D18" s="74" t="s">
        <v>2</v>
      </c>
      <c r="E18" s="74" t="s">
        <v>3</v>
      </c>
      <c r="F18" s="74"/>
      <c r="G18" s="9"/>
      <c r="I18" s="4"/>
    </row>
    <row r="19" spans="1:7" s="10" customFormat="1" ht="29.25" customHeight="1">
      <c r="A19" s="74"/>
      <c r="B19" s="74"/>
      <c r="C19" s="74"/>
      <c r="D19" s="74"/>
      <c r="E19" s="8" t="s">
        <v>45</v>
      </c>
      <c r="F19" s="24" t="s">
        <v>46</v>
      </c>
      <c r="G19" s="9"/>
    </row>
    <row r="20" spans="1:7" s="10" customFormat="1" ht="19.5" customHeight="1">
      <c r="A20" s="71" t="s">
        <v>54</v>
      </c>
      <c r="B20" s="72"/>
      <c r="C20" s="72"/>
      <c r="D20" s="72"/>
      <c r="E20" s="72"/>
      <c r="F20" s="73"/>
      <c r="G20" s="9"/>
    </row>
    <row r="21" spans="1:9" s="11" customFormat="1" ht="15.75">
      <c r="A21" s="16" t="s">
        <v>4</v>
      </c>
      <c r="B21" s="17" t="s">
        <v>5</v>
      </c>
      <c r="C21" s="1">
        <f aca="true" t="shared" si="0" ref="C21:C26">D21+E21</f>
        <v>132202738.85999995</v>
      </c>
      <c r="D21" s="1">
        <f>D24+D22</f>
        <v>-479879445.8400001</v>
      </c>
      <c r="E21" s="1">
        <f>E24+E22</f>
        <v>612082184.7</v>
      </c>
      <c r="F21" s="1">
        <f>F24+F22</f>
        <v>609737256.8200002</v>
      </c>
      <c r="G21" s="3"/>
      <c r="I21" s="10"/>
    </row>
    <row r="22" spans="1:9" s="28" customFormat="1" ht="15.75">
      <c r="A22" s="18" t="s">
        <v>51</v>
      </c>
      <c r="B22" s="19" t="s">
        <v>52</v>
      </c>
      <c r="C22" s="2">
        <f t="shared" si="0"/>
        <v>96859595</v>
      </c>
      <c r="D22" s="2">
        <f>D23</f>
        <v>0</v>
      </c>
      <c r="E22" s="2">
        <f>E23</f>
        <v>96859595</v>
      </c>
      <c r="F22" s="2">
        <f>F23</f>
        <v>96859595</v>
      </c>
      <c r="G22" s="37"/>
      <c r="H22" s="63"/>
      <c r="I22" s="11"/>
    </row>
    <row r="23" spans="1:8" s="61" customFormat="1" ht="23.25" customHeight="1">
      <c r="A23" s="18" t="s">
        <v>53</v>
      </c>
      <c r="B23" s="19" t="s">
        <v>17</v>
      </c>
      <c r="C23" s="2">
        <f t="shared" si="0"/>
        <v>96859595</v>
      </c>
      <c r="D23" s="2">
        <v>0</v>
      </c>
      <c r="E23" s="2">
        <f>E37</f>
        <v>96859595</v>
      </c>
      <c r="F23" s="2">
        <f>F37</f>
        <v>96859595</v>
      </c>
      <c r="G23" s="37"/>
      <c r="H23" s="63"/>
    </row>
    <row r="24" spans="1:9" s="58" customFormat="1" ht="45.75" customHeight="1">
      <c r="A24" s="18" t="s">
        <v>6</v>
      </c>
      <c r="B24" s="19" t="s">
        <v>7</v>
      </c>
      <c r="C24" s="2">
        <f t="shared" si="0"/>
        <v>35343143.860000014</v>
      </c>
      <c r="D24" s="2">
        <f>D27+D25+D26</f>
        <v>-479879445.8400001</v>
      </c>
      <c r="E24" s="2">
        <f>E27+E25+E26</f>
        <v>515222589.7000001</v>
      </c>
      <c r="F24" s="2">
        <f>F27+F25+F26</f>
        <v>512877661.8200001</v>
      </c>
      <c r="G24" s="3"/>
      <c r="H24" s="11"/>
      <c r="I24" s="28"/>
    </row>
    <row r="25" spans="1:8" s="58" customFormat="1" ht="15.75">
      <c r="A25" s="18" t="s">
        <v>37</v>
      </c>
      <c r="B25" s="19" t="s">
        <v>38</v>
      </c>
      <c r="C25" s="2">
        <f t="shared" si="0"/>
        <v>35343143.86000001</v>
      </c>
      <c r="D25" s="2">
        <f>4280392+377160+2000000+1964799+7958672.6+1527346+1000000+538559.3+300000+1000111.6+25000+1360266+840000+500000+761910.18+1541958.48+2070000-50000+50000</f>
        <v>28046175.160000004</v>
      </c>
      <c r="E25" s="2">
        <f>1600000+3190600.12+2158927.88+161440.7+186000</f>
        <v>7296968.7</v>
      </c>
      <c r="F25" s="2">
        <f>1600000+3190600.12+161440.7</f>
        <v>4952040.82</v>
      </c>
      <c r="G25" s="3"/>
      <c r="H25" s="11"/>
    </row>
    <row r="26" spans="1:8" s="58" customFormat="1" ht="15.75" hidden="1">
      <c r="A26" s="18" t="s">
        <v>39</v>
      </c>
      <c r="B26" s="19" t="s">
        <v>40</v>
      </c>
      <c r="C26" s="2">
        <f t="shared" si="0"/>
        <v>0</v>
      </c>
      <c r="D26" s="2"/>
      <c r="E26" s="2"/>
      <c r="F26" s="2"/>
      <c r="G26" s="3"/>
      <c r="H26" s="11"/>
    </row>
    <row r="27" spans="1:8" s="58" customFormat="1" ht="64.5" customHeight="1">
      <c r="A27" s="18" t="s">
        <v>8</v>
      </c>
      <c r="B27" s="19" t="s">
        <v>9</v>
      </c>
      <c r="C27" s="2">
        <f aca="true" t="shared" si="1" ref="C27:C44">D27+E27</f>
        <v>0</v>
      </c>
      <c r="D27" s="2">
        <f>-413061471-27335300-903840-1400000+26935000-2464711-377160-6327081.47-2403000-5142800-3000000-2000000-200000-2000000-1000000-2581560+72800-70700-1300000-6560691-1538559.3-771076.69-1293854-1388700-734350+200000+200000+19300-60650-30000+1500000-1000111.6+595000-60114-3500000+2947000+30000+900000-30000-934860-24778-7785959-1947000-761910.18-50000+525083-486500+317470-838760+336970-90000-691800-16000-451470-234000+100000-1764511-4702149.05-712900+30000+3375392.89-39593753+4030040.4-50000-73213+11532-305916</f>
        <v>-507925621.0000001</v>
      </c>
      <c r="E27" s="2">
        <f>413061471+27335300+903840+1400000-26935000+2464711+377160+6327081.47+2403000+5142800+3000000+2000000+200000+2000000+1000000+2581560-72800+70700+1300000+6560691+1000000+538559.3+771076.69+1293854+1388700+734350-200000-200000-19300+60650+30000-1500000+1000111.6-595000+60114+3500000-2947000-30000-900000+30000+934860+24778+7785959+1947000+761910.18+50000-525083+486500-317470+838760-336970+90000+691800+16000+451470+234000-100000+1764511+4702149.05+712900-30000-3375392.89+39593753-4030040.4+50000+73213-11532+305916</f>
        <v>507925621.0000001</v>
      </c>
      <c r="F27" s="2">
        <f>413061471+27335300+903840+1400000-26935000+2464711+377160+6327081.47+2403000+5142800+3000000+2000000+200000+2000000+1000000+2581560-72800+70700+1300000+6560691+1538559.3+771076.69+1293854+1388700+734350-200000-200000-19300+60650+30000-1500000+1000111.6-595000+60114+3500000-2947000-30000-900000+30000+934860+24778+7785959+1947000+761910.18+50000-525083+486500-317470+838760-336970+90000+691800+16000+451470+234000-100000+1764511+4702149.05+712900-30000-3375392.89+39593753-4030040.4+50000+73213-11532+305916</f>
        <v>507925621.0000001</v>
      </c>
      <c r="G27" s="52">
        <f>D27-D48</f>
        <v>0</v>
      </c>
      <c r="H27" s="52">
        <f>E27-F27</f>
        <v>0</v>
      </c>
    </row>
    <row r="28" spans="1:9" s="13" customFormat="1" ht="19.5" customHeight="1">
      <c r="A28" s="16" t="s">
        <v>13</v>
      </c>
      <c r="B28" s="17" t="s">
        <v>14</v>
      </c>
      <c r="C28" s="1">
        <f t="shared" si="1"/>
        <v>24018270</v>
      </c>
      <c r="D28" s="1">
        <f>D29</f>
        <v>0</v>
      </c>
      <c r="E28" s="1">
        <f>E29</f>
        <v>24018270</v>
      </c>
      <c r="F28" s="1">
        <f>F29</f>
        <v>24018270</v>
      </c>
      <c r="G28" s="12"/>
      <c r="I28" s="27"/>
    </row>
    <row r="29" spans="1:7" s="13" customFormat="1" ht="34.5" customHeight="1">
      <c r="A29" s="18" t="s">
        <v>15</v>
      </c>
      <c r="B29" s="19" t="s">
        <v>24</v>
      </c>
      <c r="C29" s="2">
        <f t="shared" si="1"/>
        <v>24018270</v>
      </c>
      <c r="D29" s="2">
        <f>D30+D31</f>
        <v>0</v>
      </c>
      <c r="E29" s="2">
        <f>E30+E31</f>
        <v>24018270</v>
      </c>
      <c r="F29" s="2">
        <f>F30+F31</f>
        <v>24018270</v>
      </c>
      <c r="G29" s="12"/>
    </row>
    <row r="30" spans="1:9" s="23" customFormat="1" ht="18.75" customHeight="1">
      <c r="A30" s="18" t="s">
        <v>16</v>
      </c>
      <c r="B30" s="19" t="s">
        <v>17</v>
      </c>
      <c r="C30" s="2">
        <f t="shared" si="1"/>
        <v>27721470</v>
      </c>
      <c r="D30" s="20">
        <v>0</v>
      </c>
      <c r="E30" s="20">
        <f>E38</f>
        <v>27721470</v>
      </c>
      <c r="F30" s="20">
        <f>F38</f>
        <v>27721470</v>
      </c>
      <c r="G30" s="12"/>
      <c r="H30" s="13"/>
      <c r="I30" s="13"/>
    </row>
    <row r="31" spans="1:8" s="60" customFormat="1" ht="18.75" customHeight="1">
      <c r="A31" s="18" t="s">
        <v>28</v>
      </c>
      <c r="B31" s="19" t="s">
        <v>29</v>
      </c>
      <c r="C31" s="2">
        <f t="shared" si="1"/>
        <v>-3703200</v>
      </c>
      <c r="D31" s="20">
        <v>0</v>
      </c>
      <c r="E31" s="20">
        <f>E43</f>
        <v>-3703200</v>
      </c>
      <c r="F31" s="20">
        <f>F43</f>
        <v>-3703200</v>
      </c>
      <c r="G31" s="12"/>
      <c r="H31" s="13"/>
    </row>
    <row r="32" spans="1:9" s="15" customFormat="1" ht="18.75" customHeight="1">
      <c r="A32" s="16"/>
      <c r="B32" s="17" t="s">
        <v>30</v>
      </c>
      <c r="C32" s="1">
        <f t="shared" si="1"/>
        <v>156221008.85999995</v>
      </c>
      <c r="D32" s="21">
        <f>D21+D28</f>
        <v>-479879445.8400001</v>
      </c>
      <c r="E32" s="21">
        <f>E21+E28</f>
        <v>636100454.7</v>
      </c>
      <c r="F32" s="21">
        <f>F21+F28</f>
        <v>633755526.8200002</v>
      </c>
      <c r="G32" s="14"/>
      <c r="I32" s="30"/>
    </row>
    <row r="33" spans="1:7" s="15" customFormat="1" ht="18.75" customHeight="1">
      <c r="A33" s="79" t="s">
        <v>55</v>
      </c>
      <c r="B33" s="80"/>
      <c r="C33" s="80"/>
      <c r="D33" s="80"/>
      <c r="E33" s="80"/>
      <c r="F33" s="81"/>
      <c r="G33" s="14"/>
    </row>
    <row r="34" spans="1:9" s="13" customFormat="1" ht="36.75" customHeight="1">
      <c r="A34" s="16" t="s">
        <v>18</v>
      </c>
      <c r="B34" s="17" t="s">
        <v>21</v>
      </c>
      <c r="C34" s="1">
        <f>D34+E34</f>
        <v>120877865</v>
      </c>
      <c r="D34" s="1">
        <f>D35+D41</f>
        <v>0</v>
      </c>
      <c r="E34" s="1">
        <f>E35+E41</f>
        <v>120877865</v>
      </c>
      <c r="F34" s="1">
        <f>F35+F41</f>
        <v>120877865</v>
      </c>
      <c r="G34" s="12"/>
      <c r="I34" s="15"/>
    </row>
    <row r="35" spans="1:7" s="13" customFormat="1" ht="15.75">
      <c r="A35" s="18" t="s">
        <v>20</v>
      </c>
      <c r="B35" s="19" t="s">
        <v>19</v>
      </c>
      <c r="C35" s="2">
        <f>D35+E35</f>
        <v>124581065</v>
      </c>
      <c r="D35" s="2">
        <f>D36+D38</f>
        <v>0</v>
      </c>
      <c r="E35" s="2">
        <f>E36+E38</f>
        <v>124581065</v>
      </c>
      <c r="F35" s="2">
        <f>F36+F38</f>
        <v>124581065</v>
      </c>
      <c r="G35" s="12"/>
    </row>
    <row r="36" spans="1:8" s="62" customFormat="1" ht="15.75">
      <c r="A36" s="18" t="s">
        <v>47</v>
      </c>
      <c r="B36" s="19" t="s">
        <v>49</v>
      </c>
      <c r="C36" s="2">
        <f t="shared" si="1"/>
        <v>96859595</v>
      </c>
      <c r="D36" s="2">
        <f>D37</f>
        <v>0</v>
      </c>
      <c r="E36" s="2">
        <f>E37</f>
        <v>96859595</v>
      </c>
      <c r="F36" s="2">
        <f>F37</f>
        <v>96859595</v>
      </c>
      <c r="G36" s="12"/>
      <c r="H36" s="13"/>
    </row>
    <row r="37" spans="1:8" s="62" customFormat="1" ht="15.75">
      <c r="A37" s="18" t="s">
        <v>48</v>
      </c>
      <c r="B37" s="19" t="s">
        <v>50</v>
      </c>
      <c r="C37" s="2">
        <f t="shared" si="1"/>
        <v>96859595</v>
      </c>
      <c r="D37" s="2">
        <v>0</v>
      </c>
      <c r="E37" s="2">
        <v>96859595</v>
      </c>
      <c r="F37" s="2">
        <v>96859595</v>
      </c>
      <c r="G37" s="12"/>
      <c r="H37" s="13"/>
    </row>
    <row r="38" spans="1:9" s="23" customFormat="1" ht="15.75">
      <c r="A38" s="18" t="s">
        <v>22</v>
      </c>
      <c r="B38" s="19" t="s">
        <v>23</v>
      </c>
      <c r="C38" s="2">
        <f>D38+E38</f>
        <v>27721470</v>
      </c>
      <c r="D38" s="2">
        <f>D40</f>
        <v>0</v>
      </c>
      <c r="E38" s="2">
        <f>E40+E39</f>
        <v>27721470</v>
      </c>
      <c r="F38" s="2">
        <f>F40+F39</f>
        <v>27721470</v>
      </c>
      <c r="G38" s="12"/>
      <c r="H38" s="13"/>
      <c r="I38" s="29"/>
    </row>
    <row r="39" spans="1:8" s="23" customFormat="1" ht="15.75">
      <c r="A39" s="18" t="s">
        <v>62</v>
      </c>
      <c r="B39" s="19" t="s">
        <v>50</v>
      </c>
      <c r="C39" s="2">
        <f>D39+E39</f>
        <v>26250000</v>
      </c>
      <c r="D39" s="2">
        <v>0</v>
      </c>
      <c r="E39" s="2">
        <v>26250000</v>
      </c>
      <c r="F39" s="2">
        <v>26250000</v>
      </c>
      <c r="G39" s="12"/>
      <c r="H39" s="13"/>
    </row>
    <row r="40" spans="1:8" s="23" customFormat="1" ht="31.5">
      <c r="A40" s="18" t="s">
        <v>26</v>
      </c>
      <c r="B40" s="19" t="s">
        <v>27</v>
      </c>
      <c r="C40" s="2">
        <f t="shared" si="1"/>
        <v>1471470</v>
      </c>
      <c r="D40" s="20">
        <v>0</v>
      </c>
      <c r="E40" s="20">
        <f>1471470</f>
        <v>1471470</v>
      </c>
      <c r="F40" s="20">
        <f>1471470</f>
        <v>1471470</v>
      </c>
      <c r="G40" s="12"/>
      <c r="H40" s="13"/>
    </row>
    <row r="41" spans="1:8" s="60" customFormat="1" ht="18.75" customHeight="1">
      <c r="A41" s="18" t="s">
        <v>31</v>
      </c>
      <c r="B41" s="19" t="s">
        <v>32</v>
      </c>
      <c r="C41" s="2">
        <f>D41+E41</f>
        <v>-3703200</v>
      </c>
      <c r="D41" s="20">
        <f aca="true" t="shared" si="2" ref="D41:F42">D42</f>
        <v>0</v>
      </c>
      <c r="E41" s="20">
        <f t="shared" si="2"/>
        <v>-3703200</v>
      </c>
      <c r="F41" s="20">
        <f t="shared" si="2"/>
        <v>-3703200</v>
      </c>
      <c r="G41" s="12"/>
      <c r="H41" s="13"/>
    </row>
    <row r="42" spans="1:8" s="60" customFormat="1" ht="18.75" customHeight="1">
      <c r="A42" s="18" t="s">
        <v>33</v>
      </c>
      <c r="B42" s="19" t="s">
        <v>34</v>
      </c>
      <c r="C42" s="2">
        <f t="shared" si="1"/>
        <v>-3703200</v>
      </c>
      <c r="D42" s="20">
        <f t="shared" si="2"/>
        <v>0</v>
      </c>
      <c r="E42" s="20">
        <f>E43</f>
        <v>-3703200</v>
      </c>
      <c r="F42" s="20">
        <f t="shared" si="2"/>
        <v>-3703200</v>
      </c>
      <c r="G42" s="12"/>
      <c r="H42" s="13"/>
    </row>
    <row r="43" spans="1:8" s="60" customFormat="1" ht="31.5">
      <c r="A43" s="18" t="s">
        <v>35</v>
      </c>
      <c r="B43" s="19" t="s">
        <v>27</v>
      </c>
      <c r="C43" s="2">
        <f t="shared" si="1"/>
        <v>-3703200</v>
      </c>
      <c r="D43" s="20">
        <v>0</v>
      </c>
      <c r="E43" s="20">
        <v>-3703200</v>
      </c>
      <c r="F43" s="20">
        <v>-3703200</v>
      </c>
      <c r="G43" s="12"/>
      <c r="H43" s="13"/>
    </row>
    <row r="44" spans="1:8" s="29" customFormat="1" ht="33.75" customHeight="1">
      <c r="A44" s="16" t="s">
        <v>10</v>
      </c>
      <c r="B44" s="17" t="s">
        <v>1</v>
      </c>
      <c r="C44" s="1">
        <f t="shared" si="1"/>
        <v>35343143.860000014</v>
      </c>
      <c r="D44" s="1">
        <f>D45</f>
        <v>-479879445.8400001</v>
      </c>
      <c r="E44" s="1">
        <f>E45</f>
        <v>515222589.7000001</v>
      </c>
      <c r="F44" s="1">
        <f>F45</f>
        <v>512877661.8200001</v>
      </c>
      <c r="G44" s="12"/>
      <c r="H44" s="13"/>
    </row>
    <row r="45" spans="1:10" s="29" customFormat="1" ht="31.5">
      <c r="A45" s="18" t="s">
        <v>11</v>
      </c>
      <c r="B45" s="19" t="s">
        <v>25</v>
      </c>
      <c r="C45" s="2">
        <f>D45+E45</f>
        <v>35343143.860000014</v>
      </c>
      <c r="D45" s="2">
        <f>D48+D46+D47</f>
        <v>-479879445.8400001</v>
      </c>
      <c r="E45" s="2">
        <f>E48+E46+E47</f>
        <v>515222589.7000001</v>
      </c>
      <c r="F45" s="2">
        <f>F48+F46+F47</f>
        <v>512877661.8200001</v>
      </c>
      <c r="G45" s="12"/>
      <c r="H45" s="13"/>
      <c r="J45" s="59" t="s">
        <v>43</v>
      </c>
    </row>
    <row r="46" spans="1:8" s="29" customFormat="1" ht="22.5" customHeight="1">
      <c r="A46" s="18" t="s">
        <v>41</v>
      </c>
      <c r="B46" s="19" t="s">
        <v>38</v>
      </c>
      <c r="C46" s="2">
        <f>D46+E46</f>
        <v>35343143.86000001</v>
      </c>
      <c r="D46" s="2">
        <f aca="true" t="shared" si="3" ref="D46:F48">D25</f>
        <v>28046175.160000004</v>
      </c>
      <c r="E46" s="2">
        <f t="shared" si="3"/>
        <v>7296968.7</v>
      </c>
      <c r="F46" s="2">
        <f t="shared" si="3"/>
        <v>4952040.82</v>
      </c>
      <c r="G46" s="12"/>
      <c r="H46" s="13"/>
    </row>
    <row r="47" spans="1:8" s="29" customFormat="1" ht="15.75" hidden="1">
      <c r="A47" s="18" t="s">
        <v>42</v>
      </c>
      <c r="B47" s="19" t="s">
        <v>40</v>
      </c>
      <c r="C47" s="2">
        <f>D47+E47</f>
        <v>0</v>
      </c>
      <c r="D47" s="2">
        <f t="shared" si="3"/>
        <v>0</v>
      </c>
      <c r="E47" s="2">
        <f t="shared" si="3"/>
        <v>0</v>
      </c>
      <c r="F47" s="2">
        <f t="shared" si="3"/>
        <v>0</v>
      </c>
      <c r="G47" s="12"/>
      <c r="H47" s="13"/>
    </row>
    <row r="48" spans="1:8" s="29" customFormat="1" ht="63">
      <c r="A48" s="25" t="s">
        <v>12</v>
      </c>
      <c r="B48" s="26" t="s">
        <v>9</v>
      </c>
      <c r="C48" s="2">
        <f>D48+E48</f>
        <v>0</v>
      </c>
      <c r="D48" s="2">
        <f t="shared" si="3"/>
        <v>-507925621.0000001</v>
      </c>
      <c r="E48" s="2">
        <f t="shared" si="3"/>
        <v>507925621.0000001</v>
      </c>
      <c r="F48" s="2">
        <f t="shared" si="3"/>
        <v>507925621.0000001</v>
      </c>
      <c r="G48" s="12"/>
      <c r="H48" s="13"/>
    </row>
    <row r="49" spans="1:9" s="15" customFormat="1" ht="31.5">
      <c r="A49" s="16"/>
      <c r="B49" s="17" t="s">
        <v>36</v>
      </c>
      <c r="C49" s="1">
        <f>D49+E49</f>
        <v>156221008.85999995</v>
      </c>
      <c r="D49" s="21">
        <f>D34+D44</f>
        <v>-479879445.8400001</v>
      </c>
      <c r="E49" s="21">
        <f>E34+E44</f>
        <v>636100454.7</v>
      </c>
      <c r="F49" s="21">
        <f>F34+F44</f>
        <v>633755526.8200002</v>
      </c>
      <c r="G49" s="67"/>
      <c r="H49" s="22"/>
      <c r="I49" s="23"/>
    </row>
    <row r="50" spans="1:8" s="15" customFormat="1" ht="15.75">
      <c r="A50" s="32"/>
      <c r="B50" s="33"/>
      <c r="C50" s="34"/>
      <c r="D50" s="35"/>
      <c r="E50" s="35"/>
      <c r="F50" s="35"/>
      <c r="G50" s="14"/>
      <c r="H50" s="22"/>
    </row>
    <row r="51" spans="1:8" s="15" customFormat="1" ht="15.75">
      <c r="A51" s="32"/>
      <c r="B51" s="33"/>
      <c r="C51" s="34"/>
      <c r="D51" s="35"/>
      <c r="E51" s="35"/>
      <c r="F51" s="35"/>
      <c r="G51" s="14"/>
      <c r="H51" s="22"/>
    </row>
    <row r="52" spans="1:8" s="15" customFormat="1" ht="15.75">
      <c r="A52" s="32"/>
      <c r="B52" s="33"/>
      <c r="C52" s="34"/>
      <c r="D52" s="35"/>
      <c r="E52" s="35"/>
      <c r="F52" s="35"/>
      <c r="G52" s="14"/>
      <c r="H52" s="22"/>
    </row>
    <row r="53" spans="1:8" s="15" customFormat="1" ht="15.75">
      <c r="A53" s="32"/>
      <c r="B53" s="33"/>
      <c r="C53" s="34"/>
      <c r="D53" s="35"/>
      <c r="E53" s="35"/>
      <c r="F53" s="35"/>
      <c r="G53" s="14"/>
      <c r="H53" s="22"/>
    </row>
    <row r="54" spans="1:9" ht="20.25" customHeight="1">
      <c r="A54" s="55" t="s">
        <v>57</v>
      </c>
      <c r="B54" s="56"/>
      <c r="C54" s="57"/>
      <c r="D54" s="57"/>
      <c r="E54" s="78" t="s">
        <v>58</v>
      </c>
      <c r="F54" s="78"/>
      <c r="I54" s="15"/>
    </row>
    <row r="55" spans="1:7" s="49" customFormat="1" ht="24.75" customHeight="1">
      <c r="A55" s="38"/>
      <c r="B55" s="39"/>
      <c r="C55" s="40"/>
      <c r="D55" s="40"/>
      <c r="E55" s="41"/>
      <c r="F55" s="41"/>
      <c r="G55" s="48"/>
    </row>
    <row r="56" spans="1:6" ht="12.75" customHeight="1">
      <c r="A56" s="50" t="s">
        <v>69</v>
      </c>
      <c r="B56" s="51"/>
      <c r="C56" s="42"/>
      <c r="D56" s="42"/>
      <c r="E56" s="42"/>
      <c r="F56" s="43"/>
    </row>
    <row r="57" spans="1:6" ht="12.75" customHeight="1">
      <c r="A57" s="44"/>
      <c r="B57" s="44"/>
      <c r="C57" s="45"/>
      <c r="D57" s="45"/>
      <c r="E57" s="45"/>
      <c r="F57" s="45"/>
    </row>
    <row r="58" spans="1:6" ht="12.75" customHeight="1">
      <c r="A58" s="44"/>
      <c r="B58" s="44"/>
      <c r="C58" s="45"/>
      <c r="D58" s="45"/>
      <c r="E58" s="45"/>
      <c r="F58" s="45"/>
    </row>
    <row r="62" ht="12.75" customHeight="1">
      <c r="F62" s="37"/>
    </row>
    <row r="63" spans="3:6" ht="12.75" customHeight="1">
      <c r="C63" s="52"/>
      <c r="D63" s="52"/>
      <c r="E63" s="52"/>
      <c r="F63" s="52"/>
    </row>
    <row r="64" spans="1:7" s="54" customFormat="1" ht="12.75" customHeight="1">
      <c r="A64" s="53"/>
      <c r="B64" s="53"/>
      <c r="C64" s="53"/>
      <c r="D64" s="53"/>
      <c r="E64" s="53"/>
      <c r="F64" s="53"/>
      <c r="G64" s="53"/>
    </row>
    <row r="65" spans="1:7" s="54" customFormat="1" ht="12.75" customHeight="1">
      <c r="A65" s="53"/>
      <c r="B65" s="53"/>
      <c r="C65" s="53"/>
      <c r="D65" s="53"/>
      <c r="E65" s="53"/>
      <c r="F65" s="53"/>
      <c r="G65" s="53"/>
    </row>
    <row r="66" spans="3:6" ht="12.75" customHeight="1">
      <c r="C66" s="52"/>
      <c r="D66" s="52"/>
      <c r="E66" s="52"/>
      <c r="F66" s="52"/>
    </row>
  </sheetData>
  <sheetProtection/>
  <mergeCells count="21">
    <mergeCell ref="E1:F1"/>
    <mergeCell ref="D9:F9"/>
    <mergeCell ref="D18:D19"/>
    <mergeCell ref="D4:F4"/>
    <mergeCell ref="A18:A19"/>
    <mergeCell ref="D6:F6"/>
    <mergeCell ref="E54:F54"/>
    <mergeCell ref="A33:F33"/>
    <mergeCell ref="C16:D16"/>
    <mergeCell ref="B18:B19"/>
    <mergeCell ref="C18:C19"/>
    <mergeCell ref="C3:F3"/>
    <mergeCell ref="D7:F7"/>
    <mergeCell ref="D8:F8"/>
    <mergeCell ref="D11:F11"/>
    <mergeCell ref="A14:F14"/>
    <mergeCell ref="A20:F20"/>
    <mergeCell ref="D5:F5"/>
    <mergeCell ref="E18:F18"/>
    <mergeCell ref="A17:E17"/>
    <mergeCell ref="C15:D15"/>
  </mergeCells>
  <printOptions horizontalCentered="1"/>
  <pageMargins left="1.03" right="0.3937007874015748" top="0.45" bottom="0.28" header="0.2362204724409449" footer="0.1968503937007874"/>
  <pageSetup firstPageNumber="0" useFirstPageNumber="1" fitToHeight="1" fitToWidth="1" horizontalDpi="600" verticalDpi="600" orientation="portrait" paperSize="9" scale="63" r:id="rId1"/>
  <rowBreaks count="1" manualBreakCount="1">
    <brk id="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2021-07-30T07:13:57Z</cp:lastPrinted>
  <dcterms:created xsi:type="dcterms:W3CDTF">2014-01-17T10:52:16Z</dcterms:created>
  <dcterms:modified xsi:type="dcterms:W3CDTF">2021-07-30T07:14:29Z</dcterms:modified>
  <cp:category/>
  <cp:version/>
  <cp:contentType/>
  <cp:contentStatus/>
</cp:coreProperties>
</file>